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ata\Dotace\VZ\2020_Podklady_proEZAK\219160001_VD Pastviny, rekonstrukce koruny hráze\"/>
    </mc:Choice>
  </mc:AlternateContent>
  <bookViews>
    <workbookView xWindow="0" yWindow="0" windowWidth="38355" windowHeight="17460" activeTab="1"/>
  </bookViews>
  <sheets>
    <sheet name="Rekapitulace stavby" sheetId="1" r:id="rId1"/>
    <sheet name="01 - SO 01 Přemostění bez..." sheetId="2" r:id="rId2"/>
    <sheet name="02 - SO 02 Koruna hráze" sheetId="3" r:id="rId3"/>
    <sheet name="03 - SO 03 Zábradlí " sheetId="4" r:id="rId4"/>
    <sheet name="Demontáž - Demontáž" sheetId="5" r:id="rId5"/>
    <sheet name="Elektro - Elektro" sheetId="6" r:id="rId6"/>
    <sheet name="Rozváděč RVO - Rozváděč RVO" sheetId="7" r:id="rId7"/>
    <sheet name="Zemní práce - Zemní práce" sheetId="8" r:id="rId8"/>
    <sheet name="05 - SO 05.1 Stavební úpr..." sheetId="9" r:id="rId9"/>
    <sheet name="06 - SO 05.2 Stavební úpr..." sheetId="10" r:id="rId10"/>
    <sheet name="07 - SO 06 Zařízení TBD" sheetId="11" r:id="rId11"/>
    <sheet name="Demontáž - Demontáž_01" sheetId="12" r:id="rId12"/>
    <sheet name="Montáž - Montáž" sheetId="13" r:id="rId13"/>
    <sheet name="Demontáž - Demontáž_02" sheetId="14" r:id="rId14"/>
    <sheet name="Elektro - Elektro_01" sheetId="15" r:id="rId15"/>
    <sheet name="Zemní práce - Zemní práce_01" sheetId="16" r:id="rId16"/>
    <sheet name="Demontáž - Demontáž_03" sheetId="17" r:id="rId17"/>
    <sheet name="Elektro - Elektro_02" sheetId="18" r:id="rId18"/>
    <sheet name="Šachta - Šachta" sheetId="19" r:id="rId19"/>
    <sheet name="Zemní práce - Zemní práce_02" sheetId="20" r:id="rId20"/>
    <sheet name="Elektro - Elektro_03" sheetId="21" r:id="rId21"/>
    <sheet name="Rozvádě RV - Rozvádě RV" sheetId="22" r:id="rId22"/>
    <sheet name="Demontáž - Demontáž_04" sheetId="23" r:id="rId23"/>
    <sheet name="Elektro - Elektro_04" sheetId="24" r:id="rId24"/>
    <sheet name="Kabelová skříň - Kabelová..." sheetId="25" r:id="rId25"/>
    <sheet name="Zemní práce - Zemní práce_03" sheetId="26" r:id="rId26"/>
    <sheet name="14 - SO 07.7 Technologick..." sheetId="27" r:id="rId27"/>
    <sheet name="15 - SO 08 Návodní a vzdu..." sheetId="28" r:id="rId28"/>
    <sheet name="16 - SO 09 Oplocení" sheetId="29" r:id="rId29"/>
    <sheet name="17 - SO 10 DIO, VON" sheetId="30" r:id="rId30"/>
    <sheet name="Pokyny pro vyplnění" sheetId="31" r:id="rId31"/>
  </sheets>
  <definedNames>
    <definedName name="_xlnm._FilterDatabase" localSheetId="1" hidden="1">'01 - SO 01 Přemostění bez...'!$C$92:$K$550</definedName>
    <definedName name="_xlnm._FilterDatabase" localSheetId="2" hidden="1">'02 - SO 02 Koruna hráze'!$C$91:$K$554</definedName>
    <definedName name="_xlnm._FilterDatabase" localSheetId="3" hidden="1">'03 - SO 03 Zábradlí '!$C$86:$K$153</definedName>
    <definedName name="_xlnm._FilterDatabase" localSheetId="8" hidden="1">'05 - SO 05.1 Stavební úpr...'!$C$91:$K$942</definedName>
    <definedName name="_xlnm._FilterDatabase" localSheetId="9" hidden="1">'06 - SO 05.2 Stavební úpr...'!$C$83:$K$108</definedName>
    <definedName name="_xlnm._FilterDatabase" localSheetId="10" hidden="1">'07 - SO 06 Zařízení TBD'!$C$87:$K$231</definedName>
    <definedName name="_xlnm._FilterDatabase" localSheetId="26" hidden="1">'14 - SO 07.7 Technologick...'!$C$85:$K$150</definedName>
    <definedName name="_xlnm._FilterDatabase" localSheetId="27" hidden="1">'15 - SO 08 Návodní a vzdu...'!$C$83:$K$129</definedName>
    <definedName name="_xlnm._FilterDatabase" localSheetId="28" hidden="1">'16 - SO 09 Oplocení'!$C$84:$K$135</definedName>
    <definedName name="_xlnm._FilterDatabase" localSheetId="29" hidden="1">'17 - SO 10 DIO, VON'!$C$86:$K$145</definedName>
    <definedName name="_xlnm._FilterDatabase" localSheetId="4" hidden="1">'Demontáž - Demontáž'!$C$86:$K$108</definedName>
    <definedName name="_xlnm._FilterDatabase" localSheetId="11" hidden="1">'Demontáž - Demontáž_01'!$C$86:$K$101</definedName>
    <definedName name="_xlnm._FilterDatabase" localSheetId="13" hidden="1">'Demontáž - Demontáž_02'!$C$86:$K$94</definedName>
    <definedName name="_xlnm._FilterDatabase" localSheetId="16" hidden="1">'Demontáž - Demontáž_03'!$C$86:$K$93</definedName>
    <definedName name="_xlnm._FilterDatabase" localSheetId="22" hidden="1">'Demontáž - Demontáž_04'!$C$86:$K$93</definedName>
    <definedName name="_xlnm._FilterDatabase" localSheetId="5" hidden="1">'Elektro - Elektro'!$C$86:$K$119</definedName>
    <definedName name="_xlnm._FilterDatabase" localSheetId="14" hidden="1">'Elektro - Elektro_01'!$C$86:$K$110</definedName>
    <definedName name="_xlnm._FilterDatabase" localSheetId="17" hidden="1">'Elektro - Elektro_02'!$C$86:$K$105</definedName>
    <definedName name="_xlnm._FilterDatabase" localSheetId="20" hidden="1">'Elektro - Elektro_03'!$C$86:$K$108</definedName>
    <definedName name="_xlnm._FilterDatabase" localSheetId="23" hidden="1">'Elektro - Elektro_04'!$C$86:$K$110</definedName>
    <definedName name="_xlnm._FilterDatabase" localSheetId="24" hidden="1">'Kabelová skříň - Kabelová...'!$C$86:$K$90</definedName>
    <definedName name="_xlnm._FilterDatabase" localSheetId="12" hidden="1">'Montáž - Montáž'!$C$86:$K$104</definedName>
    <definedName name="_xlnm._FilterDatabase" localSheetId="21" hidden="1">'Rozvádě RV - Rozvádě RV'!$C$86:$K$107</definedName>
    <definedName name="_xlnm._FilterDatabase" localSheetId="6" hidden="1">'Rozváděč RVO - Rozváděč RVO'!$C$86:$K$108</definedName>
    <definedName name="_xlnm._FilterDatabase" localSheetId="18" hidden="1">'Šachta - Šachta'!$C$86:$K$91</definedName>
    <definedName name="_xlnm._FilterDatabase" localSheetId="7" hidden="1">'Zemní práce - Zemní práce'!$C$86:$K$101</definedName>
    <definedName name="_xlnm._FilterDatabase" localSheetId="15" hidden="1">'Zemní práce - Zemní práce_01'!$C$86:$K$105</definedName>
    <definedName name="_xlnm._FilterDatabase" localSheetId="19" hidden="1">'Zemní práce - Zemní práce_02'!$C$86:$K$104</definedName>
    <definedName name="_xlnm._FilterDatabase" localSheetId="25" hidden="1">'Zemní práce - Zemní práce_03'!$C$86:$K$104</definedName>
    <definedName name="_xlnm.Print_Titles" localSheetId="1">'01 - SO 01 Přemostění bez...'!$92:$92</definedName>
    <definedName name="_xlnm.Print_Titles" localSheetId="2">'02 - SO 02 Koruna hráze'!$91:$91</definedName>
    <definedName name="_xlnm.Print_Titles" localSheetId="3">'03 - SO 03 Zábradlí '!$86:$86</definedName>
    <definedName name="_xlnm.Print_Titles" localSheetId="8">'05 - SO 05.1 Stavební úpr...'!$91:$91</definedName>
    <definedName name="_xlnm.Print_Titles" localSheetId="9">'06 - SO 05.2 Stavební úpr...'!$83:$83</definedName>
    <definedName name="_xlnm.Print_Titles" localSheetId="10">'07 - SO 06 Zařízení TBD'!$87:$87</definedName>
    <definedName name="_xlnm.Print_Titles" localSheetId="26">'14 - SO 07.7 Technologick...'!$85:$85</definedName>
    <definedName name="_xlnm.Print_Titles" localSheetId="27">'15 - SO 08 Návodní a vzdu...'!$83:$83</definedName>
    <definedName name="_xlnm.Print_Titles" localSheetId="28">'16 - SO 09 Oplocení'!$84:$84</definedName>
    <definedName name="_xlnm.Print_Titles" localSheetId="29">'17 - SO 10 DIO, VON'!$86:$86</definedName>
    <definedName name="_xlnm.Print_Titles" localSheetId="4">'Demontáž - Demontáž'!$86:$86</definedName>
    <definedName name="_xlnm.Print_Titles" localSheetId="11">'Demontáž - Demontáž_01'!$86:$86</definedName>
    <definedName name="_xlnm.Print_Titles" localSheetId="13">'Demontáž - Demontáž_02'!$86:$86</definedName>
    <definedName name="_xlnm.Print_Titles" localSheetId="16">'Demontáž - Demontáž_03'!$86:$86</definedName>
    <definedName name="_xlnm.Print_Titles" localSheetId="22">'Demontáž - Demontáž_04'!$86:$86</definedName>
    <definedName name="_xlnm.Print_Titles" localSheetId="5">'Elektro - Elektro'!$86:$86</definedName>
    <definedName name="_xlnm.Print_Titles" localSheetId="14">'Elektro - Elektro_01'!$86:$86</definedName>
    <definedName name="_xlnm.Print_Titles" localSheetId="17">'Elektro - Elektro_02'!$86:$86</definedName>
    <definedName name="_xlnm.Print_Titles" localSheetId="20">'Elektro - Elektro_03'!$86:$86</definedName>
    <definedName name="_xlnm.Print_Titles" localSheetId="23">'Elektro - Elektro_04'!$86:$86</definedName>
    <definedName name="_xlnm.Print_Titles" localSheetId="24">'Kabelová skříň - Kabelová...'!$86:$86</definedName>
    <definedName name="_xlnm.Print_Titles" localSheetId="12">'Montáž - Montáž'!$86:$86</definedName>
    <definedName name="_xlnm.Print_Titles" localSheetId="0">'Rekapitulace stavby'!$52:$52</definedName>
    <definedName name="_xlnm.Print_Titles" localSheetId="21">'Rozvádě RV - Rozvádě RV'!$86:$86</definedName>
    <definedName name="_xlnm.Print_Titles" localSheetId="6">'Rozváděč RVO - Rozváděč RVO'!$86:$86</definedName>
    <definedName name="_xlnm.Print_Titles" localSheetId="18">'Šachta - Šachta'!$86:$86</definedName>
    <definedName name="_xlnm.Print_Titles" localSheetId="7">'Zemní práce - Zemní práce'!$86:$86</definedName>
    <definedName name="_xlnm.Print_Titles" localSheetId="15">'Zemní práce - Zemní práce_01'!$86:$86</definedName>
    <definedName name="_xlnm.Print_Titles" localSheetId="19">'Zemní práce - Zemní práce_02'!$86:$86</definedName>
    <definedName name="_xlnm.Print_Titles" localSheetId="25">'Zemní práce - Zemní práce_03'!$86:$86</definedName>
    <definedName name="_xlnm.Print_Area" localSheetId="1">'01 - SO 01 Přemostění bez...'!$C$4:$J$39,'01 - SO 01 Přemostění bez...'!$C$45:$J$74,'01 - SO 01 Přemostění bez...'!$C$80:$K$550</definedName>
    <definedName name="_xlnm.Print_Area" localSheetId="2">'02 - SO 02 Koruna hráze'!$C$4:$J$39,'02 - SO 02 Koruna hráze'!$C$45:$J$73,'02 - SO 02 Koruna hráze'!$C$79:$K$554</definedName>
    <definedName name="_xlnm.Print_Area" localSheetId="3">'03 - SO 03 Zábradlí '!$C$4:$J$39,'03 - SO 03 Zábradlí '!$C$45:$J$68,'03 - SO 03 Zábradlí '!$C$74:$K$153</definedName>
    <definedName name="_xlnm.Print_Area" localSheetId="8">'05 - SO 05.1 Stavební úpr...'!$C$4:$J$39,'05 - SO 05.1 Stavební úpr...'!$C$45:$J$73,'05 - SO 05.1 Stavební úpr...'!$C$79:$K$942</definedName>
    <definedName name="_xlnm.Print_Area" localSheetId="9">'06 - SO 05.2 Stavební úpr...'!$C$4:$J$39,'06 - SO 05.2 Stavební úpr...'!$C$45:$J$65,'06 - SO 05.2 Stavební úpr...'!$C$71:$K$108</definedName>
    <definedName name="_xlnm.Print_Area" localSheetId="10">'07 - SO 06 Zařízení TBD'!$C$4:$J$39,'07 - SO 06 Zařízení TBD'!$C$45:$J$69,'07 - SO 06 Zařízení TBD'!$C$75:$K$231</definedName>
    <definedName name="_xlnm.Print_Area" localSheetId="26">'14 - SO 07.7 Technologick...'!$C$4:$J$39,'14 - SO 07.7 Technologick...'!$C$45:$J$67,'14 - SO 07.7 Technologick...'!$C$73:$K$150</definedName>
    <definedName name="_xlnm.Print_Area" localSheetId="27">'15 - SO 08 Návodní a vzdu...'!$C$4:$J$39,'15 - SO 08 Návodní a vzdu...'!$C$45:$J$65,'15 - SO 08 Návodní a vzdu...'!$C$71:$K$129</definedName>
    <definedName name="_xlnm.Print_Area" localSheetId="28">'16 - SO 09 Oplocení'!$C$4:$J$39,'16 - SO 09 Oplocení'!$C$45:$J$66,'16 - SO 09 Oplocení'!$C$72:$K$135</definedName>
    <definedName name="_xlnm.Print_Area" localSheetId="29">'17 - SO 10 DIO, VON'!$C$4:$J$39,'17 - SO 10 DIO, VON'!$C$45:$J$68,'17 - SO 10 DIO, VON'!$C$74:$K$145</definedName>
    <definedName name="_xlnm.Print_Area" localSheetId="4">'Demontáž - Demontáž'!$C$4:$J$41,'Demontáž - Demontáž'!$C$47:$J$66,'Demontáž - Demontáž'!$C$72:$K$108</definedName>
    <definedName name="_xlnm.Print_Area" localSheetId="11">'Demontáž - Demontáž_01'!$C$4:$J$41,'Demontáž - Demontáž_01'!$C$47:$J$66,'Demontáž - Demontáž_01'!$C$72:$K$101</definedName>
    <definedName name="_xlnm.Print_Area" localSheetId="13">'Demontáž - Demontáž_02'!$C$4:$J$41,'Demontáž - Demontáž_02'!$C$47:$J$66,'Demontáž - Demontáž_02'!$C$72:$K$94</definedName>
    <definedName name="_xlnm.Print_Area" localSheetId="16">'Demontáž - Demontáž_03'!$C$4:$J$41,'Demontáž - Demontáž_03'!$C$47:$J$66,'Demontáž - Demontáž_03'!$C$72:$K$93</definedName>
    <definedName name="_xlnm.Print_Area" localSheetId="22">'Demontáž - Demontáž_04'!$C$4:$J$41,'Demontáž - Demontáž_04'!$C$47:$J$66,'Demontáž - Demontáž_04'!$C$72:$K$93</definedName>
    <definedName name="_xlnm.Print_Area" localSheetId="5">'Elektro - Elektro'!$C$4:$J$41,'Elektro - Elektro'!$C$47:$J$66,'Elektro - Elektro'!$C$72:$K$119</definedName>
    <definedName name="_xlnm.Print_Area" localSheetId="14">'Elektro - Elektro_01'!$C$4:$J$41,'Elektro - Elektro_01'!$C$47:$J$66,'Elektro - Elektro_01'!$C$72:$K$110</definedName>
    <definedName name="_xlnm.Print_Area" localSheetId="17">'Elektro - Elektro_02'!$C$4:$J$41,'Elektro - Elektro_02'!$C$47:$J$66,'Elektro - Elektro_02'!$C$72:$K$105</definedName>
    <definedName name="_xlnm.Print_Area" localSheetId="20">'Elektro - Elektro_03'!$C$4:$J$41,'Elektro - Elektro_03'!$C$47:$J$66,'Elektro - Elektro_03'!$C$72:$K$108</definedName>
    <definedName name="_xlnm.Print_Area" localSheetId="23">'Elektro - Elektro_04'!$C$4:$J$41,'Elektro - Elektro_04'!$C$47:$J$66,'Elektro - Elektro_04'!$C$72:$K$110</definedName>
    <definedName name="_xlnm.Print_Area" localSheetId="24">'Kabelová skříň - Kabelová...'!$C$4:$J$41,'Kabelová skříň - Kabelová...'!$C$47:$J$66,'Kabelová skříň - Kabelová...'!$C$72:$K$90</definedName>
    <definedName name="_xlnm.Print_Area" localSheetId="12">'Montáž - Montáž'!$C$4:$J$41,'Montáž - Montáž'!$C$47:$J$66,'Montáž - Montáž'!$C$72:$K$104</definedName>
    <definedName name="_xlnm.Print_Area" localSheetId="30">'Pokyny pro vyplnění'!$B$2:$K$71,'Pokyny pro vyplnění'!$B$74:$K$118,'Pokyny pro vyplnění'!$B$121:$K$161,'Pokyny pro vyplnění'!$B$164:$K$218</definedName>
    <definedName name="_xlnm.Print_Area" localSheetId="0">'Rekapitulace stavby'!$D$4:$AO$36,'Rekapitulace stavby'!$C$42:$AQ$90</definedName>
    <definedName name="_xlnm.Print_Area" localSheetId="21">'Rozvádě RV - Rozvádě RV'!$C$4:$J$41,'Rozvádě RV - Rozvádě RV'!$C$47:$J$66,'Rozvádě RV - Rozvádě RV'!$C$72:$K$107</definedName>
    <definedName name="_xlnm.Print_Area" localSheetId="6">'Rozváděč RVO - Rozváděč RVO'!$C$4:$J$41,'Rozváděč RVO - Rozváděč RVO'!$C$47:$J$66,'Rozváděč RVO - Rozváděč RVO'!$C$72:$K$108</definedName>
    <definedName name="_xlnm.Print_Area" localSheetId="18">'Šachta - Šachta'!$C$4:$J$41,'Šachta - Šachta'!$C$47:$J$66,'Šachta - Šachta'!$C$72:$K$91</definedName>
    <definedName name="_xlnm.Print_Area" localSheetId="7">'Zemní práce - Zemní práce'!$C$4:$J$41,'Zemní práce - Zemní práce'!$C$47:$J$66,'Zemní práce - Zemní práce'!$C$72:$K$101</definedName>
    <definedName name="_xlnm.Print_Area" localSheetId="15">'Zemní práce - Zemní práce_01'!$C$4:$J$41,'Zemní práce - Zemní práce_01'!$C$47:$J$66,'Zemní práce - Zemní práce_01'!$C$72:$K$105</definedName>
    <definedName name="_xlnm.Print_Area" localSheetId="19">'Zemní práce - Zemní práce_02'!$C$4:$J$41,'Zemní práce - Zemní práce_02'!$C$47:$J$66,'Zemní práce - Zemní práce_02'!$C$72:$K$104</definedName>
    <definedName name="_xlnm.Print_Area" localSheetId="25">'Zemní práce - Zemní práce_03'!$C$4:$J$41,'Zemní práce - Zemní práce_03'!$C$47:$J$66,'Zemní práce - Zemní práce_03'!$C$72:$K$104</definedName>
  </definedNames>
  <calcPr calcId="152511"/>
</workbook>
</file>

<file path=xl/calcChain.xml><?xml version="1.0" encoding="utf-8"?>
<calcChain xmlns="http://schemas.openxmlformats.org/spreadsheetml/2006/main">
  <c r="J37" i="30" l="1"/>
  <c r="J36" i="30"/>
  <c r="AY89" i="1" s="1"/>
  <c r="J35" i="30"/>
  <c r="AX89" i="1" s="1"/>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29" i="30"/>
  <c r="BH129" i="30"/>
  <c r="BG129" i="30"/>
  <c r="BF129" i="30"/>
  <c r="T129" i="30"/>
  <c r="R129" i="30"/>
  <c r="P129" i="30"/>
  <c r="BI125" i="30"/>
  <c r="BH125" i="30"/>
  <c r="BG125" i="30"/>
  <c r="BF125" i="30"/>
  <c r="T125" i="30"/>
  <c r="R125" i="30"/>
  <c r="P125" i="30"/>
  <c r="BI121" i="30"/>
  <c r="BH121" i="30"/>
  <c r="BG121" i="30"/>
  <c r="BF121" i="30"/>
  <c r="T121" i="30"/>
  <c r="R121" i="30"/>
  <c r="P121" i="30"/>
  <c r="BI119" i="30"/>
  <c r="BH119" i="30"/>
  <c r="BG119" i="30"/>
  <c r="BF119" i="30"/>
  <c r="T119" i="30"/>
  <c r="R119" i="30"/>
  <c r="P119" i="30"/>
  <c r="BI112" i="30"/>
  <c r="BH112" i="30"/>
  <c r="BG112" i="30"/>
  <c r="BF112" i="30"/>
  <c r="T112" i="30"/>
  <c r="R112" i="30"/>
  <c r="P112" i="30"/>
  <c r="BI98" i="30"/>
  <c r="BH98" i="30"/>
  <c r="BG98" i="30"/>
  <c r="BF98" i="30"/>
  <c r="T98" i="30"/>
  <c r="T97" i="30"/>
  <c r="R98" i="30"/>
  <c r="R97" i="30" s="1"/>
  <c r="P98" i="30"/>
  <c r="P97" i="30" s="1"/>
  <c r="BI93" i="30"/>
  <c r="BH93" i="30"/>
  <c r="BG93" i="30"/>
  <c r="BF93" i="30"/>
  <c r="T93" i="30"/>
  <c r="R93" i="30"/>
  <c r="P93" i="30"/>
  <c r="BI90" i="30"/>
  <c r="BH90" i="30"/>
  <c r="BG90" i="30"/>
  <c r="BF90" i="30"/>
  <c r="T90" i="30"/>
  <c r="R90" i="30"/>
  <c r="P90" i="30"/>
  <c r="F81" i="30"/>
  <c r="E79" i="30"/>
  <c r="F52" i="30"/>
  <c r="E50" i="30"/>
  <c r="J24" i="30"/>
  <c r="E24" i="30"/>
  <c r="J84" i="30"/>
  <c r="J23" i="30"/>
  <c r="J21" i="30"/>
  <c r="E21" i="30"/>
  <c r="J54" i="30" s="1"/>
  <c r="J20" i="30"/>
  <c r="J18" i="30"/>
  <c r="E18" i="30"/>
  <c r="F55" i="30"/>
  <c r="J17" i="30"/>
  <c r="J15" i="30"/>
  <c r="E15" i="30"/>
  <c r="F83" i="30" s="1"/>
  <c r="J14" i="30"/>
  <c r="J12" i="30"/>
  <c r="J81" i="30" s="1"/>
  <c r="E7" i="30"/>
  <c r="E77" i="30" s="1"/>
  <c r="J37" i="29"/>
  <c r="J36" i="29"/>
  <c r="AY88" i="1" s="1"/>
  <c r="J35" i="29"/>
  <c r="AX88" i="1"/>
  <c r="BI134" i="29"/>
  <c r="BH134" i="29"/>
  <c r="BG134" i="29"/>
  <c r="BF134" i="29"/>
  <c r="T134" i="29"/>
  <c r="T133" i="29" s="1"/>
  <c r="R134" i="29"/>
  <c r="R133" i="29" s="1"/>
  <c r="P134"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BI125" i="29"/>
  <c r="BH125" i="29"/>
  <c r="BG125" i="29"/>
  <c r="BF125" i="29"/>
  <c r="T125" i="29"/>
  <c r="R125" i="29"/>
  <c r="P125" i="29"/>
  <c r="BI123" i="29"/>
  <c r="BH123" i="29"/>
  <c r="BG123" i="29"/>
  <c r="BF123" i="29"/>
  <c r="T123" i="29"/>
  <c r="R123" i="29"/>
  <c r="P123" i="29"/>
  <c r="BI122" i="29"/>
  <c r="BH122" i="29"/>
  <c r="BG122" i="29"/>
  <c r="BF122" i="29"/>
  <c r="T122" i="29"/>
  <c r="R122" i="29"/>
  <c r="P122" i="29"/>
  <c r="BI120" i="29"/>
  <c r="BH120" i="29"/>
  <c r="BG120" i="29"/>
  <c r="BF120" i="29"/>
  <c r="T120" i="29"/>
  <c r="R120" i="29"/>
  <c r="P120" i="29"/>
  <c r="BI119" i="29"/>
  <c r="BH119" i="29"/>
  <c r="BG119" i="29"/>
  <c r="BF119" i="29"/>
  <c r="T119" i="29"/>
  <c r="R119" i="29"/>
  <c r="P119" i="29"/>
  <c r="BI118" i="29"/>
  <c r="BH118" i="29"/>
  <c r="BG118" i="29"/>
  <c r="BF118" i="29"/>
  <c r="T118" i="29"/>
  <c r="R118" i="29"/>
  <c r="P118" i="29"/>
  <c r="BI111" i="29"/>
  <c r="BH111" i="29"/>
  <c r="BG111" i="29"/>
  <c r="BF111" i="29"/>
  <c r="T111" i="29"/>
  <c r="R111" i="29"/>
  <c r="P111" i="29"/>
  <c r="BI106" i="29"/>
  <c r="BH106" i="29"/>
  <c r="BG106" i="29"/>
  <c r="BF106" i="29"/>
  <c r="T106" i="29"/>
  <c r="T105" i="29" s="1"/>
  <c r="R106" i="29"/>
  <c r="R105" i="29"/>
  <c r="P106" i="29"/>
  <c r="P105" i="29"/>
  <c r="BI102" i="29"/>
  <c r="BH102" i="29"/>
  <c r="BG102" i="29"/>
  <c r="BF102" i="29"/>
  <c r="T102" i="29"/>
  <c r="R102" i="29"/>
  <c r="P102" i="29"/>
  <c r="BI99" i="29"/>
  <c r="BH99" i="29"/>
  <c r="BG99" i="29"/>
  <c r="BF99" i="29"/>
  <c r="T99" i="29"/>
  <c r="R99" i="29"/>
  <c r="P99" i="29"/>
  <c r="BI97" i="29"/>
  <c r="BH97" i="29"/>
  <c r="BG97" i="29"/>
  <c r="BF97" i="29"/>
  <c r="T97" i="29"/>
  <c r="R97" i="29"/>
  <c r="P97" i="29"/>
  <c r="BI94" i="29"/>
  <c r="BH94" i="29"/>
  <c r="BG94" i="29"/>
  <c r="BF94" i="29"/>
  <c r="T94" i="29"/>
  <c r="R94" i="29"/>
  <c r="P94" i="29"/>
  <c r="BI91" i="29"/>
  <c r="BH91" i="29"/>
  <c r="BG91" i="29"/>
  <c r="BF91" i="29"/>
  <c r="T91" i="29"/>
  <c r="R91" i="29"/>
  <c r="P91" i="29"/>
  <c r="BI88" i="29"/>
  <c r="BH88" i="29"/>
  <c r="BG88" i="29"/>
  <c r="BF88" i="29"/>
  <c r="T88" i="29"/>
  <c r="R88" i="29"/>
  <c r="P88" i="29"/>
  <c r="F79" i="29"/>
  <c r="E77" i="29"/>
  <c r="F52" i="29"/>
  <c r="E50" i="29"/>
  <c r="J24" i="29"/>
  <c r="E24" i="29"/>
  <c r="J55" i="29" s="1"/>
  <c r="J23" i="29"/>
  <c r="J21" i="29"/>
  <c r="E21" i="29"/>
  <c r="J81" i="29" s="1"/>
  <c r="J20" i="29"/>
  <c r="J18" i="29"/>
  <c r="E18" i="29"/>
  <c r="F55" i="29" s="1"/>
  <c r="J17" i="29"/>
  <c r="J15" i="29"/>
  <c r="E15" i="29"/>
  <c r="F54" i="29" s="1"/>
  <c r="J14" i="29"/>
  <c r="J12" i="29"/>
  <c r="J52" i="29"/>
  <c r="E7" i="29"/>
  <c r="E75" i="29" s="1"/>
  <c r="J37" i="28"/>
  <c r="J36" i="28"/>
  <c r="AY87" i="1" s="1"/>
  <c r="J35" i="28"/>
  <c r="AX87" i="1" s="1"/>
  <c r="BI129" i="28"/>
  <c r="BH129" i="28"/>
  <c r="BG129" i="28"/>
  <c r="BF129" i="28"/>
  <c r="T129" i="28"/>
  <c r="T128" i="28" s="1"/>
  <c r="R129" i="28"/>
  <c r="R128" i="28" s="1"/>
  <c r="P129" i="28"/>
  <c r="P128" i="28" s="1"/>
  <c r="BI126" i="28"/>
  <c r="BH126" i="28"/>
  <c r="BG126" i="28"/>
  <c r="BF126" i="28"/>
  <c r="T126" i="28"/>
  <c r="R126" i="28"/>
  <c r="P126" i="28"/>
  <c r="BI122" i="28"/>
  <c r="BH122" i="28"/>
  <c r="BG122" i="28"/>
  <c r="BF122" i="28"/>
  <c r="T122" i="28"/>
  <c r="R122" i="28"/>
  <c r="P122" i="28"/>
  <c r="BI120" i="28"/>
  <c r="BH120" i="28"/>
  <c r="BG120" i="28"/>
  <c r="BF120" i="28"/>
  <c r="T120" i="28"/>
  <c r="R120" i="28"/>
  <c r="P120" i="28"/>
  <c r="BI116" i="28"/>
  <c r="BH116" i="28"/>
  <c r="BG116" i="28"/>
  <c r="BF116" i="28"/>
  <c r="T116" i="28"/>
  <c r="R116" i="28"/>
  <c r="P116" i="28"/>
  <c r="BI112" i="28"/>
  <c r="BH112" i="28"/>
  <c r="BG112" i="28"/>
  <c r="BF112" i="28"/>
  <c r="T112" i="28"/>
  <c r="R112" i="28"/>
  <c r="P112" i="28"/>
  <c r="BI106" i="28"/>
  <c r="BH106" i="28"/>
  <c r="BG106" i="28"/>
  <c r="BF106" i="28"/>
  <c r="T106" i="28"/>
  <c r="R106" i="28"/>
  <c r="P106" i="28"/>
  <c r="BI100" i="28"/>
  <c r="BH100" i="28"/>
  <c r="BG100" i="28"/>
  <c r="BF100" i="28"/>
  <c r="T100" i="28"/>
  <c r="R100" i="28"/>
  <c r="P100" i="28"/>
  <c r="BI94" i="28"/>
  <c r="BH94" i="28"/>
  <c r="BG94" i="28"/>
  <c r="BF94" i="28"/>
  <c r="T94" i="28"/>
  <c r="R94" i="28"/>
  <c r="P94" i="28"/>
  <c r="BI87" i="28"/>
  <c r="BH87" i="28"/>
  <c r="BG87" i="28"/>
  <c r="BF87" i="28"/>
  <c r="T87" i="28"/>
  <c r="T86" i="28" s="1"/>
  <c r="R87" i="28"/>
  <c r="R86" i="28" s="1"/>
  <c r="P87" i="28"/>
  <c r="P86" i="28" s="1"/>
  <c r="J81" i="28"/>
  <c r="J80" i="28"/>
  <c r="F80" i="28"/>
  <c r="F78" i="28"/>
  <c r="E76" i="28"/>
  <c r="J55" i="28"/>
  <c r="J54" i="28"/>
  <c r="F54" i="28"/>
  <c r="F52" i="28"/>
  <c r="E50" i="28"/>
  <c r="J18" i="28"/>
  <c r="E18" i="28"/>
  <c r="F81" i="28"/>
  <c r="J17" i="28"/>
  <c r="J12" i="28"/>
  <c r="J78" i="28" s="1"/>
  <c r="E7" i="28"/>
  <c r="E74" i="28"/>
  <c r="J37" i="27"/>
  <c r="J36" i="27"/>
  <c r="AY86" i="1"/>
  <c r="J35" i="27"/>
  <c r="AX86" i="1" s="1"/>
  <c r="BI150" i="27"/>
  <c r="BH150" i="27"/>
  <c r="BG150" i="27"/>
  <c r="BF150" i="27"/>
  <c r="T150" i="27"/>
  <c r="R150" i="27"/>
  <c r="P150" i="27"/>
  <c r="BI147" i="27"/>
  <c r="BH147" i="27"/>
  <c r="BG147" i="27"/>
  <c r="BF147" i="27"/>
  <c r="T147" i="27"/>
  <c r="R147" i="27"/>
  <c r="P147" i="27"/>
  <c r="BI143" i="27"/>
  <c r="BH143" i="27"/>
  <c r="BG143" i="27"/>
  <c r="BF143" i="27"/>
  <c r="T143" i="27"/>
  <c r="T142" i="27" s="1"/>
  <c r="R143" i="27"/>
  <c r="R142" i="27"/>
  <c r="P143" i="27"/>
  <c r="P142" i="27" s="1"/>
  <c r="BI141" i="27"/>
  <c r="BH141" i="27"/>
  <c r="BG141" i="27"/>
  <c r="BF141" i="27"/>
  <c r="T141" i="27"/>
  <c r="R141" i="27"/>
  <c r="P141" i="27"/>
  <c r="BI137" i="27"/>
  <c r="BH137" i="27"/>
  <c r="BG137" i="27"/>
  <c r="BF137" i="27"/>
  <c r="T137" i="27"/>
  <c r="R137" i="27"/>
  <c r="P137" i="27"/>
  <c r="BI136" i="27"/>
  <c r="BH136" i="27"/>
  <c r="BG136" i="27"/>
  <c r="BF136" i="27"/>
  <c r="T136" i="27"/>
  <c r="R136" i="27"/>
  <c r="P136" i="27"/>
  <c r="BI134" i="27"/>
  <c r="BH134" i="27"/>
  <c r="BG134" i="27"/>
  <c r="BF134" i="27"/>
  <c r="T134" i="27"/>
  <c r="R134" i="27"/>
  <c r="P134" i="27"/>
  <c r="BI132" i="27"/>
  <c r="BH132" i="27"/>
  <c r="BG132" i="27"/>
  <c r="BF132" i="27"/>
  <c r="T132" i="27"/>
  <c r="R132" i="27"/>
  <c r="P132" i="27"/>
  <c r="BI131" i="27"/>
  <c r="BH131" i="27"/>
  <c r="BG131" i="27"/>
  <c r="BF131" i="27"/>
  <c r="T131" i="27"/>
  <c r="R131" i="27"/>
  <c r="P131" i="27"/>
  <c r="BI129" i="27"/>
  <c r="BH129" i="27"/>
  <c r="BG129" i="27"/>
  <c r="BF129" i="27"/>
  <c r="T129" i="27"/>
  <c r="R129" i="27"/>
  <c r="P129" i="27"/>
  <c r="BI128" i="27"/>
  <c r="BH128" i="27"/>
  <c r="BG128" i="27"/>
  <c r="BF128" i="27"/>
  <c r="T128" i="27"/>
  <c r="R128" i="27"/>
  <c r="P128" i="27"/>
  <c r="BI126" i="27"/>
  <c r="BH126" i="27"/>
  <c r="BG126" i="27"/>
  <c r="BF126" i="27"/>
  <c r="T126" i="27"/>
  <c r="R126" i="27"/>
  <c r="P126" i="27"/>
  <c r="BI125" i="27"/>
  <c r="BH125" i="27"/>
  <c r="BG125" i="27"/>
  <c r="BF125" i="27"/>
  <c r="T125" i="27"/>
  <c r="R125" i="27"/>
  <c r="P125" i="27"/>
  <c r="BI123" i="27"/>
  <c r="BH123" i="27"/>
  <c r="BG123" i="27"/>
  <c r="BF123" i="27"/>
  <c r="T123" i="27"/>
  <c r="R123" i="27"/>
  <c r="P123" i="27"/>
  <c r="BI122" i="27"/>
  <c r="BH122" i="27"/>
  <c r="BG122" i="27"/>
  <c r="BF122" i="27"/>
  <c r="T122" i="27"/>
  <c r="R122" i="27"/>
  <c r="P122" i="27"/>
  <c r="BI119" i="27"/>
  <c r="BH119" i="27"/>
  <c r="BG119" i="27"/>
  <c r="BF119" i="27"/>
  <c r="T119" i="27"/>
  <c r="R119" i="27"/>
  <c r="P119" i="27"/>
  <c r="BI115" i="27"/>
  <c r="BH115" i="27"/>
  <c r="BG115" i="27"/>
  <c r="BF115" i="27"/>
  <c r="T115" i="27"/>
  <c r="T114" i="27" s="1"/>
  <c r="R115" i="27"/>
  <c r="R114" i="27"/>
  <c r="P115" i="27"/>
  <c r="P114" i="27"/>
  <c r="BI112" i="27"/>
  <c r="BH112" i="27"/>
  <c r="BG112" i="27"/>
  <c r="BF112" i="27"/>
  <c r="T112" i="27"/>
  <c r="R112" i="27"/>
  <c r="P112" i="27"/>
  <c r="BI109" i="27"/>
  <c r="BH109" i="27"/>
  <c r="BG109" i="27"/>
  <c r="BF109" i="27"/>
  <c r="T109" i="27"/>
  <c r="R109" i="27"/>
  <c r="P109" i="27"/>
  <c r="BI106" i="27"/>
  <c r="BH106" i="27"/>
  <c r="BG106" i="27"/>
  <c r="BF106" i="27"/>
  <c r="T106" i="27"/>
  <c r="R106" i="27"/>
  <c r="P106" i="27"/>
  <c r="BI103" i="27"/>
  <c r="BH103" i="27"/>
  <c r="BG103" i="27"/>
  <c r="BF103" i="27"/>
  <c r="T103" i="27"/>
  <c r="R103" i="27"/>
  <c r="P103" i="27"/>
  <c r="BI101" i="27"/>
  <c r="BH101" i="27"/>
  <c r="BG101" i="27"/>
  <c r="BF101" i="27"/>
  <c r="T101" i="27"/>
  <c r="R101" i="27"/>
  <c r="P101" i="27"/>
  <c r="BI98" i="27"/>
  <c r="BH98" i="27"/>
  <c r="BG98" i="27"/>
  <c r="BF98" i="27"/>
  <c r="T98" i="27"/>
  <c r="R98" i="27"/>
  <c r="P98" i="27"/>
  <c r="BI95" i="27"/>
  <c r="BH95" i="27"/>
  <c r="BG95" i="27"/>
  <c r="BF95" i="27"/>
  <c r="T95" i="27"/>
  <c r="R95" i="27"/>
  <c r="P95" i="27"/>
  <c r="BI92" i="27"/>
  <c r="BH92" i="27"/>
  <c r="BG92" i="27"/>
  <c r="BF92" i="27"/>
  <c r="T92" i="27"/>
  <c r="R92" i="27"/>
  <c r="P92" i="27"/>
  <c r="BI89" i="27"/>
  <c r="BH89" i="27"/>
  <c r="BG89" i="27"/>
  <c r="BF89" i="27"/>
  <c r="T89" i="27"/>
  <c r="R89" i="27"/>
  <c r="P89" i="27"/>
  <c r="F80" i="27"/>
  <c r="E78" i="27"/>
  <c r="F52" i="27"/>
  <c r="E50" i="27"/>
  <c r="J24" i="27"/>
  <c r="E24" i="27"/>
  <c r="J83" i="27" s="1"/>
  <c r="J23" i="27"/>
  <c r="J21" i="27"/>
  <c r="E21" i="27"/>
  <c r="J82" i="27" s="1"/>
  <c r="J20" i="27"/>
  <c r="J18" i="27"/>
  <c r="E18" i="27"/>
  <c r="F55" i="27" s="1"/>
  <c r="J17" i="27"/>
  <c r="J15" i="27"/>
  <c r="E15" i="27"/>
  <c r="F82" i="27" s="1"/>
  <c r="J14" i="27"/>
  <c r="J12" i="27"/>
  <c r="J52" i="27" s="1"/>
  <c r="E7" i="27"/>
  <c r="E76" i="27"/>
  <c r="J39" i="26"/>
  <c r="J38" i="26"/>
  <c r="AY85" i="1" s="1"/>
  <c r="J37" i="26"/>
  <c r="AX85" i="1" s="1"/>
  <c r="BI104" i="26"/>
  <c r="BH104" i="26"/>
  <c r="BG104" i="26"/>
  <c r="BF104" i="26"/>
  <c r="T104" i="26"/>
  <c r="R104" i="26"/>
  <c r="P104" i="26"/>
  <c r="BI103" i="26"/>
  <c r="BH103" i="26"/>
  <c r="BG103" i="26"/>
  <c r="BF103" i="26"/>
  <c r="T103" i="26"/>
  <c r="R103" i="26"/>
  <c r="P103" i="26"/>
  <c r="BI102" i="26"/>
  <c r="BH102" i="26"/>
  <c r="BG102" i="26"/>
  <c r="BF102" i="26"/>
  <c r="T102" i="26"/>
  <c r="R102" i="26"/>
  <c r="P102"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BI97" i="26"/>
  <c r="BH97" i="26"/>
  <c r="BG97" i="26"/>
  <c r="BF97" i="26"/>
  <c r="T97" i="26"/>
  <c r="R97" i="26"/>
  <c r="P97" i="26"/>
  <c r="BI96" i="26"/>
  <c r="BH96" i="26"/>
  <c r="BG96" i="26"/>
  <c r="BF96" i="26"/>
  <c r="T96" i="26"/>
  <c r="R96" i="26"/>
  <c r="P96" i="26"/>
  <c r="BI95" i="26"/>
  <c r="BH95" i="26"/>
  <c r="BG95" i="26"/>
  <c r="BF95" i="26"/>
  <c r="T95" i="26"/>
  <c r="R95" i="26"/>
  <c r="P95" i="26"/>
  <c r="BI94" i="26"/>
  <c r="BH94" i="26"/>
  <c r="BG94" i="26"/>
  <c r="BF94" i="26"/>
  <c r="T94" i="26"/>
  <c r="R94" i="26"/>
  <c r="P94" i="26"/>
  <c r="BI93" i="26"/>
  <c r="BH93" i="26"/>
  <c r="BG93" i="26"/>
  <c r="BF93" i="26"/>
  <c r="T93" i="26"/>
  <c r="R93" i="26"/>
  <c r="P93" i="26"/>
  <c r="BI92" i="26"/>
  <c r="BH92" i="26"/>
  <c r="BG92" i="26"/>
  <c r="BF92" i="26"/>
  <c r="T92" i="26"/>
  <c r="R92" i="26"/>
  <c r="P92" i="26"/>
  <c r="BI91" i="26"/>
  <c r="BH91" i="26"/>
  <c r="BG91" i="26"/>
  <c r="BF91" i="26"/>
  <c r="T91" i="26"/>
  <c r="R91" i="26"/>
  <c r="P91" i="26"/>
  <c r="BI90" i="26"/>
  <c r="BH90" i="26"/>
  <c r="BG90" i="26"/>
  <c r="BF90" i="26"/>
  <c r="T90" i="26"/>
  <c r="R90" i="26"/>
  <c r="P90" i="26"/>
  <c r="F81" i="26"/>
  <c r="E79" i="26"/>
  <c r="F56" i="26"/>
  <c r="E54" i="26"/>
  <c r="J26" i="26"/>
  <c r="E26" i="26"/>
  <c r="J59" i="26" s="1"/>
  <c r="J25" i="26"/>
  <c r="J23" i="26"/>
  <c r="E23" i="26"/>
  <c r="J83" i="26" s="1"/>
  <c r="J22" i="26"/>
  <c r="J20" i="26"/>
  <c r="E20" i="26"/>
  <c r="F84" i="26" s="1"/>
  <c r="J19" i="26"/>
  <c r="J17" i="26"/>
  <c r="E17" i="26"/>
  <c r="F83" i="26" s="1"/>
  <c r="J16" i="26"/>
  <c r="J14" i="26"/>
  <c r="J81" i="26" s="1"/>
  <c r="E7" i="26"/>
  <c r="E75" i="26" s="1"/>
  <c r="J39" i="25"/>
  <c r="J38" i="25"/>
  <c r="AY84" i="1" s="1"/>
  <c r="J37" i="25"/>
  <c r="AX84" i="1" s="1"/>
  <c r="BI90" i="25"/>
  <c r="BH90" i="25"/>
  <c r="BG90" i="25"/>
  <c r="BF90" i="25"/>
  <c r="T90" i="25"/>
  <c r="T89" i="25" s="1"/>
  <c r="T88" i="25" s="1"/>
  <c r="T87" i="25" s="1"/>
  <c r="R90" i="25"/>
  <c r="R89" i="25" s="1"/>
  <c r="R88" i="25" s="1"/>
  <c r="R87" i="25" s="1"/>
  <c r="P90" i="25"/>
  <c r="P89" i="25" s="1"/>
  <c r="P88" i="25" s="1"/>
  <c r="P87" i="25" s="1"/>
  <c r="AU84" i="1" s="1"/>
  <c r="F81" i="25"/>
  <c r="E79" i="25"/>
  <c r="F56" i="25"/>
  <c r="E54" i="25"/>
  <c r="J26" i="25"/>
  <c r="E26" i="25"/>
  <c r="J84" i="25" s="1"/>
  <c r="J25" i="25"/>
  <c r="J23" i="25"/>
  <c r="E23" i="25"/>
  <c r="J83" i="25" s="1"/>
  <c r="J22" i="25"/>
  <c r="J20" i="25"/>
  <c r="E20" i="25"/>
  <c r="F84" i="25" s="1"/>
  <c r="J19" i="25"/>
  <c r="J17" i="25"/>
  <c r="E17" i="25"/>
  <c r="F83" i="25" s="1"/>
  <c r="J16" i="25"/>
  <c r="J14" i="25"/>
  <c r="J81" i="25"/>
  <c r="E7" i="25"/>
  <c r="E75" i="25" s="1"/>
  <c r="J39" i="24"/>
  <c r="J38" i="24"/>
  <c r="AY83" i="1" s="1"/>
  <c r="J37" i="24"/>
  <c r="AX83" i="1" s="1"/>
  <c r="BI110" i="24"/>
  <c r="BH110" i="24"/>
  <c r="BG110" i="24"/>
  <c r="BF110" i="24"/>
  <c r="T110" i="24"/>
  <c r="R110" i="24"/>
  <c r="P110" i="24"/>
  <c r="BI109" i="24"/>
  <c r="BH109" i="24"/>
  <c r="BG109" i="24"/>
  <c r="BF109" i="24"/>
  <c r="T109" i="24"/>
  <c r="R109" i="24"/>
  <c r="P109" i="24"/>
  <c r="BI108" i="24"/>
  <c r="BH108" i="24"/>
  <c r="BG108" i="24"/>
  <c r="BF108" i="24"/>
  <c r="T108" i="24"/>
  <c r="R108" i="24"/>
  <c r="P108" i="24"/>
  <c r="BI107" i="24"/>
  <c r="BH107" i="24"/>
  <c r="BG107" i="24"/>
  <c r="BF107" i="24"/>
  <c r="T107" i="24"/>
  <c r="R107" i="24"/>
  <c r="P107"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7" i="24"/>
  <c r="BH97" i="24"/>
  <c r="BG97" i="24"/>
  <c r="BF97" i="24"/>
  <c r="T97" i="24"/>
  <c r="R97" i="24"/>
  <c r="P97"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BI92" i="24"/>
  <c r="BH92" i="24"/>
  <c r="BG92" i="24"/>
  <c r="BF92" i="24"/>
  <c r="T92" i="24"/>
  <c r="R92" i="24"/>
  <c r="P92" i="24"/>
  <c r="BI91" i="24"/>
  <c r="BH91" i="24"/>
  <c r="BG91" i="24"/>
  <c r="BF91" i="24"/>
  <c r="T91" i="24"/>
  <c r="R91" i="24"/>
  <c r="P91" i="24"/>
  <c r="BI90" i="24"/>
  <c r="BH90" i="24"/>
  <c r="BG90" i="24"/>
  <c r="BF90" i="24"/>
  <c r="T90" i="24"/>
  <c r="R90" i="24"/>
  <c r="P90" i="24"/>
  <c r="F81" i="24"/>
  <c r="E79" i="24"/>
  <c r="F56" i="24"/>
  <c r="E54" i="24"/>
  <c r="J26" i="24"/>
  <c r="E26" i="24"/>
  <c r="J84" i="24" s="1"/>
  <c r="J25" i="24"/>
  <c r="J23" i="24"/>
  <c r="E23" i="24"/>
  <c r="J83" i="24" s="1"/>
  <c r="J22" i="24"/>
  <c r="J20" i="24"/>
  <c r="E20" i="24"/>
  <c r="F84" i="24" s="1"/>
  <c r="J19" i="24"/>
  <c r="J17" i="24"/>
  <c r="E17" i="24"/>
  <c r="F58" i="24" s="1"/>
  <c r="J16" i="24"/>
  <c r="J14" i="24"/>
  <c r="J81" i="24"/>
  <c r="E7" i="24"/>
  <c r="E50" i="24" s="1"/>
  <c r="J39" i="23"/>
  <c r="J38" i="23"/>
  <c r="AY82" i="1" s="1"/>
  <c r="J37" i="23"/>
  <c r="AX82" i="1" s="1"/>
  <c r="BI93" i="23"/>
  <c r="BH93" i="23"/>
  <c r="BG93" i="23"/>
  <c r="BF93" i="23"/>
  <c r="T93" i="23"/>
  <c r="R93" i="23"/>
  <c r="P93" i="23"/>
  <c r="BI92" i="23"/>
  <c r="BH92" i="23"/>
  <c r="BG92" i="23"/>
  <c r="BF92" i="23"/>
  <c r="T92" i="23"/>
  <c r="R92" i="23"/>
  <c r="P92" i="23"/>
  <c r="BI91" i="23"/>
  <c r="BH91" i="23"/>
  <c r="BG91" i="23"/>
  <c r="BF91" i="23"/>
  <c r="T91" i="23"/>
  <c r="R91" i="23"/>
  <c r="P91" i="23"/>
  <c r="BI90" i="23"/>
  <c r="BH90" i="23"/>
  <c r="BG90" i="23"/>
  <c r="BF90" i="23"/>
  <c r="T90" i="23"/>
  <c r="R90" i="23"/>
  <c r="P90" i="23"/>
  <c r="F81" i="23"/>
  <c r="E79" i="23"/>
  <c r="F56" i="23"/>
  <c r="E54" i="23"/>
  <c r="J26" i="23"/>
  <c r="E26" i="23"/>
  <c r="J84" i="23" s="1"/>
  <c r="J25" i="23"/>
  <c r="J23" i="23"/>
  <c r="E23" i="23"/>
  <c r="J83" i="23"/>
  <c r="J22" i="23"/>
  <c r="J20" i="23"/>
  <c r="E20" i="23"/>
  <c r="F84" i="23" s="1"/>
  <c r="J19" i="23"/>
  <c r="J17" i="23"/>
  <c r="E17" i="23"/>
  <c r="F58" i="23"/>
  <c r="J16" i="23"/>
  <c r="J14" i="23"/>
  <c r="J81" i="23" s="1"/>
  <c r="E7" i="23"/>
  <c r="E75" i="23" s="1"/>
  <c r="J39" i="22"/>
  <c r="J38" i="22"/>
  <c r="AY80" i="1"/>
  <c r="J37" i="22"/>
  <c r="AX80" i="1"/>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6" i="22"/>
  <c r="BH96" i="22"/>
  <c r="BG96" i="22"/>
  <c r="BF96" i="22"/>
  <c r="T96" i="22"/>
  <c r="R96" i="22"/>
  <c r="P96" i="22"/>
  <c r="BI94" i="22"/>
  <c r="BH94" i="22"/>
  <c r="BG94" i="22"/>
  <c r="BF94" i="22"/>
  <c r="T94" i="22"/>
  <c r="R94" i="22"/>
  <c r="P94" i="22"/>
  <c r="BI92" i="22"/>
  <c r="BH92" i="22"/>
  <c r="BG92" i="22"/>
  <c r="BF92" i="22"/>
  <c r="T92" i="22"/>
  <c r="R92" i="22"/>
  <c r="P92" i="22"/>
  <c r="BI90" i="22"/>
  <c r="BH90" i="22"/>
  <c r="BG90" i="22"/>
  <c r="BF90" i="22"/>
  <c r="T90" i="22"/>
  <c r="R90" i="22"/>
  <c r="P90" i="22"/>
  <c r="F81" i="22"/>
  <c r="E79" i="22"/>
  <c r="F56" i="22"/>
  <c r="E54" i="22"/>
  <c r="J26" i="22"/>
  <c r="E26" i="22"/>
  <c r="J84" i="22" s="1"/>
  <c r="J25" i="22"/>
  <c r="J23" i="22"/>
  <c r="E23" i="22"/>
  <c r="J58" i="22" s="1"/>
  <c r="J22" i="22"/>
  <c r="J20" i="22"/>
  <c r="E20" i="22"/>
  <c r="F84" i="22" s="1"/>
  <c r="J19" i="22"/>
  <c r="J17" i="22"/>
  <c r="E17" i="22"/>
  <c r="F83" i="22" s="1"/>
  <c r="J16" i="22"/>
  <c r="J14" i="22"/>
  <c r="J81" i="22" s="1"/>
  <c r="E7" i="22"/>
  <c r="E75" i="22"/>
  <c r="J39" i="21"/>
  <c r="J38" i="21"/>
  <c r="AY79" i="1" s="1"/>
  <c r="J37" i="21"/>
  <c r="AX79" i="1" s="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BI100" i="21"/>
  <c r="BH100" i="21"/>
  <c r="BG100" i="21"/>
  <c r="BF100" i="21"/>
  <c r="T100" i="21"/>
  <c r="R100" i="21"/>
  <c r="P100" i="21"/>
  <c r="BI99" i="21"/>
  <c r="BH99" i="21"/>
  <c r="BG99" i="21"/>
  <c r="BF99" i="21"/>
  <c r="T99" i="21"/>
  <c r="R99" i="21"/>
  <c r="P99" i="21"/>
  <c r="BI98" i="21"/>
  <c r="BH98" i="21"/>
  <c r="BG98" i="21"/>
  <c r="BF98" i="21"/>
  <c r="T98" i="21"/>
  <c r="R98" i="21"/>
  <c r="P98" i="21"/>
  <c r="BI97" i="21"/>
  <c r="BH97" i="21"/>
  <c r="BG97" i="21"/>
  <c r="BF97" i="21"/>
  <c r="T97" i="21"/>
  <c r="R97" i="21"/>
  <c r="P97" i="21"/>
  <c r="BI96" i="21"/>
  <c r="BH96" i="21"/>
  <c r="BG96" i="21"/>
  <c r="BF96" i="21"/>
  <c r="T96" i="21"/>
  <c r="R96" i="21"/>
  <c r="P96" i="21"/>
  <c r="BI95" i="21"/>
  <c r="BH95" i="21"/>
  <c r="BG95" i="21"/>
  <c r="BF95" i="21"/>
  <c r="T95" i="21"/>
  <c r="R95" i="21"/>
  <c r="P95" i="21"/>
  <c r="BI94" i="21"/>
  <c r="BH94" i="21"/>
  <c r="BG94" i="21"/>
  <c r="BF94" i="21"/>
  <c r="T94" i="21"/>
  <c r="R94" i="21"/>
  <c r="P94" i="21"/>
  <c r="BI93" i="21"/>
  <c r="BH93" i="21"/>
  <c r="BG93" i="21"/>
  <c r="BF93" i="21"/>
  <c r="T93" i="21"/>
  <c r="R93" i="21"/>
  <c r="P93" i="21"/>
  <c r="BI92" i="21"/>
  <c r="BH92" i="21"/>
  <c r="BG92" i="21"/>
  <c r="BF92" i="21"/>
  <c r="T92" i="21"/>
  <c r="R92" i="21"/>
  <c r="P92" i="21"/>
  <c r="BI91" i="21"/>
  <c r="BH91" i="21"/>
  <c r="BG91" i="21"/>
  <c r="BF91" i="21"/>
  <c r="T91" i="21"/>
  <c r="R91" i="21"/>
  <c r="P91" i="21"/>
  <c r="BI90" i="21"/>
  <c r="BH90" i="21"/>
  <c r="BG90" i="21"/>
  <c r="BF90" i="21"/>
  <c r="T90" i="21"/>
  <c r="R90" i="21"/>
  <c r="P90" i="21"/>
  <c r="F81" i="21"/>
  <c r="E79" i="21"/>
  <c r="F56" i="21"/>
  <c r="E54" i="21"/>
  <c r="J26" i="21"/>
  <c r="E26" i="21"/>
  <c r="J59" i="21" s="1"/>
  <c r="J25" i="21"/>
  <c r="J23" i="21"/>
  <c r="E23" i="21"/>
  <c r="J83" i="21" s="1"/>
  <c r="J22" i="21"/>
  <c r="J20" i="21"/>
  <c r="E20" i="21"/>
  <c r="F59" i="21" s="1"/>
  <c r="J19" i="21"/>
  <c r="J17" i="21"/>
  <c r="E17" i="21"/>
  <c r="F83" i="21" s="1"/>
  <c r="J16" i="21"/>
  <c r="J14" i="21"/>
  <c r="J56" i="21" s="1"/>
  <c r="E7" i="21"/>
  <c r="E50" i="21"/>
  <c r="J39" i="20"/>
  <c r="J38" i="20"/>
  <c r="AY77" i="1" s="1"/>
  <c r="J37" i="20"/>
  <c r="AX77" i="1"/>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BI100" i="20"/>
  <c r="BH100" i="20"/>
  <c r="BG100" i="20"/>
  <c r="BF100" i="20"/>
  <c r="T100" i="20"/>
  <c r="R100" i="20"/>
  <c r="P100" i="20"/>
  <c r="BI99" i="20"/>
  <c r="BH99" i="20"/>
  <c r="BG99" i="20"/>
  <c r="BF99" i="20"/>
  <c r="T99" i="20"/>
  <c r="R99" i="20"/>
  <c r="P99" i="20"/>
  <c r="BI98" i="20"/>
  <c r="BH98" i="20"/>
  <c r="BG98" i="20"/>
  <c r="BF98" i="20"/>
  <c r="T98" i="20"/>
  <c r="R98" i="20"/>
  <c r="P98" i="20"/>
  <c r="BI97" i="20"/>
  <c r="BH97" i="20"/>
  <c r="BG97" i="20"/>
  <c r="BF97" i="20"/>
  <c r="T97" i="20"/>
  <c r="R97" i="20"/>
  <c r="P97" i="20"/>
  <c r="BI96" i="20"/>
  <c r="BH96" i="20"/>
  <c r="BG96" i="20"/>
  <c r="BF96" i="20"/>
  <c r="T96" i="20"/>
  <c r="R96" i="20"/>
  <c r="P96" i="20"/>
  <c r="BI95" i="20"/>
  <c r="BH95" i="20"/>
  <c r="BG95" i="20"/>
  <c r="BF95" i="20"/>
  <c r="T95" i="20"/>
  <c r="R95" i="20"/>
  <c r="P95" i="20"/>
  <c r="BI94" i="20"/>
  <c r="BH94" i="20"/>
  <c r="BG94" i="20"/>
  <c r="BF94" i="20"/>
  <c r="T94" i="20"/>
  <c r="R94" i="20"/>
  <c r="P94" i="20"/>
  <c r="BI93" i="20"/>
  <c r="BH93" i="20"/>
  <c r="BG93" i="20"/>
  <c r="BF93" i="20"/>
  <c r="T93" i="20"/>
  <c r="R93" i="20"/>
  <c r="P93" i="20"/>
  <c r="BI92" i="20"/>
  <c r="BH92" i="20"/>
  <c r="BG92" i="20"/>
  <c r="BF92" i="20"/>
  <c r="T92" i="20"/>
  <c r="R92" i="20"/>
  <c r="P92" i="20"/>
  <c r="BI91" i="20"/>
  <c r="BH91" i="20"/>
  <c r="BG91" i="20"/>
  <c r="BF91" i="20"/>
  <c r="T91" i="20"/>
  <c r="R91" i="20"/>
  <c r="P91" i="20"/>
  <c r="BI90" i="20"/>
  <c r="BH90" i="20"/>
  <c r="BG90" i="20"/>
  <c r="BF90" i="20"/>
  <c r="T90" i="20"/>
  <c r="R90" i="20"/>
  <c r="P90" i="20"/>
  <c r="F81" i="20"/>
  <c r="E79" i="20"/>
  <c r="F56" i="20"/>
  <c r="E54" i="20"/>
  <c r="J26" i="20"/>
  <c r="E26" i="20"/>
  <c r="J59" i="20"/>
  <c r="J25" i="20"/>
  <c r="J23" i="20"/>
  <c r="E23" i="20"/>
  <c r="J58" i="20" s="1"/>
  <c r="J22" i="20"/>
  <c r="J20" i="20"/>
  <c r="E20" i="20"/>
  <c r="F84" i="20"/>
  <c r="J19" i="20"/>
  <c r="J17" i="20"/>
  <c r="E17" i="20"/>
  <c r="F83" i="20" s="1"/>
  <c r="J16" i="20"/>
  <c r="J14" i="20"/>
  <c r="J81" i="20" s="1"/>
  <c r="E7" i="20"/>
  <c r="E75" i="20" s="1"/>
  <c r="J39" i="19"/>
  <c r="J38" i="19"/>
  <c r="AY76" i="1" s="1"/>
  <c r="J37" i="19"/>
  <c r="AX76" i="1" s="1"/>
  <c r="BI91" i="19"/>
  <c r="BH91" i="19"/>
  <c r="BG91" i="19"/>
  <c r="BF91" i="19"/>
  <c r="T91" i="19"/>
  <c r="R91" i="19"/>
  <c r="P91" i="19"/>
  <c r="BI90" i="19"/>
  <c r="BH90" i="19"/>
  <c r="BG90" i="19"/>
  <c r="BF90" i="19"/>
  <c r="T90" i="19"/>
  <c r="R90" i="19"/>
  <c r="P90" i="19"/>
  <c r="F81" i="19"/>
  <c r="E79" i="19"/>
  <c r="F56" i="19"/>
  <c r="E54" i="19"/>
  <c r="J26" i="19"/>
  <c r="E26" i="19"/>
  <c r="J59" i="19"/>
  <c r="J25" i="19"/>
  <c r="J23" i="19"/>
  <c r="E23" i="19"/>
  <c r="J83" i="19" s="1"/>
  <c r="J22" i="19"/>
  <c r="J20" i="19"/>
  <c r="E20" i="19"/>
  <c r="F59" i="19"/>
  <c r="J19" i="19"/>
  <c r="J17" i="19"/>
  <c r="E17" i="19"/>
  <c r="F83" i="19" s="1"/>
  <c r="J16" i="19"/>
  <c r="J14" i="19"/>
  <c r="J56" i="19" s="1"/>
  <c r="E7" i="19"/>
  <c r="E50" i="19" s="1"/>
  <c r="J39" i="18"/>
  <c r="J38" i="18"/>
  <c r="AY75" i="1" s="1"/>
  <c r="J37" i="18"/>
  <c r="AX75" i="1" s="1"/>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BI98" i="18"/>
  <c r="BH98" i="18"/>
  <c r="BG98" i="18"/>
  <c r="BF98" i="18"/>
  <c r="T98" i="18"/>
  <c r="R98" i="18"/>
  <c r="P98" i="18"/>
  <c r="BI97" i="18"/>
  <c r="BH97" i="18"/>
  <c r="BG97" i="18"/>
  <c r="BF97" i="18"/>
  <c r="T97" i="18"/>
  <c r="R97" i="18"/>
  <c r="P97" i="18"/>
  <c r="BI96" i="18"/>
  <c r="BH96" i="18"/>
  <c r="BG96" i="18"/>
  <c r="BF96" i="18"/>
  <c r="T96" i="18"/>
  <c r="R96" i="18"/>
  <c r="P96" i="18"/>
  <c r="BI95" i="18"/>
  <c r="BH95" i="18"/>
  <c r="BG95" i="18"/>
  <c r="BF95" i="18"/>
  <c r="T95" i="18"/>
  <c r="R95" i="18"/>
  <c r="P95" i="18"/>
  <c r="BI94" i="18"/>
  <c r="BH94" i="18"/>
  <c r="BG94" i="18"/>
  <c r="BF94" i="18"/>
  <c r="T94" i="18"/>
  <c r="R94" i="18"/>
  <c r="P94" i="18"/>
  <c r="BI93" i="18"/>
  <c r="BH93" i="18"/>
  <c r="BG93" i="18"/>
  <c r="BF93" i="18"/>
  <c r="T93" i="18"/>
  <c r="R93" i="18"/>
  <c r="P93" i="18"/>
  <c r="BI92" i="18"/>
  <c r="BH92" i="18"/>
  <c r="BG92" i="18"/>
  <c r="BF92" i="18"/>
  <c r="T92" i="18"/>
  <c r="R92" i="18"/>
  <c r="P92" i="18"/>
  <c r="BI91" i="18"/>
  <c r="BH91" i="18"/>
  <c r="BG91" i="18"/>
  <c r="BF91" i="18"/>
  <c r="T91" i="18"/>
  <c r="R91" i="18"/>
  <c r="P91" i="18"/>
  <c r="BI90" i="18"/>
  <c r="BH90" i="18"/>
  <c r="BG90" i="18"/>
  <c r="BF90" i="18"/>
  <c r="T90" i="18"/>
  <c r="R90" i="18"/>
  <c r="P90" i="18"/>
  <c r="F81" i="18"/>
  <c r="E79" i="18"/>
  <c r="F56" i="18"/>
  <c r="E54" i="18"/>
  <c r="J26" i="18"/>
  <c r="E26" i="18"/>
  <c r="J84" i="18"/>
  <c r="J25" i="18"/>
  <c r="J23" i="18"/>
  <c r="E23" i="18"/>
  <c r="J83" i="18" s="1"/>
  <c r="J22" i="18"/>
  <c r="J20" i="18"/>
  <c r="E20" i="18"/>
  <c r="F59" i="18"/>
  <c r="J19" i="18"/>
  <c r="J17" i="18"/>
  <c r="E17" i="18"/>
  <c r="F83" i="18" s="1"/>
  <c r="J16" i="18"/>
  <c r="J14" i="18"/>
  <c r="J81" i="18" s="1"/>
  <c r="E7" i="18"/>
  <c r="E75" i="18" s="1"/>
  <c r="J39" i="17"/>
  <c r="J38" i="17"/>
  <c r="AY74" i="1" s="1"/>
  <c r="J37" i="17"/>
  <c r="AX74" i="1" s="1"/>
  <c r="BI93" i="17"/>
  <c r="BH93" i="17"/>
  <c r="BG93" i="17"/>
  <c r="BF93" i="17"/>
  <c r="T93" i="17"/>
  <c r="R93" i="17"/>
  <c r="P93" i="17"/>
  <c r="BI92" i="17"/>
  <c r="BH92" i="17"/>
  <c r="BG92" i="17"/>
  <c r="BF92" i="17"/>
  <c r="T92" i="17"/>
  <c r="R92" i="17"/>
  <c r="P92" i="17"/>
  <c r="BI91" i="17"/>
  <c r="BH91" i="17"/>
  <c r="BG91" i="17"/>
  <c r="BF91" i="17"/>
  <c r="T91" i="17"/>
  <c r="R91" i="17"/>
  <c r="P91" i="17"/>
  <c r="BI90" i="17"/>
  <c r="BH90" i="17"/>
  <c r="BG90" i="17"/>
  <c r="BF90" i="17"/>
  <c r="T90" i="17"/>
  <c r="R90" i="17"/>
  <c r="P90" i="17"/>
  <c r="F81" i="17"/>
  <c r="E79" i="17"/>
  <c r="F56" i="17"/>
  <c r="E54" i="17"/>
  <c r="J26" i="17"/>
  <c r="E26" i="17"/>
  <c r="J84" i="17" s="1"/>
  <c r="J25" i="17"/>
  <c r="J23" i="17"/>
  <c r="E23" i="17"/>
  <c r="J58" i="17" s="1"/>
  <c r="J22" i="17"/>
  <c r="J20" i="17"/>
  <c r="E20" i="17"/>
  <c r="F84" i="17" s="1"/>
  <c r="J19" i="17"/>
  <c r="J17" i="17"/>
  <c r="E17" i="17"/>
  <c r="F83" i="17" s="1"/>
  <c r="J16" i="17"/>
  <c r="J14" i="17"/>
  <c r="J81" i="17"/>
  <c r="E7" i="17"/>
  <c r="E75" i="17" s="1"/>
  <c r="J39" i="16"/>
  <c r="J38" i="16"/>
  <c r="AY72" i="1" s="1"/>
  <c r="J37" i="16"/>
  <c r="AX72" i="1"/>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BI92" i="16"/>
  <c r="BH92" i="16"/>
  <c r="BG92" i="16"/>
  <c r="BF92" i="16"/>
  <c r="T92" i="16"/>
  <c r="R92" i="16"/>
  <c r="P92" i="16"/>
  <c r="BI91" i="16"/>
  <c r="BH91" i="16"/>
  <c r="BG91" i="16"/>
  <c r="BF91" i="16"/>
  <c r="T91" i="16"/>
  <c r="R91" i="16"/>
  <c r="P91" i="16"/>
  <c r="BI90" i="16"/>
  <c r="BH90" i="16"/>
  <c r="BG90" i="16"/>
  <c r="BF90" i="16"/>
  <c r="T90" i="16"/>
  <c r="R90" i="16"/>
  <c r="P90" i="16"/>
  <c r="F81" i="16"/>
  <c r="E79" i="16"/>
  <c r="F56" i="16"/>
  <c r="E54" i="16"/>
  <c r="J26" i="16"/>
  <c r="E26" i="16"/>
  <c r="J84" i="16" s="1"/>
  <c r="J25" i="16"/>
  <c r="J23" i="16"/>
  <c r="E23" i="16"/>
  <c r="J58" i="16" s="1"/>
  <c r="J22" i="16"/>
  <c r="J20" i="16"/>
  <c r="E20" i="16"/>
  <c r="F84" i="16" s="1"/>
  <c r="J19" i="16"/>
  <c r="J17" i="16"/>
  <c r="E17" i="16"/>
  <c r="F83" i="16" s="1"/>
  <c r="J16" i="16"/>
  <c r="J14" i="16"/>
  <c r="J81" i="16" s="1"/>
  <c r="E7" i="16"/>
  <c r="E75" i="16" s="1"/>
  <c r="J39" i="15"/>
  <c r="J38" i="15"/>
  <c r="AY71" i="1" s="1"/>
  <c r="J37" i="15"/>
  <c r="AX71" i="1" s="1"/>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8" i="15"/>
  <c r="BH98" i="15"/>
  <c r="BG98" i="15"/>
  <c r="BF98" i="15"/>
  <c r="T98" i="15"/>
  <c r="R98" i="15"/>
  <c r="P98"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F81" i="15"/>
  <c r="E79" i="15"/>
  <c r="F56" i="15"/>
  <c r="E54" i="15"/>
  <c r="J26" i="15"/>
  <c r="E26" i="15"/>
  <c r="J84" i="15" s="1"/>
  <c r="J25" i="15"/>
  <c r="J23" i="15"/>
  <c r="E23" i="15"/>
  <c r="J58" i="15" s="1"/>
  <c r="J22" i="15"/>
  <c r="J20" i="15"/>
  <c r="E20" i="15"/>
  <c r="F84" i="15" s="1"/>
  <c r="J19" i="15"/>
  <c r="J17" i="15"/>
  <c r="E17" i="15"/>
  <c r="F83" i="15" s="1"/>
  <c r="J16" i="15"/>
  <c r="J14" i="15"/>
  <c r="J81" i="15" s="1"/>
  <c r="E7" i="15"/>
  <c r="E75" i="15"/>
  <c r="J39" i="14"/>
  <c r="J38" i="14"/>
  <c r="AY70" i="1" s="1"/>
  <c r="J37" i="14"/>
  <c r="AX70" i="1" s="1"/>
  <c r="BI94" i="14"/>
  <c r="BH94" i="14"/>
  <c r="BG94" i="14"/>
  <c r="BF94" i="14"/>
  <c r="T94" i="14"/>
  <c r="R94" i="14"/>
  <c r="P94" i="14"/>
  <c r="BI93" i="14"/>
  <c r="BH93" i="14"/>
  <c r="BG93" i="14"/>
  <c r="BF93" i="14"/>
  <c r="T93" i="14"/>
  <c r="R93" i="14"/>
  <c r="P93" i="14"/>
  <c r="BI92" i="14"/>
  <c r="BH92" i="14"/>
  <c r="BG92" i="14"/>
  <c r="BF92" i="14"/>
  <c r="T92" i="14"/>
  <c r="R92" i="14"/>
  <c r="P92" i="14"/>
  <c r="BI91" i="14"/>
  <c r="BH91" i="14"/>
  <c r="BG91" i="14"/>
  <c r="BF91" i="14"/>
  <c r="T91" i="14"/>
  <c r="R91" i="14"/>
  <c r="P91" i="14"/>
  <c r="BI90" i="14"/>
  <c r="BH90" i="14"/>
  <c r="BG90" i="14"/>
  <c r="BF90" i="14"/>
  <c r="T90" i="14"/>
  <c r="R90" i="14"/>
  <c r="P90" i="14"/>
  <c r="F81" i="14"/>
  <c r="E79" i="14"/>
  <c r="F56" i="14"/>
  <c r="E54" i="14"/>
  <c r="J26" i="14"/>
  <c r="E26" i="14"/>
  <c r="J59" i="14" s="1"/>
  <c r="J25" i="14"/>
  <c r="J23" i="14"/>
  <c r="E23" i="14"/>
  <c r="J83" i="14" s="1"/>
  <c r="J22" i="14"/>
  <c r="J20" i="14"/>
  <c r="E20" i="14"/>
  <c r="F59" i="14" s="1"/>
  <c r="J19" i="14"/>
  <c r="J17" i="14"/>
  <c r="E17" i="14"/>
  <c r="F83" i="14" s="1"/>
  <c r="J16" i="14"/>
  <c r="J14" i="14"/>
  <c r="J56" i="14" s="1"/>
  <c r="E7" i="14"/>
  <c r="E50" i="14"/>
  <c r="J39" i="13"/>
  <c r="J38" i="13"/>
  <c r="AY68" i="1" s="1"/>
  <c r="J37" i="13"/>
  <c r="AX68" i="1" s="1"/>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F81" i="13"/>
  <c r="E79" i="13"/>
  <c r="F56" i="13"/>
  <c r="E54" i="13"/>
  <c r="J26" i="13"/>
  <c r="E26" i="13"/>
  <c r="J84" i="13" s="1"/>
  <c r="J25" i="13"/>
  <c r="J23" i="13"/>
  <c r="E23" i="13"/>
  <c r="J83" i="13" s="1"/>
  <c r="J22" i="13"/>
  <c r="J20" i="13"/>
  <c r="E20" i="13"/>
  <c r="F84" i="13" s="1"/>
  <c r="J19" i="13"/>
  <c r="J17" i="13"/>
  <c r="E17" i="13"/>
  <c r="F83" i="13" s="1"/>
  <c r="J16" i="13"/>
  <c r="J14" i="13"/>
  <c r="J81" i="13"/>
  <c r="E7" i="13"/>
  <c r="E75" i="13" s="1"/>
  <c r="J39" i="12"/>
  <c r="J38" i="12"/>
  <c r="AY67" i="1" s="1"/>
  <c r="J37" i="12"/>
  <c r="AX67" i="1" s="1"/>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BI90" i="12"/>
  <c r="BH90" i="12"/>
  <c r="BG90" i="12"/>
  <c r="BF90" i="12"/>
  <c r="T90" i="12"/>
  <c r="R90" i="12"/>
  <c r="P90" i="12"/>
  <c r="F81" i="12"/>
  <c r="E79" i="12"/>
  <c r="F56" i="12"/>
  <c r="E54" i="12"/>
  <c r="J26" i="12"/>
  <c r="E26" i="12"/>
  <c r="J59" i="12" s="1"/>
  <c r="J25" i="12"/>
  <c r="J23" i="12"/>
  <c r="E23" i="12"/>
  <c r="J83" i="12"/>
  <c r="J22" i="12"/>
  <c r="J20" i="12"/>
  <c r="E20" i="12"/>
  <c r="F84" i="12" s="1"/>
  <c r="J19" i="12"/>
  <c r="J17" i="12"/>
  <c r="E17" i="12"/>
  <c r="F83" i="12"/>
  <c r="J16" i="12"/>
  <c r="J14" i="12"/>
  <c r="J56" i="12" s="1"/>
  <c r="E7" i="12"/>
  <c r="E75" i="12" s="1"/>
  <c r="J37" i="11"/>
  <c r="J36" i="11"/>
  <c r="AY65" i="1"/>
  <c r="J35" i="11"/>
  <c r="AX65" i="1"/>
  <c r="BI230" i="11"/>
  <c r="BH230" i="11"/>
  <c r="BG230" i="11"/>
  <c r="BF230" i="11"/>
  <c r="T230" i="11"/>
  <c r="R230" i="11"/>
  <c r="P230" i="11"/>
  <c r="BI228" i="11"/>
  <c r="BH228" i="11"/>
  <c r="BG228" i="11"/>
  <c r="BF228" i="11"/>
  <c r="T228" i="11"/>
  <c r="R228" i="11"/>
  <c r="P228" i="11"/>
  <c r="BI227" i="11"/>
  <c r="BH227" i="11"/>
  <c r="BG227" i="11"/>
  <c r="BF227" i="11"/>
  <c r="T227" i="11"/>
  <c r="R227" i="11"/>
  <c r="P227" i="11"/>
  <c r="BI226" i="11"/>
  <c r="BH226" i="11"/>
  <c r="BG226" i="11"/>
  <c r="BF226" i="11"/>
  <c r="T226" i="11"/>
  <c r="R226" i="11"/>
  <c r="P226" i="11"/>
  <c r="BI224" i="11"/>
  <c r="BH224" i="11"/>
  <c r="BG224" i="11"/>
  <c r="BF224" i="11"/>
  <c r="T224" i="11"/>
  <c r="R224" i="11"/>
  <c r="P224" i="11"/>
  <c r="BI222" i="11"/>
  <c r="BH222" i="11"/>
  <c r="BG222" i="11"/>
  <c r="BF222" i="11"/>
  <c r="T222" i="11"/>
  <c r="R222" i="11"/>
  <c r="P222" i="11"/>
  <c r="BI219" i="11"/>
  <c r="BH219" i="11"/>
  <c r="BG219" i="11"/>
  <c r="BF219" i="11"/>
  <c r="T219" i="11"/>
  <c r="R219" i="11"/>
  <c r="P219" i="11"/>
  <c r="BI217" i="11"/>
  <c r="BH217" i="11"/>
  <c r="BG217" i="11"/>
  <c r="BF217" i="11"/>
  <c r="T217" i="11"/>
  <c r="R217" i="11"/>
  <c r="P217" i="11"/>
  <c r="BI215" i="11"/>
  <c r="BH215" i="11"/>
  <c r="BG215" i="11"/>
  <c r="BF215" i="11"/>
  <c r="T215" i="11"/>
  <c r="R215" i="11"/>
  <c r="P215" i="11"/>
  <c r="BI205" i="11"/>
  <c r="BH205" i="11"/>
  <c r="BG205" i="11"/>
  <c r="BF205" i="11"/>
  <c r="T205" i="11"/>
  <c r="R205" i="11"/>
  <c r="P205" i="11"/>
  <c r="BI202" i="11"/>
  <c r="BH202" i="11"/>
  <c r="BG202" i="11"/>
  <c r="BF202" i="11"/>
  <c r="T202" i="11"/>
  <c r="T201" i="11" s="1"/>
  <c r="R202" i="11"/>
  <c r="R201" i="11"/>
  <c r="P202" i="11"/>
  <c r="P201" i="11"/>
  <c r="BI199" i="11"/>
  <c r="BH199" i="11"/>
  <c r="BG199" i="11"/>
  <c r="BF199" i="11"/>
  <c r="T199" i="11"/>
  <c r="R199" i="11"/>
  <c r="P199" i="11"/>
  <c r="BI195" i="11"/>
  <c r="BH195" i="11"/>
  <c r="BG195" i="11"/>
  <c r="BF195" i="11"/>
  <c r="T195" i="11"/>
  <c r="R195" i="11"/>
  <c r="P195" i="11"/>
  <c r="BI193" i="11"/>
  <c r="BH193" i="11"/>
  <c r="BG193" i="11"/>
  <c r="BF193" i="11"/>
  <c r="T193" i="11"/>
  <c r="R193" i="11"/>
  <c r="P193"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53" i="11"/>
  <c r="BH153" i="11"/>
  <c r="BG153" i="11"/>
  <c r="BF153" i="11"/>
  <c r="T153" i="11"/>
  <c r="R153" i="11"/>
  <c r="P153" i="11"/>
  <c r="BI133" i="11"/>
  <c r="BH133" i="11"/>
  <c r="BG133" i="11"/>
  <c r="BF133" i="11"/>
  <c r="T133" i="11"/>
  <c r="R133" i="11"/>
  <c r="P133" i="11"/>
  <c r="BI131" i="11"/>
  <c r="BH131" i="11"/>
  <c r="BG131" i="11"/>
  <c r="BF131" i="11"/>
  <c r="T131" i="11"/>
  <c r="R131" i="11"/>
  <c r="P131" i="11"/>
  <c r="BI112" i="11"/>
  <c r="BH112" i="11"/>
  <c r="BG112" i="11"/>
  <c r="BF112" i="11"/>
  <c r="T112" i="11"/>
  <c r="R112" i="11"/>
  <c r="P112" i="11"/>
  <c r="BI107" i="11"/>
  <c r="BH107" i="11"/>
  <c r="BG107" i="11"/>
  <c r="BF107" i="11"/>
  <c r="T107" i="11"/>
  <c r="R107" i="11"/>
  <c r="P107" i="11"/>
  <c r="BI105" i="11"/>
  <c r="BH105" i="11"/>
  <c r="BG105" i="11"/>
  <c r="BF105" i="11"/>
  <c r="T105" i="11"/>
  <c r="R105" i="11"/>
  <c r="P105" i="11"/>
  <c r="BI103" i="11"/>
  <c r="BH103" i="11"/>
  <c r="BG103" i="11"/>
  <c r="BF103" i="11"/>
  <c r="T103" i="11"/>
  <c r="R103" i="11"/>
  <c r="P103" i="11"/>
  <c r="BI100" i="11"/>
  <c r="BH100" i="11"/>
  <c r="BG100" i="11"/>
  <c r="BF100" i="11"/>
  <c r="T100" i="11"/>
  <c r="R100" i="11"/>
  <c r="P100" i="11"/>
  <c r="BI98" i="11"/>
  <c r="BH98" i="11"/>
  <c r="BG98" i="11"/>
  <c r="BF98" i="11"/>
  <c r="T98" i="11"/>
  <c r="R98" i="11"/>
  <c r="P98" i="11"/>
  <c r="BI96" i="11"/>
  <c r="BH96" i="11"/>
  <c r="BG96" i="11"/>
  <c r="BF96" i="11"/>
  <c r="T96" i="11"/>
  <c r="R96" i="11"/>
  <c r="P96" i="11"/>
  <c r="BI91" i="11"/>
  <c r="BH91" i="11"/>
  <c r="BG91" i="11"/>
  <c r="BF91" i="11"/>
  <c r="T91" i="11"/>
  <c r="R91" i="11"/>
  <c r="P91" i="11"/>
  <c r="J85" i="11"/>
  <c r="J84" i="11"/>
  <c r="F84" i="11"/>
  <c r="F82" i="11"/>
  <c r="E80" i="11"/>
  <c r="J55" i="11"/>
  <c r="J54" i="11"/>
  <c r="F54" i="11"/>
  <c r="F52" i="11"/>
  <c r="E50" i="11"/>
  <c r="J18" i="11"/>
  <c r="E18" i="11"/>
  <c r="F55" i="11" s="1"/>
  <c r="J17" i="11"/>
  <c r="J12" i="11"/>
  <c r="J52" i="11"/>
  <c r="E7" i="11"/>
  <c r="E78" i="11"/>
  <c r="J37" i="10"/>
  <c r="J36" i="10"/>
  <c r="AY64" i="1" s="1"/>
  <c r="J35" i="10"/>
  <c r="AX64" i="1"/>
  <c r="BI108" i="10"/>
  <c r="BH108" i="10"/>
  <c r="BG108" i="10"/>
  <c r="BF108" i="10"/>
  <c r="T108" i="10"/>
  <c r="T107" i="10" s="1"/>
  <c r="R108" i="10"/>
  <c r="R107" i="10"/>
  <c r="P108" i="10"/>
  <c r="P107" i="10"/>
  <c r="BI106" i="10"/>
  <c r="BH106" i="10"/>
  <c r="BG106" i="10"/>
  <c r="BF106" i="10"/>
  <c r="T106" i="10"/>
  <c r="R106" i="10"/>
  <c r="P106" i="10"/>
  <c r="BI104" i="10"/>
  <c r="BH104" i="10"/>
  <c r="BG104" i="10"/>
  <c r="BF104" i="10"/>
  <c r="T104" i="10"/>
  <c r="R104" i="10"/>
  <c r="P104" i="10"/>
  <c r="BI102" i="10"/>
  <c r="BH102" i="10"/>
  <c r="BG102" i="10"/>
  <c r="BF102" i="10"/>
  <c r="T102" i="10"/>
  <c r="R102" i="10"/>
  <c r="P102" i="10"/>
  <c r="BI99" i="10"/>
  <c r="BH99" i="10"/>
  <c r="BG99" i="10"/>
  <c r="BF99" i="10"/>
  <c r="T99" i="10"/>
  <c r="R99" i="10"/>
  <c r="P99" i="10"/>
  <c r="BI96" i="10"/>
  <c r="BH96" i="10"/>
  <c r="BG96" i="10"/>
  <c r="BF96" i="10"/>
  <c r="T96" i="10"/>
  <c r="R96" i="10"/>
  <c r="P96" i="10"/>
  <c r="BI94" i="10"/>
  <c r="BH94" i="10"/>
  <c r="BG94" i="10"/>
  <c r="BF94" i="10"/>
  <c r="T94" i="10"/>
  <c r="R94" i="10"/>
  <c r="P94" i="10"/>
  <c r="BI91" i="10"/>
  <c r="BH91" i="10"/>
  <c r="BG91" i="10"/>
  <c r="BF91" i="10"/>
  <c r="T91" i="10"/>
  <c r="R91" i="10"/>
  <c r="P91" i="10"/>
  <c r="BI87" i="10"/>
  <c r="BH87" i="10"/>
  <c r="BG87" i="10"/>
  <c r="BF87" i="10"/>
  <c r="T87" i="10"/>
  <c r="T86" i="10"/>
  <c r="R87" i="10"/>
  <c r="R86" i="10"/>
  <c r="P87" i="10"/>
  <c r="P86" i="10" s="1"/>
  <c r="F78" i="10"/>
  <c r="E76" i="10"/>
  <c r="F52" i="10"/>
  <c r="E50" i="10"/>
  <c r="J24" i="10"/>
  <c r="E24" i="10"/>
  <c r="J81" i="10" s="1"/>
  <c r="J23" i="10"/>
  <c r="J21" i="10"/>
  <c r="E21" i="10"/>
  <c r="J54" i="10" s="1"/>
  <c r="J20" i="10"/>
  <c r="J18" i="10"/>
  <c r="E18" i="10"/>
  <c r="F55" i="10" s="1"/>
  <c r="J17" i="10"/>
  <c r="J15" i="10"/>
  <c r="E15" i="10"/>
  <c r="F80" i="10" s="1"/>
  <c r="J14" i="10"/>
  <c r="J12" i="10"/>
  <c r="J78" i="10"/>
  <c r="E7" i="10"/>
  <c r="E74" i="10" s="1"/>
  <c r="J37" i="9"/>
  <c r="J36" i="9"/>
  <c r="AY63" i="1" s="1"/>
  <c r="J35" i="9"/>
  <c r="AX63" i="1"/>
  <c r="BI936" i="9"/>
  <c r="BH936" i="9"/>
  <c r="BG936" i="9"/>
  <c r="BF936" i="9"/>
  <c r="T936" i="9"/>
  <c r="T935" i="9" s="1"/>
  <c r="R936" i="9"/>
  <c r="R935" i="9"/>
  <c r="P936" i="9"/>
  <c r="P935" i="9" s="1"/>
  <c r="BI933" i="9"/>
  <c r="BH933" i="9"/>
  <c r="BG933" i="9"/>
  <c r="BF933" i="9"/>
  <c r="T933" i="9"/>
  <c r="R933" i="9"/>
  <c r="P933" i="9"/>
  <c r="BI932" i="9"/>
  <c r="BH932" i="9"/>
  <c r="BG932" i="9"/>
  <c r="BF932" i="9"/>
  <c r="T932" i="9"/>
  <c r="R932" i="9"/>
  <c r="P932" i="9"/>
  <c r="BI921" i="9"/>
  <c r="BH921" i="9"/>
  <c r="BG921" i="9"/>
  <c r="BF921" i="9"/>
  <c r="T921" i="9"/>
  <c r="R921" i="9"/>
  <c r="P921" i="9"/>
  <c r="BI920" i="9"/>
  <c r="BH920" i="9"/>
  <c r="BG920" i="9"/>
  <c r="BF920" i="9"/>
  <c r="T920" i="9"/>
  <c r="R920" i="9"/>
  <c r="P920" i="9"/>
  <c r="BI918" i="9"/>
  <c r="BH918" i="9"/>
  <c r="BG918" i="9"/>
  <c r="BF918" i="9"/>
  <c r="T918" i="9"/>
  <c r="R918" i="9"/>
  <c r="P918" i="9"/>
  <c r="BI914" i="9"/>
  <c r="BH914" i="9"/>
  <c r="BG914" i="9"/>
  <c r="BF914" i="9"/>
  <c r="T914" i="9"/>
  <c r="R914" i="9"/>
  <c r="P914" i="9"/>
  <c r="BI913" i="9"/>
  <c r="BH913" i="9"/>
  <c r="BG913" i="9"/>
  <c r="BF913" i="9"/>
  <c r="T913" i="9"/>
  <c r="R913" i="9"/>
  <c r="P913" i="9"/>
  <c r="BI894" i="9"/>
  <c r="BH894" i="9"/>
  <c r="BG894" i="9"/>
  <c r="BF894" i="9"/>
  <c r="T894" i="9"/>
  <c r="R894" i="9"/>
  <c r="P894" i="9"/>
  <c r="BI891" i="9"/>
  <c r="BH891" i="9"/>
  <c r="BG891" i="9"/>
  <c r="BF891" i="9"/>
  <c r="T891" i="9"/>
  <c r="T890" i="9"/>
  <c r="R891" i="9"/>
  <c r="R890" i="9" s="1"/>
  <c r="P891" i="9"/>
  <c r="P890" i="9" s="1"/>
  <c r="BI887" i="9"/>
  <c r="BH887" i="9"/>
  <c r="BG887" i="9"/>
  <c r="BF887" i="9"/>
  <c r="T887" i="9"/>
  <c r="R887" i="9"/>
  <c r="P887" i="9"/>
  <c r="BI884" i="9"/>
  <c r="BH884" i="9"/>
  <c r="BG884" i="9"/>
  <c r="BF884" i="9"/>
  <c r="T884" i="9"/>
  <c r="R884" i="9"/>
  <c r="P884" i="9"/>
  <c r="BI878" i="9"/>
  <c r="BH878" i="9"/>
  <c r="BG878" i="9"/>
  <c r="BF878" i="9"/>
  <c r="T878" i="9"/>
  <c r="R878" i="9"/>
  <c r="P878" i="9"/>
  <c r="BI869" i="9"/>
  <c r="BH869" i="9"/>
  <c r="BG869" i="9"/>
  <c r="BF869" i="9"/>
  <c r="T869" i="9"/>
  <c r="R869" i="9"/>
  <c r="P869" i="9"/>
  <c r="BI858" i="9"/>
  <c r="BH858" i="9"/>
  <c r="BG858" i="9"/>
  <c r="BF858" i="9"/>
  <c r="T858" i="9"/>
  <c r="R858" i="9"/>
  <c r="P858" i="9"/>
  <c r="BI848" i="9"/>
  <c r="BH848" i="9"/>
  <c r="BG848" i="9"/>
  <c r="BF848" i="9"/>
  <c r="T848" i="9"/>
  <c r="R848" i="9"/>
  <c r="P848" i="9"/>
  <c r="BI840" i="9"/>
  <c r="BH840" i="9"/>
  <c r="BG840" i="9"/>
  <c r="BF840" i="9"/>
  <c r="T840" i="9"/>
  <c r="R840" i="9"/>
  <c r="P840" i="9"/>
  <c r="BI834" i="9"/>
  <c r="BH834" i="9"/>
  <c r="BG834" i="9"/>
  <c r="BF834" i="9"/>
  <c r="T834" i="9"/>
  <c r="R834" i="9"/>
  <c r="P834" i="9"/>
  <c r="BI823" i="9"/>
  <c r="BH823" i="9"/>
  <c r="BG823" i="9"/>
  <c r="BF823" i="9"/>
  <c r="T823" i="9"/>
  <c r="R823" i="9"/>
  <c r="P823" i="9"/>
  <c r="BI821" i="9"/>
  <c r="BH821" i="9"/>
  <c r="BG821" i="9"/>
  <c r="BF821" i="9"/>
  <c r="T821" i="9"/>
  <c r="R821" i="9"/>
  <c r="P821" i="9"/>
  <c r="BI818" i="9"/>
  <c r="BH818" i="9"/>
  <c r="BG818" i="9"/>
  <c r="BF818" i="9"/>
  <c r="T818" i="9"/>
  <c r="R818" i="9"/>
  <c r="P818" i="9"/>
  <c r="BI817" i="9"/>
  <c r="BH817" i="9"/>
  <c r="BG817" i="9"/>
  <c r="BF817" i="9"/>
  <c r="T817" i="9"/>
  <c r="R817" i="9"/>
  <c r="P817" i="9"/>
  <c r="BI809" i="9"/>
  <c r="BH809" i="9"/>
  <c r="BG809" i="9"/>
  <c r="BF809" i="9"/>
  <c r="T809" i="9"/>
  <c r="R809" i="9"/>
  <c r="P809" i="9"/>
  <c r="BI802" i="9"/>
  <c r="BH802" i="9"/>
  <c r="BG802" i="9"/>
  <c r="BF802" i="9"/>
  <c r="T802" i="9"/>
  <c r="R802" i="9"/>
  <c r="P802" i="9"/>
  <c r="BI792" i="9"/>
  <c r="BH792" i="9"/>
  <c r="BG792" i="9"/>
  <c r="BF792" i="9"/>
  <c r="T792" i="9"/>
  <c r="R792" i="9"/>
  <c r="P792" i="9"/>
  <c r="BI790" i="9"/>
  <c r="BH790" i="9"/>
  <c r="BG790" i="9"/>
  <c r="BF790" i="9"/>
  <c r="T790" i="9"/>
  <c r="R790" i="9"/>
  <c r="P790" i="9"/>
  <c r="BI787" i="9"/>
  <c r="BH787" i="9"/>
  <c r="BG787" i="9"/>
  <c r="BF787" i="9"/>
  <c r="T787" i="9"/>
  <c r="R787" i="9"/>
  <c r="P787" i="9"/>
  <c r="BI783" i="9"/>
  <c r="BH783" i="9"/>
  <c r="BG783" i="9"/>
  <c r="BF783" i="9"/>
  <c r="T783" i="9"/>
  <c r="R783" i="9"/>
  <c r="P783" i="9"/>
  <c r="BI781" i="9"/>
  <c r="BH781" i="9"/>
  <c r="BG781" i="9"/>
  <c r="BF781" i="9"/>
  <c r="T781" i="9"/>
  <c r="R781" i="9"/>
  <c r="P781" i="9"/>
  <c r="BI779" i="9"/>
  <c r="BH779" i="9"/>
  <c r="BG779" i="9"/>
  <c r="BF779" i="9"/>
  <c r="T779" i="9"/>
  <c r="R779" i="9"/>
  <c r="P779" i="9"/>
  <c r="BI775" i="9"/>
  <c r="BH775" i="9"/>
  <c r="BG775" i="9"/>
  <c r="BF775" i="9"/>
  <c r="T775" i="9"/>
  <c r="R775" i="9"/>
  <c r="P775" i="9"/>
  <c r="BI767" i="9"/>
  <c r="BH767" i="9"/>
  <c r="BG767" i="9"/>
  <c r="BF767" i="9"/>
  <c r="T767" i="9"/>
  <c r="R767" i="9"/>
  <c r="P767" i="9"/>
  <c r="BI765" i="9"/>
  <c r="BH765" i="9"/>
  <c r="BG765" i="9"/>
  <c r="BF765" i="9"/>
  <c r="T765" i="9"/>
  <c r="R765" i="9"/>
  <c r="P765" i="9"/>
  <c r="BI763" i="9"/>
  <c r="BH763" i="9"/>
  <c r="BG763" i="9"/>
  <c r="BF763" i="9"/>
  <c r="T763" i="9"/>
  <c r="R763" i="9"/>
  <c r="P763" i="9"/>
  <c r="BI760" i="9"/>
  <c r="BH760" i="9"/>
  <c r="BG760" i="9"/>
  <c r="BF760" i="9"/>
  <c r="T760" i="9"/>
  <c r="R760" i="9"/>
  <c r="P760" i="9"/>
  <c r="BI757" i="9"/>
  <c r="BH757" i="9"/>
  <c r="BG757" i="9"/>
  <c r="BF757" i="9"/>
  <c r="T757" i="9"/>
  <c r="R757" i="9"/>
  <c r="P757" i="9"/>
  <c r="BI755" i="9"/>
  <c r="BH755" i="9"/>
  <c r="BG755" i="9"/>
  <c r="BF755" i="9"/>
  <c r="T755" i="9"/>
  <c r="R755" i="9"/>
  <c r="P755" i="9"/>
  <c r="BI754" i="9"/>
  <c r="BH754" i="9"/>
  <c r="BG754" i="9"/>
  <c r="BF754" i="9"/>
  <c r="T754" i="9"/>
  <c r="R754" i="9"/>
  <c r="P754" i="9"/>
  <c r="BI744" i="9"/>
  <c r="BH744" i="9"/>
  <c r="BG744" i="9"/>
  <c r="BF744" i="9"/>
  <c r="T744" i="9"/>
  <c r="R744" i="9"/>
  <c r="P744" i="9"/>
  <c r="BI743" i="9"/>
  <c r="BH743" i="9"/>
  <c r="BG743" i="9"/>
  <c r="BF743" i="9"/>
  <c r="T743" i="9"/>
  <c r="R743" i="9"/>
  <c r="P743" i="9"/>
  <c r="BI738" i="9"/>
  <c r="BH738" i="9"/>
  <c r="BG738" i="9"/>
  <c r="BF738" i="9"/>
  <c r="T738" i="9"/>
  <c r="R738" i="9"/>
  <c r="P738" i="9"/>
  <c r="BI737" i="9"/>
  <c r="BH737" i="9"/>
  <c r="BG737" i="9"/>
  <c r="BF737" i="9"/>
  <c r="T737" i="9"/>
  <c r="R737" i="9"/>
  <c r="P737" i="9"/>
  <c r="BI725" i="9"/>
  <c r="BH725" i="9"/>
  <c r="BG725" i="9"/>
  <c r="BF725" i="9"/>
  <c r="T725" i="9"/>
  <c r="R725" i="9"/>
  <c r="P725" i="9"/>
  <c r="BI720" i="9"/>
  <c r="BH720" i="9"/>
  <c r="BG720" i="9"/>
  <c r="BF720" i="9"/>
  <c r="T720" i="9"/>
  <c r="R720" i="9"/>
  <c r="P720" i="9"/>
  <c r="BI719" i="9"/>
  <c r="BH719" i="9"/>
  <c r="BG719" i="9"/>
  <c r="BF719" i="9"/>
  <c r="T719" i="9"/>
  <c r="R719" i="9"/>
  <c r="P719" i="9"/>
  <c r="BI717" i="9"/>
  <c r="BH717" i="9"/>
  <c r="BG717" i="9"/>
  <c r="BF717" i="9"/>
  <c r="T717" i="9"/>
  <c r="R717" i="9"/>
  <c r="P717" i="9"/>
  <c r="BI710" i="9"/>
  <c r="BH710" i="9"/>
  <c r="BG710" i="9"/>
  <c r="BF710" i="9"/>
  <c r="T710" i="9"/>
  <c r="R710" i="9"/>
  <c r="P710" i="9"/>
  <c r="BI709" i="9"/>
  <c r="BH709" i="9"/>
  <c r="BG709" i="9"/>
  <c r="BF709" i="9"/>
  <c r="T709" i="9"/>
  <c r="R709" i="9"/>
  <c r="P709" i="9"/>
  <c r="BI707" i="9"/>
  <c r="BH707" i="9"/>
  <c r="BG707" i="9"/>
  <c r="BF707" i="9"/>
  <c r="T707" i="9"/>
  <c r="R707" i="9"/>
  <c r="P707" i="9"/>
  <c r="BI706" i="9"/>
  <c r="BH706" i="9"/>
  <c r="BG706" i="9"/>
  <c r="BF706" i="9"/>
  <c r="T706" i="9"/>
  <c r="R706" i="9"/>
  <c r="P706" i="9"/>
  <c r="BI705" i="9"/>
  <c r="BH705" i="9"/>
  <c r="BG705" i="9"/>
  <c r="BF705" i="9"/>
  <c r="T705" i="9"/>
  <c r="R705" i="9"/>
  <c r="P705" i="9"/>
  <c r="BI704" i="9"/>
  <c r="BH704" i="9"/>
  <c r="BG704" i="9"/>
  <c r="BF704" i="9"/>
  <c r="T704" i="9"/>
  <c r="R704" i="9"/>
  <c r="P704" i="9"/>
  <c r="BI703" i="9"/>
  <c r="BH703" i="9"/>
  <c r="BG703" i="9"/>
  <c r="BF703" i="9"/>
  <c r="T703" i="9"/>
  <c r="R703" i="9"/>
  <c r="P703" i="9"/>
  <c r="BI701" i="9"/>
  <c r="BH701" i="9"/>
  <c r="BG701" i="9"/>
  <c r="BF701" i="9"/>
  <c r="T701" i="9"/>
  <c r="R701" i="9"/>
  <c r="P701" i="9"/>
  <c r="BI700" i="9"/>
  <c r="BH700" i="9"/>
  <c r="BG700" i="9"/>
  <c r="BF700" i="9"/>
  <c r="T700" i="9"/>
  <c r="R700" i="9"/>
  <c r="P700" i="9"/>
  <c r="BI699" i="9"/>
  <c r="BH699" i="9"/>
  <c r="BG699" i="9"/>
  <c r="BF699" i="9"/>
  <c r="T699" i="9"/>
  <c r="R699" i="9"/>
  <c r="P699" i="9"/>
  <c r="BI698" i="9"/>
  <c r="BH698" i="9"/>
  <c r="BG698" i="9"/>
  <c r="BF698" i="9"/>
  <c r="T698" i="9"/>
  <c r="R698" i="9"/>
  <c r="P698" i="9"/>
  <c r="BI697" i="9"/>
  <c r="BH697" i="9"/>
  <c r="BG697" i="9"/>
  <c r="BF697" i="9"/>
  <c r="T697" i="9"/>
  <c r="R697" i="9"/>
  <c r="P697" i="9"/>
  <c r="BI696" i="9"/>
  <c r="BH696" i="9"/>
  <c r="BG696" i="9"/>
  <c r="BF696" i="9"/>
  <c r="T696" i="9"/>
  <c r="R696" i="9"/>
  <c r="P696" i="9"/>
  <c r="BI692" i="9"/>
  <c r="BH692" i="9"/>
  <c r="BG692" i="9"/>
  <c r="BF692" i="9"/>
  <c r="T692" i="9"/>
  <c r="R692" i="9"/>
  <c r="P692" i="9"/>
  <c r="BI691" i="9"/>
  <c r="BH691" i="9"/>
  <c r="BG691" i="9"/>
  <c r="BF691" i="9"/>
  <c r="T691" i="9"/>
  <c r="R691" i="9"/>
  <c r="P691" i="9"/>
  <c r="BI687" i="9"/>
  <c r="BH687" i="9"/>
  <c r="BG687" i="9"/>
  <c r="BF687" i="9"/>
  <c r="T687" i="9"/>
  <c r="R687" i="9"/>
  <c r="P687" i="9"/>
  <c r="BI686" i="9"/>
  <c r="BH686" i="9"/>
  <c r="BG686" i="9"/>
  <c r="BF686" i="9"/>
  <c r="T686" i="9"/>
  <c r="R686" i="9"/>
  <c r="P686" i="9"/>
  <c r="BI673" i="9"/>
  <c r="BH673" i="9"/>
  <c r="BG673" i="9"/>
  <c r="BF673" i="9"/>
  <c r="T673" i="9"/>
  <c r="R673" i="9"/>
  <c r="P673" i="9"/>
  <c r="BI672" i="9"/>
  <c r="BH672" i="9"/>
  <c r="BG672" i="9"/>
  <c r="BF672" i="9"/>
  <c r="T672" i="9"/>
  <c r="R672" i="9"/>
  <c r="P672" i="9"/>
  <c r="BI659" i="9"/>
  <c r="BH659" i="9"/>
  <c r="BG659" i="9"/>
  <c r="BF659" i="9"/>
  <c r="T659" i="9"/>
  <c r="R659" i="9"/>
  <c r="P659" i="9"/>
  <c r="BI652" i="9"/>
  <c r="BH652" i="9"/>
  <c r="BG652" i="9"/>
  <c r="BF652" i="9"/>
  <c r="T652" i="9"/>
  <c r="R652" i="9"/>
  <c r="P652" i="9"/>
  <c r="BI641" i="9"/>
  <c r="BH641" i="9"/>
  <c r="BG641" i="9"/>
  <c r="BF641" i="9"/>
  <c r="T641" i="9"/>
  <c r="R641" i="9"/>
  <c r="P641" i="9"/>
  <c r="BI629" i="9"/>
  <c r="BH629" i="9"/>
  <c r="BG629" i="9"/>
  <c r="BF629" i="9"/>
  <c r="T629" i="9"/>
  <c r="R629" i="9"/>
  <c r="P629" i="9"/>
  <c r="BI626" i="9"/>
  <c r="BH626" i="9"/>
  <c r="BG626" i="9"/>
  <c r="BF626" i="9"/>
  <c r="T626" i="9"/>
  <c r="R626" i="9"/>
  <c r="P626" i="9"/>
  <c r="BI610" i="9"/>
  <c r="BH610" i="9"/>
  <c r="BG610" i="9"/>
  <c r="BF610" i="9"/>
  <c r="T610" i="9"/>
  <c r="R610" i="9"/>
  <c r="P610" i="9"/>
  <c r="BI603" i="9"/>
  <c r="BH603" i="9"/>
  <c r="BG603" i="9"/>
  <c r="BF603" i="9"/>
  <c r="T603" i="9"/>
  <c r="R603" i="9"/>
  <c r="P603" i="9"/>
  <c r="BI602" i="9"/>
  <c r="BH602" i="9"/>
  <c r="BG602" i="9"/>
  <c r="BF602" i="9"/>
  <c r="T602" i="9"/>
  <c r="R602" i="9"/>
  <c r="P602" i="9"/>
  <c r="BI594" i="9"/>
  <c r="BH594" i="9"/>
  <c r="BG594" i="9"/>
  <c r="BF594" i="9"/>
  <c r="T594" i="9"/>
  <c r="R594" i="9"/>
  <c r="P594" i="9"/>
  <c r="BI589" i="9"/>
  <c r="BH589" i="9"/>
  <c r="BG589" i="9"/>
  <c r="BF589" i="9"/>
  <c r="T589" i="9"/>
  <c r="R589" i="9"/>
  <c r="P589" i="9"/>
  <c r="BI586" i="9"/>
  <c r="BH586" i="9"/>
  <c r="BG586" i="9"/>
  <c r="BF586" i="9"/>
  <c r="T586" i="9"/>
  <c r="R586" i="9"/>
  <c r="P586" i="9"/>
  <c r="BI583" i="9"/>
  <c r="BH583" i="9"/>
  <c r="BG583" i="9"/>
  <c r="BF583" i="9"/>
  <c r="T583" i="9"/>
  <c r="R583" i="9"/>
  <c r="P583" i="9"/>
  <c r="BI581" i="9"/>
  <c r="BH581" i="9"/>
  <c r="BG581" i="9"/>
  <c r="BF581" i="9"/>
  <c r="T581" i="9"/>
  <c r="R581" i="9"/>
  <c r="P581" i="9"/>
  <c r="BI574" i="9"/>
  <c r="BH574" i="9"/>
  <c r="BG574" i="9"/>
  <c r="BF574" i="9"/>
  <c r="T574" i="9"/>
  <c r="R574" i="9"/>
  <c r="P574" i="9"/>
  <c r="BI568" i="9"/>
  <c r="BH568" i="9"/>
  <c r="BG568" i="9"/>
  <c r="BF568" i="9"/>
  <c r="T568" i="9"/>
  <c r="R568" i="9"/>
  <c r="P568" i="9"/>
  <c r="BI565" i="9"/>
  <c r="BH565" i="9"/>
  <c r="BG565" i="9"/>
  <c r="BF565" i="9"/>
  <c r="T565" i="9"/>
  <c r="R565" i="9"/>
  <c r="P565" i="9"/>
  <c r="BI560" i="9"/>
  <c r="BH560" i="9"/>
  <c r="BG560" i="9"/>
  <c r="BF560" i="9"/>
  <c r="T560" i="9"/>
  <c r="R560" i="9"/>
  <c r="P560" i="9"/>
  <c r="BI557" i="9"/>
  <c r="BH557" i="9"/>
  <c r="BG557" i="9"/>
  <c r="BF557" i="9"/>
  <c r="T557" i="9"/>
  <c r="R557" i="9"/>
  <c r="P557" i="9"/>
  <c r="BI554" i="9"/>
  <c r="BH554" i="9"/>
  <c r="BG554" i="9"/>
  <c r="BF554" i="9"/>
  <c r="T554" i="9"/>
  <c r="R554" i="9"/>
  <c r="P554" i="9"/>
  <c r="BI551" i="9"/>
  <c r="BH551" i="9"/>
  <c r="BG551" i="9"/>
  <c r="BF551" i="9"/>
  <c r="T551" i="9"/>
  <c r="R551" i="9"/>
  <c r="P551" i="9"/>
  <c r="BI547" i="9"/>
  <c r="BH547" i="9"/>
  <c r="BG547" i="9"/>
  <c r="BF547" i="9"/>
  <c r="T547" i="9"/>
  <c r="R547" i="9"/>
  <c r="P547" i="9"/>
  <c r="BI543" i="9"/>
  <c r="BH543" i="9"/>
  <c r="BG543" i="9"/>
  <c r="BF543" i="9"/>
  <c r="T543" i="9"/>
  <c r="R543" i="9"/>
  <c r="P543" i="9"/>
  <c r="BI539" i="9"/>
  <c r="BH539" i="9"/>
  <c r="BG539" i="9"/>
  <c r="BF539" i="9"/>
  <c r="T539" i="9"/>
  <c r="R539" i="9"/>
  <c r="P539" i="9"/>
  <c r="BI537" i="9"/>
  <c r="BH537" i="9"/>
  <c r="BG537" i="9"/>
  <c r="BF537" i="9"/>
  <c r="T537" i="9"/>
  <c r="R537" i="9"/>
  <c r="P537" i="9"/>
  <c r="BI533" i="9"/>
  <c r="BH533" i="9"/>
  <c r="BG533" i="9"/>
  <c r="BF533" i="9"/>
  <c r="T533" i="9"/>
  <c r="R533" i="9"/>
  <c r="P533" i="9"/>
  <c r="BI529" i="9"/>
  <c r="BH529" i="9"/>
  <c r="BG529" i="9"/>
  <c r="BF529" i="9"/>
  <c r="T529" i="9"/>
  <c r="R529" i="9"/>
  <c r="P529" i="9"/>
  <c r="BI526" i="9"/>
  <c r="BH526" i="9"/>
  <c r="BG526" i="9"/>
  <c r="BF526" i="9"/>
  <c r="T526" i="9"/>
  <c r="R526" i="9"/>
  <c r="P526" i="9"/>
  <c r="BI524" i="9"/>
  <c r="BH524" i="9"/>
  <c r="BG524" i="9"/>
  <c r="BF524" i="9"/>
  <c r="T524" i="9"/>
  <c r="R524" i="9"/>
  <c r="P524" i="9"/>
  <c r="BI509" i="9"/>
  <c r="BH509" i="9"/>
  <c r="BG509" i="9"/>
  <c r="BF509" i="9"/>
  <c r="T509" i="9"/>
  <c r="R509" i="9"/>
  <c r="P509" i="9"/>
  <c r="BI496" i="9"/>
  <c r="BH496" i="9"/>
  <c r="BG496" i="9"/>
  <c r="BF496" i="9"/>
  <c r="T496" i="9"/>
  <c r="R496" i="9"/>
  <c r="P496" i="9"/>
  <c r="BI492" i="9"/>
  <c r="BH492" i="9"/>
  <c r="BG492" i="9"/>
  <c r="BF492" i="9"/>
  <c r="T492" i="9"/>
  <c r="R492" i="9"/>
  <c r="P492" i="9"/>
  <c r="BI487" i="9"/>
  <c r="BH487" i="9"/>
  <c r="BG487" i="9"/>
  <c r="BF487" i="9"/>
  <c r="T487" i="9"/>
  <c r="R487" i="9"/>
  <c r="P487" i="9"/>
  <c r="BI485" i="9"/>
  <c r="BH485" i="9"/>
  <c r="BG485" i="9"/>
  <c r="BF485" i="9"/>
  <c r="T485" i="9"/>
  <c r="R485" i="9"/>
  <c r="P485" i="9"/>
  <c r="BI480" i="9"/>
  <c r="BH480" i="9"/>
  <c r="BG480" i="9"/>
  <c r="BF480" i="9"/>
  <c r="T480" i="9"/>
  <c r="R480" i="9"/>
  <c r="P480" i="9"/>
  <c r="BI475" i="9"/>
  <c r="BH475" i="9"/>
  <c r="BG475" i="9"/>
  <c r="BF475" i="9"/>
  <c r="T475" i="9"/>
  <c r="R475" i="9"/>
  <c r="P475" i="9"/>
  <c r="BI471" i="9"/>
  <c r="BH471" i="9"/>
  <c r="BG471" i="9"/>
  <c r="BF471" i="9"/>
  <c r="T471" i="9"/>
  <c r="R471" i="9"/>
  <c r="P471" i="9"/>
  <c r="BI466" i="9"/>
  <c r="BH466" i="9"/>
  <c r="BG466" i="9"/>
  <c r="BF466" i="9"/>
  <c r="T466" i="9"/>
  <c r="R466" i="9"/>
  <c r="P466" i="9"/>
  <c r="BI459" i="9"/>
  <c r="BH459" i="9"/>
  <c r="BG459" i="9"/>
  <c r="BF459" i="9"/>
  <c r="T459" i="9"/>
  <c r="R459" i="9"/>
  <c r="P459" i="9"/>
  <c r="BI457" i="9"/>
  <c r="BH457" i="9"/>
  <c r="BG457" i="9"/>
  <c r="BF457" i="9"/>
  <c r="T457" i="9"/>
  <c r="R457" i="9"/>
  <c r="P457" i="9"/>
  <c r="BI455" i="9"/>
  <c r="BH455" i="9"/>
  <c r="BG455" i="9"/>
  <c r="BF455" i="9"/>
  <c r="T455" i="9"/>
  <c r="R455" i="9"/>
  <c r="P455" i="9"/>
  <c r="BI451" i="9"/>
  <c r="BH451" i="9"/>
  <c r="BG451" i="9"/>
  <c r="BF451" i="9"/>
  <c r="T451" i="9"/>
  <c r="R451" i="9"/>
  <c r="P451" i="9"/>
  <c r="BI444" i="9"/>
  <c r="BH444" i="9"/>
  <c r="BG444" i="9"/>
  <c r="BF444" i="9"/>
  <c r="T444" i="9"/>
  <c r="R444" i="9"/>
  <c r="P444" i="9"/>
  <c r="BI435" i="9"/>
  <c r="BH435" i="9"/>
  <c r="BG435" i="9"/>
  <c r="BF435" i="9"/>
  <c r="T435" i="9"/>
  <c r="R435" i="9"/>
  <c r="P435" i="9"/>
  <c r="BI431" i="9"/>
  <c r="BH431" i="9"/>
  <c r="BG431" i="9"/>
  <c r="BF431" i="9"/>
  <c r="T431" i="9"/>
  <c r="R431" i="9"/>
  <c r="P431" i="9"/>
  <c r="BI427" i="9"/>
  <c r="BH427" i="9"/>
  <c r="BG427" i="9"/>
  <c r="BF427" i="9"/>
  <c r="T427" i="9"/>
  <c r="R427" i="9"/>
  <c r="P427" i="9"/>
  <c r="BI423" i="9"/>
  <c r="BH423" i="9"/>
  <c r="BG423" i="9"/>
  <c r="BF423" i="9"/>
  <c r="T423" i="9"/>
  <c r="R423" i="9"/>
  <c r="P423" i="9"/>
  <c r="BI418" i="9"/>
  <c r="BH418" i="9"/>
  <c r="BG418" i="9"/>
  <c r="BF418" i="9"/>
  <c r="T418" i="9"/>
  <c r="R418" i="9"/>
  <c r="P418" i="9"/>
  <c r="BI414" i="9"/>
  <c r="BH414" i="9"/>
  <c r="BG414" i="9"/>
  <c r="BF414" i="9"/>
  <c r="T414" i="9"/>
  <c r="R414" i="9"/>
  <c r="P414" i="9"/>
  <c r="BI392" i="9"/>
  <c r="BH392" i="9"/>
  <c r="BG392" i="9"/>
  <c r="BF392" i="9"/>
  <c r="T392" i="9"/>
  <c r="R392" i="9"/>
  <c r="P392" i="9"/>
  <c r="BI376" i="9"/>
  <c r="BH376" i="9"/>
  <c r="BG376" i="9"/>
  <c r="BF376" i="9"/>
  <c r="T376" i="9"/>
  <c r="R376" i="9"/>
  <c r="P376" i="9"/>
  <c r="BI373" i="9"/>
  <c r="BH373" i="9"/>
  <c r="BG373" i="9"/>
  <c r="BF373" i="9"/>
  <c r="T373" i="9"/>
  <c r="R373" i="9"/>
  <c r="P373" i="9"/>
  <c r="BI371" i="9"/>
  <c r="BH371" i="9"/>
  <c r="BG371" i="9"/>
  <c r="BF371" i="9"/>
  <c r="T371" i="9"/>
  <c r="R371" i="9"/>
  <c r="P371" i="9"/>
  <c r="BI363" i="9"/>
  <c r="BH363" i="9"/>
  <c r="BG363" i="9"/>
  <c r="BF363" i="9"/>
  <c r="T363" i="9"/>
  <c r="R363" i="9"/>
  <c r="P363" i="9"/>
  <c r="BI354" i="9"/>
  <c r="BH354" i="9"/>
  <c r="BG354" i="9"/>
  <c r="BF354" i="9"/>
  <c r="T354" i="9"/>
  <c r="R354" i="9"/>
  <c r="P354" i="9"/>
  <c r="BI343" i="9"/>
  <c r="BH343" i="9"/>
  <c r="BG343" i="9"/>
  <c r="BF343" i="9"/>
  <c r="T343" i="9"/>
  <c r="R343" i="9"/>
  <c r="P343" i="9"/>
  <c r="BI335" i="9"/>
  <c r="BH335" i="9"/>
  <c r="BG335" i="9"/>
  <c r="BF335" i="9"/>
  <c r="T335" i="9"/>
  <c r="R335" i="9"/>
  <c r="P335" i="9"/>
  <c r="BI333" i="9"/>
  <c r="BH333" i="9"/>
  <c r="BG333" i="9"/>
  <c r="BF333" i="9"/>
  <c r="T333" i="9"/>
  <c r="R333" i="9"/>
  <c r="P333" i="9"/>
  <c r="BI326" i="9"/>
  <c r="BH326" i="9"/>
  <c r="BG326" i="9"/>
  <c r="BF326" i="9"/>
  <c r="T326" i="9"/>
  <c r="R326" i="9"/>
  <c r="P326" i="9"/>
  <c r="BI324" i="9"/>
  <c r="BH324" i="9"/>
  <c r="BG324" i="9"/>
  <c r="BF324" i="9"/>
  <c r="T324" i="9"/>
  <c r="R324" i="9"/>
  <c r="P324"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292" i="9"/>
  <c r="BH292" i="9"/>
  <c r="BG292" i="9"/>
  <c r="BF292" i="9"/>
  <c r="T292" i="9"/>
  <c r="R292" i="9"/>
  <c r="P292" i="9"/>
  <c r="BI290" i="9"/>
  <c r="BH290" i="9"/>
  <c r="BG290" i="9"/>
  <c r="BF290" i="9"/>
  <c r="T290" i="9"/>
  <c r="R290" i="9"/>
  <c r="P290" i="9"/>
  <c r="BI287" i="9"/>
  <c r="BH287" i="9"/>
  <c r="BG287" i="9"/>
  <c r="BF287" i="9"/>
  <c r="T287" i="9"/>
  <c r="R287" i="9"/>
  <c r="P287" i="9"/>
  <c r="BI284" i="9"/>
  <c r="BH284" i="9"/>
  <c r="BG284" i="9"/>
  <c r="BF284" i="9"/>
  <c r="T284" i="9"/>
  <c r="R284" i="9"/>
  <c r="P284" i="9"/>
  <c r="BI281" i="9"/>
  <c r="BH281" i="9"/>
  <c r="BG281" i="9"/>
  <c r="BF281" i="9"/>
  <c r="T281" i="9"/>
  <c r="R281" i="9"/>
  <c r="P281" i="9"/>
  <c r="BI278" i="9"/>
  <c r="BH278" i="9"/>
  <c r="BG278" i="9"/>
  <c r="BF278" i="9"/>
  <c r="T278" i="9"/>
  <c r="R278" i="9"/>
  <c r="P278" i="9"/>
  <c r="BI275" i="9"/>
  <c r="BH275" i="9"/>
  <c r="BG275" i="9"/>
  <c r="BF275" i="9"/>
  <c r="T275" i="9"/>
  <c r="R275" i="9"/>
  <c r="P275"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2" i="9"/>
  <c r="BH222" i="9"/>
  <c r="BG222" i="9"/>
  <c r="BF222" i="9"/>
  <c r="T222" i="9"/>
  <c r="R222" i="9"/>
  <c r="P222" i="9"/>
  <c r="BI220" i="9"/>
  <c r="BH220" i="9"/>
  <c r="BG220" i="9"/>
  <c r="BF220" i="9"/>
  <c r="T220" i="9"/>
  <c r="R220" i="9"/>
  <c r="P220" i="9"/>
  <c r="BI215" i="9"/>
  <c r="BH215" i="9"/>
  <c r="BG215" i="9"/>
  <c r="BF215" i="9"/>
  <c r="T215" i="9"/>
  <c r="R215" i="9"/>
  <c r="P215" i="9"/>
  <c r="BI211" i="9"/>
  <c r="BH211" i="9"/>
  <c r="BG211" i="9"/>
  <c r="BF211" i="9"/>
  <c r="T211" i="9"/>
  <c r="R211" i="9"/>
  <c r="P211" i="9"/>
  <c r="BI195" i="9"/>
  <c r="BH195" i="9"/>
  <c r="BG195" i="9"/>
  <c r="BF195" i="9"/>
  <c r="T195" i="9"/>
  <c r="R195" i="9"/>
  <c r="P195" i="9"/>
  <c r="BI187" i="9"/>
  <c r="BH187" i="9"/>
  <c r="BG187" i="9"/>
  <c r="BF187" i="9"/>
  <c r="T187" i="9"/>
  <c r="R187" i="9"/>
  <c r="P187" i="9"/>
  <c r="BI183" i="9"/>
  <c r="BH183" i="9"/>
  <c r="BG183" i="9"/>
  <c r="BF183" i="9"/>
  <c r="T183" i="9"/>
  <c r="R183" i="9"/>
  <c r="P183" i="9"/>
  <c r="BI181" i="9"/>
  <c r="BH181" i="9"/>
  <c r="BG181" i="9"/>
  <c r="BF181" i="9"/>
  <c r="T181" i="9"/>
  <c r="R181" i="9"/>
  <c r="P181" i="9"/>
  <c r="BI173" i="9"/>
  <c r="BH173" i="9"/>
  <c r="BG173" i="9"/>
  <c r="BF173" i="9"/>
  <c r="T173" i="9"/>
  <c r="R173" i="9"/>
  <c r="P173" i="9"/>
  <c r="BI166" i="9"/>
  <c r="BH166" i="9"/>
  <c r="BG166" i="9"/>
  <c r="BF166" i="9"/>
  <c r="T166" i="9"/>
  <c r="R166" i="9"/>
  <c r="P166" i="9"/>
  <c r="BI163" i="9"/>
  <c r="BH163" i="9"/>
  <c r="BG163" i="9"/>
  <c r="BF163" i="9"/>
  <c r="T163" i="9"/>
  <c r="R163" i="9"/>
  <c r="P163" i="9"/>
  <c r="BI159" i="9"/>
  <c r="BH159" i="9"/>
  <c r="BG159" i="9"/>
  <c r="BF159" i="9"/>
  <c r="T159" i="9"/>
  <c r="R159" i="9"/>
  <c r="P159" i="9"/>
  <c r="BI152" i="9"/>
  <c r="BH152" i="9"/>
  <c r="BG152" i="9"/>
  <c r="BF152" i="9"/>
  <c r="T152" i="9"/>
  <c r="R152" i="9"/>
  <c r="P152" i="9"/>
  <c r="BI148" i="9"/>
  <c r="BH148" i="9"/>
  <c r="BG148" i="9"/>
  <c r="BF148" i="9"/>
  <c r="T148" i="9"/>
  <c r="R148" i="9"/>
  <c r="P148" i="9"/>
  <c r="BI146" i="9"/>
  <c r="BH146" i="9"/>
  <c r="BG146" i="9"/>
  <c r="BF146" i="9"/>
  <c r="T146" i="9"/>
  <c r="R146" i="9"/>
  <c r="P146" i="9"/>
  <c r="BI144" i="9"/>
  <c r="BH144" i="9"/>
  <c r="BG144" i="9"/>
  <c r="BF144" i="9"/>
  <c r="T144" i="9"/>
  <c r="R144" i="9"/>
  <c r="P144" i="9"/>
  <c r="BI141" i="9"/>
  <c r="BH141" i="9"/>
  <c r="BG141" i="9"/>
  <c r="BF141" i="9"/>
  <c r="T141" i="9"/>
  <c r="R141" i="9"/>
  <c r="P141" i="9"/>
  <c r="BI138" i="9"/>
  <c r="BH138" i="9"/>
  <c r="BG138" i="9"/>
  <c r="BF138" i="9"/>
  <c r="T138" i="9"/>
  <c r="R138" i="9"/>
  <c r="P138" i="9"/>
  <c r="BI132" i="9"/>
  <c r="BH132" i="9"/>
  <c r="BG132" i="9"/>
  <c r="BF132" i="9"/>
  <c r="T132" i="9"/>
  <c r="R132" i="9"/>
  <c r="P132" i="9"/>
  <c r="BI127" i="9"/>
  <c r="BH127" i="9"/>
  <c r="BG127" i="9"/>
  <c r="BF127" i="9"/>
  <c r="T127" i="9"/>
  <c r="R127" i="9"/>
  <c r="P127" i="9"/>
  <c r="BI123" i="9"/>
  <c r="BH123" i="9"/>
  <c r="BG123" i="9"/>
  <c r="BF123" i="9"/>
  <c r="T123" i="9"/>
  <c r="R123" i="9"/>
  <c r="P123" i="9"/>
  <c r="BI119" i="9"/>
  <c r="BH119" i="9"/>
  <c r="BG119" i="9"/>
  <c r="BF119" i="9"/>
  <c r="T119" i="9"/>
  <c r="R119" i="9"/>
  <c r="P119" i="9"/>
  <c r="BI115" i="9"/>
  <c r="BH115" i="9"/>
  <c r="BG115" i="9"/>
  <c r="BF115" i="9"/>
  <c r="T115" i="9"/>
  <c r="R115" i="9"/>
  <c r="P115" i="9"/>
  <c r="BI111" i="9"/>
  <c r="BH111" i="9"/>
  <c r="BG111" i="9"/>
  <c r="BF111" i="9"/>
  <c r="T111" i="9"/>
  <c r="R111" i="9"/>
  <c r="P111" i="9"/>
  <c r="BI107" i="9"/>
  <c r="BH107" i="9"/>
  <c r="BG107" i="9"/>
  <c r="BF107" i="9"/>
  <c r="T107" i="9"/>
  <c r="R107" i="9"/>
  <c r="P107" i="9"/>
  <c r="BI103" i="9"/>
  <c r="BH103" i="9"/>
  <c r="BG103" i="9"/>
  <c r="BF103" i="9"/>
  <c r="T103" i="9"/>
  <c r="R103" i="9"/>
  <c r="P103" i="9"/>
  <c r="BI99" i="9"/>
  <c r="BH99" i="9"/>
  <c r="BG99" i="9"/>
  <c r="BF99" i="9"/>
  <c r="T99" i="9"/>
  <c r="R99" i="9"/>
  <c r="P99" i="9"/>
  <c r="BI95" i="9"/>
  <c r="BH95" i="9"/>
  <c r="BG95" i="9"/>
  <c r="BF95" i="9"/>
  <c r="T95" i="9"/>
  <c r="R95" i="9"/>
  <c r="P95" i="9"/>
  <c r="F86" i="9"/>
  <c r="E84" i="9"/>
  <c r="F52" i="9"/>
  <c r="E50" i="9"/>
  <c r="J24" i="9"/>
  <c r="E24" i="9"/>
  <c r="J55" i="9" s="1"/>
  <c r="J23" i="9"/>
  <c r="J21" i="9"/>
  <c r="E21" i="9"/>
  <c r="J88" i="9"/>
  <c r="J20" i="9"/>
  <c r="J18" i="9"/>
  <c r="E18" i="9"/>
  <c r="F89" i="9" s="1"/>
  <c r="J17" i="9"/>
  <c r="J15" i="9"/>
  <c r="E15" i="9"/>
  <c r="F88" i="9"/>
  <c r="J14" i="9"/>
  <c r="J12" i="9"/>
  <c r="J86" i="9" s="1"/>
  <c r="E7" i="9"/>
  <c r="E48" i="9" s="1"/>
  <c r="J39" i="8"/>
  <c r="J38" i="8"/>
  <c r="AY62" i="1"/>
  <c r="J37" i="8"/>
  <c r="AX62" i="1"/>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F81" i="8"/>
  <c r="E79" i="8"/>
  <c r="F56" i="8"/>
  <c r="E54" i="8"/>
  <c r="J26" i="8"/>
  <c r="E26" i="8"/>
  <c r="J84" i="8" s="1"/>
  <c r="J25" i="8"/>
  <c r="J23" i="8"/>
  <c r="E23" i="8"/>
  <c r="J58" i="8"/>
  <c r="J22" i="8"/>
  <c r="J20" i="8"/>
  <c r="E20" i="8"/>
  <c r="F84" i="8" s="1"/>
  <c r="J19" i="8"/>
  <c r="J17" i="8"/>
  <c r="E17" i="8"/>
  <c r="F58" i="8"/>
  <c r="J16" i="8"/>
  <c r="J14" i="8"/>
  <c r="J56" i="8" s="1"/>
  <c r="E7" i="8"/>
  <c r="E50" i="8" s="1"/>
  <c r="J39" i="7"/>
  <c r="J38" i="7"/>
  <c r="AY61" i="1"/>
  <c r="J37" i="7"/>
  <c r="AX61" i="1" s="1"/>
  <c r="BI108" i="7"/>
  <c r="BH108" i="7"/>
  <c r="BG108" i="7"/>
  <c r="BF108" i="7"/>
  <c r="T108" i="7"/>
  <c r="R108" i="7"/>
  <c r="P108" i="7"/>
  <c r="BI106" i="7"/>
  <c r="BH106" i="7"/>
  <c r="BG106" i="7"/>
  <c r="BF106" i="7"/>
  <c r="T106" i="7"/>
  <c r="R106" i="7"/>
  <c r="P106"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BI90" i="7"/>
  <c r="BH90" i="7"/>
  <c r="BG90" i="7"/>
  <c r="BF90" i="7"/>
  <c r="T90" i="7"/>
  <c r="R90" i="7"/>
  <c r="P90" i="7"/>
  <c r="F81" i="7"/>
  <c r="E79" i="7"/>
  <c r="F56" i="7"/>
  <c r="E54" i="7"/>
  <c r="J26" i="7"/>
  <c r="E26" i="7"/>
  <c r="J84" i="7"/>
  <c r="J25" i="7"/>
  <c r="J23" i="7"/>
  <c r="E23" i="7"/>
  <c r="J58" i="7" s="1"/>
  <c r="J22" i="7"/>
  <c r="J20" i="7"/>
  <c r="E20" i="7"/>
  <c r="F84" i="7"/>
  <c r="J19" i="7"/>
  <c r="J17" i="7"/>
  <c r="E17" i="7"/>
  <c r="F58" i="7" s="1"/>
  <c r="J16" i="7"/>
  <c r="J14" i="7"/>
  <c r="J56" i="7"/>
  <c r="E7" i="7"/>
  <c r="E75" i="7" s="1"/>
  <c r="J39" i="6"/>
  <c r="J38" i="6"/>
  <c r="AY60" i="1" s="1"/>
  <c r="J37" i="6"/>
  <c r="AX60" i="1"/>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F81" i="6"/>
  <c r="E79" i="6"/>
  <c r="F56" i="6"/>
  <c r="E54" i="6"/>
  <c r="J26" i="6"/>
  <c r="E26" i="6"/>
  <c r="J59" i="6"/>
  <c r="J25" i="6"/>
  <c r="J23" i="6"/>
  <c r="E23" i="6"/>
  <c r="J83" i="6" s="1"/>
  <c r="J22" i="6"/>
  <c r="J20" i="6"/>
  <c r="E20" i="6"/>
  <c r="F84" i="6"/>
  <c r="J19" i="6"/>
  <c r="J17" i="6"/>
  <c r="E17" i="6"/>
  <c r="F58" i="6" s="1"/>
  <c r="J16" i="6"/>
  <c r="J14" i="6"/>
  <c r="J56" i="6" s="1"/>
  <c r="E7" i="6"/>
  <c r="E75" i="6" s="1"/>
  <c r="J39" i="5"/>
  <c r="J38" i="5"/>
  <c r="AY59" i="1" s="1"/>
  <c r="J37" i="5"/>
  <c r="AX59" i="1" s="1"/>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F81" i="5"/>
  <c r="E79" i="5"/>
  <c r="F56" i="5"/>
  <c r="E54" i="5"/>
  <c r="J26" i="5"/>
  <c r="E26" i="5"/>
  <c r="J84" i="5"/>
  <c r="J25" i="5"/>
  <c r="J23" i="5"/>
  <c r="E23" i="5"/>
  <c r="J83" i="5" s="1"/>
  <c r="J22" i="5"/>
  <c r="J20" i="5"/>
  <c r="E20" i="5"/>
  <c r="F59" i="5"/>
  <c r="J19" i="5"/>
  <c r="J17" i="5"/>
  <c r="E17" i="5"/>
  <c r="F58" i="5" s="1"/>
  <c r="J16" i="5"/>
  <c r="J14" i="5"/>
  <c r="J81" i="5" s="1"/>
  <c r="E7" i="5"/>
  <c r="E75" i="5" s="1"/>
  <c r="J37" i="4"/>
  <c r="J36" i="4"/>
  <c r="AY57" i="1" s="1"/>
  <c r="J35" i="4"/>
  <c r="AX57" i="1"/>
  <c r="BI151" i="4"/>
  <c r="BH151" i="4"/>
  <c r="BG151" i="4"/>
  <c r="BF151" i="4"/>
  <c r="T151" i="4"/>
  <c r="T150" i="4" s="1"/>
  <c r="T149" i="4" s="1"/>
  <c r="R151" i="4"/>
  <c r="R150" i="4" s="1"/>
  <c r="R149" i="4" s="1"/>
  <c r="P151" i="4"/>
  <c r="P150" i="4" s="1"/>
  <c r="P149" i="4" s="1"/>
  <c r="BI147" i="4"/>
  <c r="BH147" i="4"/>
  <c r="BG147" i="4"/>
  <c r="BF147" i="4"/>
  <c r="T147" i="4"/>
  <c r="T146" i="4" s="1"/>
  <c r="R147" i="4"/>
  <c r="R146" i="4" s="1"/>
  <c r="P147" i="4"/>
  <c r="P146" i="4"/>
  <c r="BI143" i="4"/>
  <c r="BH143" i="4"/>
  <c r="BG143" i="4"/>
  <c r="BF143" i="4"/>
  <c r="T143" i="4"/>
  <c r="R143" i="4"/>
  <c r="P143" i="4"/>
  <c r="BI142" i="4"/>
  <c r="BH142" i="4"/>
  <c r="BG142" i="4"/>
  <c r="BF142" i="4"/>
  <c r="T142" i="4"/>
  <c r="R142" i="4"/>
  <c r="P142" i="4"/>
  <c r="BI138" i="4"/>
  <c r="BH138" i="4"/>
  <c r="BG138" i="4"/>
  <c r="BF138" i="4"/>
  <c r="T138" i="4"/>
  <c r="R138" i="4"/>
  <c r="P138" i="4"/>
  <c r="BI137" i="4"/>
  <c r="BH137" i="4"/>
  <c r="BG137" i="4"/>
  <c r="BF137" i="4"/>
  <c r="T137" i="4"/>
  <c r="R137" i="4"/>
  <c r="P137" i="4"/>
  <c r="BI134" i="4"/>
  <c r="BH134" i="4"/>
  <c r="BG134" i="4"/>
  <c r="BF134" i="4"/>
  <c r="T134" i="4"/>
  <c r="R134" i="4"/>
  <c r="P134" i="4"/>
  <c r="BI131" i="4"/>
  <c r="BH131" i="4"/>
  <c r="BG131" i="4"/>
  <c r="BF131" i="4"/>
  <c r="T131" i="4"/>
  <c r="R131" i="4"/>
  <c r="P131" i="4"/>
  <c r="BI126" i="4"/>
  <c r="BH126" i="4"/>
  <c r="BG126" i="4"/>
  <c r="BF126" i="4"/>
  <c r="T126" i="4"/>
  <c r="R126" i="4"/>
  <c r="P126" i="4"/>
  <c r="BI124" i="4"/>
  <c r="BH124" i="4"/>
  <c r="BG124" i="4"/>
  <c r="BF124" i="4"/>
  <c r="T124" i="4"/>
  <c r="R124" i="4"/>
  <c r="P124" i="4"/>
  <c r="BI120" i="4"/>
  <c r="BH120" i="4"/>
  <c r="BG120" i="4"/>
  <c r="BF120" i="4"/>
  <c r="T120" i="4"/>
  <c r="R120" i="4"/>
  <c r="P120" i="4"/>
  <c r="BI117" i="4"/>
  <c r="BH117" i="4"/>
  <c r="BG117" i="4"/>
  <c r="BF117" i="4"/>
  <c r="T117" i="4"/>
  <c r="R117" i="4"/>
  <c r="P117" i="4"/>
  <c r="BI114" i="4"/>
  <c r="BH114" i="4"/>
  <c r="BG114" i="4"/>
  <c r="BF114" i="4"/>
  <c r="T114" i="4"/>
  <c r="R114" i="4"/>
  <c r="P114" i="4"/>
  <c r="BI110" i="4"/>
  <c r="BH110" i="4"/>
  <c r="BG110" i="4"/>
  <c r="BF110" i="4"/>
  <c r="T110" i="4"/>
  <c r="R110" i="4"/>
  <c r="P110" i="4"/>
  <c r="BI105" i="4"/>
  <c r="BH105" i="4"/>
  <c r="BG105" i="4"/>
  <c r="BF105" i="4"/>
  <c r="T105" i="4"/>
  <c r="R105" i="4"/>
  <c r="P105" i="4"/>
  <c r="BI102" i="4"/>
  <c r="BH102" i="4"/>
  <c r="BG102" i="4"/>
  <c r="BF102" i="4"/>
  <c r="T102" i="4"/>
  <c r="R102" i="4"/>
  <c r="P102" i="4"/>
  <c r="BI100" i="4"/>
  <c r="BH100" i="4"/>
  <c r="BG100" i="4"/>
  <c r="BF100" i="4"/>
  <c r="T100" i="4"/>
  <c r="R100" i="4"/>
  <c r="P100" i="4"/>
  <c r="BI97" i="4"/>
  <c r="BH97" i="4"/>
  <c r="BG97" i="4"/>
  <c r="BF97" i="4"/>
  <c r="T97" i="4"/>
  <c r="R97" i="4"/>
  <c r="P97" i="4"/>
  <c r="BI94" i="4"/>
  <c r="BH94" i="4"/>
  <c r="BG94" i="4"/>
  <c r="BF94" i="4"/>
  <c r="T94" i="4"/>
  <c r="R94" i="4"/>
  <c r="P94" i="4"/>
  <c r="BI90" i="4"/>
  <c r="BH90" i="4"/>
  <c r="BG90" i="4"/>
  <c r="BF90" i="4"/>
  <c r="T90" i="4"/>
  <c r="R90" i="4"/>
  <c r="P90" i="4"/>
  <c r="F81" i="4"/>
  <c r="E79" i="4"/>
  <c r="F52" i="4"/>
  <c r="E50" i="4"/>
  <c r="J24" i="4"/>
  <c r="E24" i="4"/>
  <c r="J55" i="4" s="1"/>
  <c r="J23" i="4"/>
  <c r="J21" i="4"/>
  <c r="E21" i="4"/>
  <c r="J83" i="4"/>
  <c r="J20" i="4"/>
  <c r="J18" i="4"/>
  <c r="E18" i="4"/>
  <c r="F84" i="4" s="1"/>
  <c r="J17" i="4"/>
  <c r="J15" i="4"/>
  <c r="E15" i="4"/>
  <c r="F54" i="4"/>
  <c r="J14" i="4"/>
  <c r="J12" i="4"/>
  <c r="J52" i="4" s="1"/>
  <c r="E7" i="4"/>
  <c r="E77" i="4" s="1"/>
  <c r="J37" i="3"/>
  <c r="J36" i="3"/>
  <c r="AY56" i="1"/>
  <c r="J35" i="3"/>
  <c r="AX56" i="1"/>
  <c r="BI553" i="3"/>
  <c r="BH553" i="3"/>
  <c r="BG553" i="3"/>
  <c r="BF553" i="3"/>
  <c r="T553" i="3"/>
  <c r="R553" i="3"/>
  <c r="P553" i="3"/>
  <c r="BI551" i="3"/>
  <c r="BH551" i="3"/>
  <c r="BG551" i="3"/>
  <c r="BF551" i="3"/>
  <c r="T551" i="3"/>
  <c r="R551" i="3"/>
  <c r="P551" i="3"/>
  <c r="BI549" i="3"/>
  <c r="BH549" i="3"/>
  <c r="BG549" i="3"/>
  <c r="BF549" i="3"/>
  <c r="T549" i="3"/>
  <c r="R549" i="3"/>
  <c r="P549" i="3"/>
  <c r="BI539" i="3"/>
  <c r="BH539" i="3"/>
  <c r="BG539" i="3"/>
  <c r="BF539" i="3"/>
  <c r="T539" i="3"/>
  <c r="R539" i="3"/>
  <c r="P539" i="3"/>
  <c r="BI536" i="3"/>
  <c r="BH536" i="3"/>
  <c r="BG536" i="3"/>
  <c r="BF536" i="3"/>
  <c r="T536" i="3"/>
  <c r="R536" i="3"/>
  <c r="P536" i="3"/>
  <c r="BI534" i="3"/>
  <c r="BH534" i="3"/>
  <c r="BG534" i="3"/>
  <c r="BF534" i="3"/>
  <c r="T534" i="3"/>
  <c r="R534" i="3"/>
  <c r="P534" i="3"/>
  <c r="BI533" i="3"/>
  <c r="BH533" i="3"/>
  <c r="BG533" i="3"/>
  <c r="BF533" i="3"/>
  <c r="T533" i="3"/>
  <c r="R533" i="3"/>
  <c r="P533" i="3"/>
  <c r="BI528" i="3"/>
  <c r="BH528" i="3"/>
  <c r="BG528" i="3"/>
  <c r="BF528" i="3"/>
  <c r="T528" i="3"/>
  <c r="R528" i="3"/>
  <c r="P528" i="3"/>
  <c r="BI526" i="3"/>
  <c r="BH526" i="3"/>
  <c r="BG526" i="3"/>
  <c r="BF526" i="3"/>
  <c r="T526" i="3"/>
  <c r="R526" i="3"/>
  <c r="P526" i="3"/>
  <c r="BI516" i="3"/>
  <c r="BH516" i="3"/>
  <c r="BG516" i="3"/>
  <c r="BF516" i="3"/>
  <c r="T516" i="3"/>
  <c r="R516" i="3"/>
  <c r="P516" i="3"/>
  <c r="BI513" i="3"/>
  <c r="BH513" i="3"/>
  <c r="BG513" i="3"/>
  <c r="BF513" i="3"/>
  <c r="T513" i="3"/>
  <c r="R513" i="3"/>
  <c r="P513" i="3"/>
  <c r="BI510" i="3"/>
  <c r="BH510" i="3"/>
  <c r="BG510" i="3"/>
  <c r="BF510" i="3"/>
  <c r="T510" i="3"/>
  <c r="T509" i="3" s="1"/>
  <c r="R510" i="3"/>
  <c r="R509" i="3"/>
  <c r="P510" i="3"/>
  <c r="P509" i="3" s="1"/>
  <c r="BI506" i="3"/>
  <c r="BH506" i="3"/>
  <c r="BG506" i="3"/>
  <c r="BF506" i="3"/>
  <c r="T506" i="3"/>
  <c r="R506" i="3"/>
  <c r="P506" i="3"/>
  <c r="BI503" i="3"/>
  <c r="BH503" i="3"/>
  <c r="BG503" i="3"/>
  <c r="BF503" i="3"/>
  <c r="T503" i="3"/>
  <c r="R503" i="3"/>
  <c r="P503" i="3"/>
  <c r="BI497" i="3"/>
  <c r="BH497" i="3"/>
  <c r="BG497" i="3"/>
  <c r="BF497" i="3"/>
  <c r="T497" i="3"/>
  <c r="R497" i="3"/>
  <c r="P497" i="3"/>
  <c r="BI490" i="3"/>
  <c r="BH490" i="3"/>
  <c r="BG490" i="3"/>
  <c r="BF490" i="3"/>
  <c r="T490" i="3"/>
  <c r="R490" i="3"/>
  <c r="P490" i="3"/>
  <c r="BI476" i="3"/>
  <c r="BH476" i="3"/>
  <c r="BG476" i="3"/>
  <c r="BF476" i="3"/>
  <c r="T476" i="3"/>
  <c r="R476" i="3"/>
  <c r="P476" i="3"/>
  <c r="BI462" i="3"/>
  <c r="BH462" i="3"/>
  <c r="BG462" i="3"/>
  <c r="BF462" i="3"/>
  <c r="T462" i="3"/>
  <c r="R462" i="3"/>
  <c r="P462" i="3"/>
  <c r="BI448" i="3"/>
  <c r="BH448" i="3"/>
  <c r="BG448" i="3"/>
  <c r="BF448" i="3"/>
  <c r="T448" i="3"/>
  <c r="R448" i="3"/>
  <c r="P448" i="3"/>
  <c r="BI443" i="3"/>
  <c r="BH443" i="3"/>
  <c r="BG443" i="3"/>
  <c r="BF443" i="3"/>
  <c r="T443" i="3"/>
  <c r="R443" i="3"/>
  <c r="P443" i="3"/>
  <c r="BI440" i="3"/>
  <c r="BH440" i="3"/>
  <c r="BG440" i="3"/>
  <c r="BF440" i="3"/>
  <c r="T440" i="3"/>
  <c r="R440" i="3"/>
  <c r="P440" i="3"/>
  <c r="BI435" i="3"/>
  <c r="BH435" i="3"/>
  <c r="BG435" i="3"/>
  <c r="BF435" i="3"/>
  <c r="T435" i="3"/>
  <c r="R435" i="3"/>
  <c r="P435" i="3"/>
  <c r="BI433" i="3"/>
  <c r="BH433" i="3"/>
  <c r="BG433" i="3"/>
  <c r="BF433" i="3"/>
  <c r="T433" i="3"/>
  <c r="R433" i="3"/>
  <c r="P433" i="3"/>
  <c r="BI428" i="3"/>
  <c r="BH428" i="3"/>
  <c r="BG428" i="3"/>
  <c r="BF428" i="3"/>
  <c r="T428" i="3"/>
  <c r="R428" i="3"/>
  <c r="P428" i="3"/>
  <c r="BI426" i="3"/>
  <c r="BH426" i="3"/>
  <c r="BG426" i="3"/>
  <c r="BF426" i="3"/>
  <c r="T426" i="3"/>
  <c r="R426" i="3"/>
  <c r="P426" i="3"/>
  <c r="BI424" i="3"/>
  <c r="BH424" i="3"/>
  <c r="BG424" i="3"/>
  <c r="BF424" i="3"/>
  <c r="T424" i="3"/>
  <c r="R424" i="3"/>
  <c r="P424" i="3"/>
  <c r="BI421" i="3"/>
  <c r="BH421" i="3"/>
  <c r="BG421" i="3"/>
  <c r="BF421" i="3"/>
  <c r="T421" i="3"/>
  <c r="R421" i="3"/>
  <c r="P421" i="3"/>
  <c r="BI419" i="3"/>
  <c r="BH419" i="3"/>
  <c r="BG419" i="3"/>
  <c r="BF419" i="3"/>
  <c r="T419" i="3"/>
  <c r="R419" i="3"/>
  <c r="P419" i="3"/>
  <c r="BI413" i="3"/>
  <c r="BH413" i="3"/>
  <c r="BG413" i="3"/>
  <c r="BF413" i="3"/>
  <c r="T413" i="3"/>
  <c r="R413" i="3"/>
  <c r="P413" i="3"/>
  <c r="BI410" i="3"/>
  <c r="BH410" i="3"/>
  <c r="BG410" i="3"/>
  <c r="BF410" i="3"/>
  <c r="T410" i="3"/>
  <c r="R410" i="3"/>
  <c r="P410" i="3"/>
  <c r="BI406" i="3"/>
  <c r="BH406" i="3"/>
  <c r="BG406" i="3"/>
  <c r="BF406" i="3"/>
  <c r="T406" i="3"/>
  <c r="R406" i="3"/>
  <c r="P406" i="3"/>
  <c r="BI401" i="3"/>
  <c r="BH401" i="3"/>
  <c r="BG401" i="3"/>
  <c r="BF401" i="3"/>
  <c r="T401" i="3"/>
  <c r="R401" i="3"/>
  <c r="P401" i="3"/>
  <c r="BI386" i="3"/>
  <c r="BH386" i="3"/>
  <c r="BG386" i="3"/>
  <c r="BF386" i="3"/>
  <c r="T386" i="3"/>
  <c r="R386" i="3"/>
  <c r="P386" i="3"/>
  <c r="BI383" i="3"/>
  <c r="BH383" i="3"/>
  <c r="BG383" i="3"/>
  <c r="BF383" i="3"/>
  <c r="T383" i="3"/>
  <c r="R383" i="3"/>
  <c r="P383" i="3"/>
  <c r="BI378" i="3"/>
  <c r="BH378" i="3"/>
  <c r="BG378" i="3"/>
  <c r="BF378" i="3"/>
  <c r="T378" i="3"/>
  <c r="R378" i="3"/>
  <c r="P378" i="3"/>
  <c r="BI370" i="3"/>
  <c r="BH370" i="3"/>
  <c r="BG370" i="3"/>
  <c r="BF370" i="3"/>
  <c r="T370" i="3"/>
  <c r="R370" i="3"/>
  <c r="P370" i="3"/>
  <c r="BI358" i="3"/>
  <c r="BH358" i="3"/>
  <c r="BG358" i="3"/>
  <c r="BF358" i="3"/>
  <c r="T358" i="3"/>
  <c r="R358" i="3"/>
  <c r="P358" i="3"/>
  <c r="BI357" i="3"/>
  <c r="BH357" i="3"/>
  <c r="BG357" i="3"/>
  <c r="BF357" i="3"/>
  <c r="T357" i="3"/>
  <c r="R357" i="3"/>
  <c r="P357" i="3"/>
  <c r="BI349" i="3"/>
  <c r="BH349" i="3"/>
  <c r="BG349" i="3"/>
  <c r="BF349" i="3"/>
  <c r="T349" i="3"/>
  <c r="R349" i="3"/>
  <c r="P349" i="3"/>
  <c r="BI344" i="3"/>
  <c r="BH344" i="3"/>
  <c r="BG344" i="3"/>
  <c r="BF344" i="3"/>
  <c r="T344" i="3"/>
  <c r="R344" i="3"/>
  <c r="P344" i="3"/>
  <c r="BI337" i="3"/>
  <c r="BH337" i="3"/>
  <c r="BG337" i="3"/>
  <c r="BF337" i="3"/>
  <c r="T337" i="3"/>
  <c r="R337" i="3"/>
  <c r="P337" i="3"/>
  <c r="BI330" i="3"/>
  <c r="BH330" i="3"/>
  <c r="BG330" i="3"/>
  <c r="BF330" i="3"/>
  <c r="T330" i="3"/>
  <c r="R330" i="3"/>
  <c r="P330" i="3"/>
  <c r="BI327" i="3"/>
  <c r="BH327" i="3"/>
  <c r="BG327" i="3"/>
  <c r="BF327" i="3"/>
  <c r="T327" i="3"/>
  <c r="R327" i="3"/>
  <c r="P327" i="3"/>
  <c r="BI323" i="3"/>
  <c r="BH323" i="3"/>
  <c r="BG323" i="3"/>
  <c r="BF323" i="3"/>
  <c r="T323" i="3"/>
  <c r="R323" i="3"/>
  <c r="P323" i="3"/>
  <c r="BI321" i="3"/>
  <c r="BH321" i="3"/>
  <c r="BG321" i="3"/>
  <c r="BF321" i="3"/>
  <c r="T321" i="3"/>
  <c r="R321" i="3"/>
  <c r="P321" i="3"/>
  <c r="BI314" i="3"/>
  <c r="BH314" i="3"/>
  <c r="BG314" i="3"/>
  <c r="BF314" i="3"/>
  <c r="T314" i="3"/>
  <c r="R314" i="3"/>
  <c r="P314" i="3"/>
  <c r="BI313" i="3"/>
  <c r="BH313" i="3"/>
  <c r="BG313" i="3"/>
  <c r="BF313" i="3"/>
  <c r="T313" i="3"/>
  <c r="R313" i="3"/>
  <c r="P313" i="3"/>
  <c r="BI308" i="3"/>
  <c r="BH308" i="3"/>
  <c r="BG308" i="3"/>
  <c r="BF308" i="3"/>
  <c r="T308" i="3"/>
  <c r="R308" i="3"/>
  <c r="P308" i="3"/>
  <c r="BI303" i="3"/>
  <c r="BH303" i="3"/>
  <c r="BG303" i="3"/>
  <c r="BF303" i="3"/>
  <c r="T303" i="3"/>
  <c r="R303" i="3"/>
  <c r="P303" i="3"/>
  <c r="BI301" i="3"/>
  <c r="BH301" i="3"/>
  <c r="BG301" i="3"/>
  <c r="BF301" i="3"/>
  <c r="T301" i="3"/>
  <c r="R301" i="3"/>
  <c r="P301" i="3"/>
  <c r="BI299" i="3"/>
  <c r="BH299" i="3"/>
  <c r="BG299" i="3"/>
  <c r="BF299" i="3"/>
  <c r="T299" i="3"/>
  <c r="R299" i="3"/>
  <c r="P299" i="3"/>
  <c r="BI293" i="3"/>
  <c r="BH293" i="3"/>
  <c r="BG293" i="3"/>
  <c r="BF293" i="3"/>
  <c r="T293" i="3"/>
  <c r="R293" i="3"/>
  <c r="P293" i="3"/>
  <c r="BI284" i="3"/>
  <c r="BH284" i="3"/>
  <c r="BG284" i="3"/>
  <c r="BF284" i="3"/>
  <c r="T284" i="3"/>
  <c r="R284" i="3"/>
  <c r="P284" i="3"/>
  <c r="BI282" i="3"/>
  <c r="BH282" i="3"/>
  <c r="BG282" i="3"/>
  <c r="BF282" i="3"/>
  <c r="T282" i="3"/>
  <c r="R282" i="3"/>
  <c r="P282" i="3"/>
  <c r="BI271" i="3"/>
  <c r="BH271" i="3"/>
  <c r="BG271" i="3"/>
  <c r="BF271" i="3"/>
  <c r="T271" i="3"/>
  <c r="R271" i="3"/>
  <c r="P271" i="3"/>
  <c r="BI266" i="3"/>
  <c r="BH266" i="3"/>
  <c r="BG266" i="3"/>
  <c r="BF266" i="3"/>
  <c r="T266" i="3"/>
  <c r="R266" i="3"/>
  <c r="P266" i="3"/>
  <c r="BI261" i="3"/>
  <c r="BH261" i="3"/>
  <c r="BG261" i="3"/>
  <c r="BF261" i="3"/>
  <c r="T261" i="3"/>
  <c r="R261" i="3"/>
  <c r="P261" i="3"/>
  <c r="BI259" i="3"/>
  <c r="BH259" i="3"/>
  <c r="BG259" i="3"/>
  <c r="BF259" i="3"/>
  <c r="T259" i="3"/>
  <c r="R259" i="3"/>
  <c r="P259" i="3"/>
  <c r="BI257" i="3"/>
  <c r="BH257" i="3"/>
  <c r="BG257" i="3"/>
  <c r="BF257" i="3"/>
  <c r="T257" i="3"/>
  <c r="R257" i="3"/>
  <c r="P257" i="3"/>
  <c r="BI251" i="3"/>
  <c r="BH251" i="3"/>
  <c r="BG251" i="3"/>
  <c r="BF251" i="3"/>
  <c r="T251" i="3"/>
  <c r="R251" i="3"/>
  <c r="P251" i="3"/>
  <c r="BI244" i="3"/>
  <c r="BH244" i="3"/>
  <c r="BG244" i="3"/>
  <c r="BF244" i="3"/>
  <c r="T244" i="3"/>
  <c r="R244" i="3"/>
  <c r="P244" i="3"/>
  <c r="BI242" i="3"/>
  <c r="BH242" i="3"/>
  <c r="BG242" i="3"/>
  <c r="BF242" i="3"/>
  <c r="T242" i="3"/>
  <c r="R242" i="3"/>
  <c r="P242" i="3"/>
  <c r="BI238" i="3"/>
  <c r="BH238" i="3"/>
  <c r="BG238" i="3"/>
  <c r="BF238" i="3"/>
  <c r="T238" i="3"/>
  <c r="R238" i="3"/>
  <c r="P238" i="3"/>
  <c r="BI236" i="3"/>
  <c r="BH236" i="3"/>
  <c r="BG236" i="3"/>
  <c r="BF236" i="3"/>
  <c r="T236" i="3"/>
  <c r="R236" i="3"/>
  <c r="P236" i="3"/>
  <c r="BI232" i="3"/>
  <c r="BH232" i="3"/>
  <c r="BG232" i="3"/>
  <c r="BF232" i="3"/>
  <c r="T232" i="3"/>
  <c r="R232" i="3"/>
  <c r="P232" i="3"/>
  <c r="BI224" i="3"/>
  <c r="BH224" i="3"/>
  <c r="BG224" i="3"/>
  <c r="BF224" i="3"/>
  <c r="T224" i="3"/>
  <c r="T209" i="3"/>
  <c r="R224" i="3"/>
  <c r="P224" i="3"/>
  <c r="BI210" i="3"/>
  <c r="BH210" i="3"/>
  <c r="BG210" i="3"/>
  <c r="BF210" i="3"/>
  <c r="T210" i="3"/>
  <c r="R210" i="3"/>
  <c r="P210" i="3"/>
  <c r="BI208" i="3"/>
  <c r="BH208" i="3"/>
  <c r="BG208" i="3"/>
  <c r="BF208" i="3"/>
  <c r="T208" i="3"/>
  <c r="R208" i="3"/>
  <c r="P208" i="3"/>
  <c r="BI204" i="3"/>
  <c r="BH204" i="3"/>
  <c r="BG204" i="3"/>
  <c r="BF204" i="3"/>
  <c r="T204" i="3"/>
  <c r="R204" i="3"/>
  <c r="P204" i="3"/>
  <c r="BI200" i="3"/>
  <c r="BH200" i="3"/>
  <c r="BG200" i="3"/>
  <c r="BF200" i="3"/>
  <c r="T200" i="3"/>
  <c r="R200" i="3"/>
  <c r="P200" i="3"/>
  <c r="BI197" i="3"/>
  <c r="BH197" i="3"/>
  <c r="BG197" i="3"/>
  <c r="BF197" i="3"/>
  <c r="T197" i="3"/>
  <c r="R197" i="3"/>
  <c r="P197" i="3"/>
  <c r="BI192" i="3"/>
  <c r="BH192" i="3"/>
  <c r="BG192" i="3"/>
  <c r="BF192" i="3"/>
  <c r="T192" i="3"/>
  <c r="R192" i="3"/>
  <c r="P192" i="3"/>
  <c r="BI189" i="3"/>
  <c r="BH189" i="3"/>
  <c r="BG189" i="3"/>
  <c r="BF189" i="3"/>
  <c r="T189" i="3"/>
  <c r="R189" i="3"/>
  <c r="P189" i="3"/>
  <c r="BI184" i="3"/>
  <c r="BH184" i="3"/>
  <c r="BG184" i="3"/>
  <c r="BF184" i="3"/>
  <c r="T184" i="3"/>
  <c r="R184" i="3"/>
  <c r="P184" i="3"/>
  <c r="BI174" i="3"/>
  <c r="BH174" i="3"/>
  <c r="BG174" i="3"/>
  <c r="BF174" i="3"/>
  <c r="T174" i="3"/>
  <c r="R174" i="3"/>
  <c r="P174" i="3"/>
  <c r="BI168" i="3"/>
  <c r="BH168" i="3"/>
  <c r="BG168" i="3"/>
  <c r="BF168" i="3"/>
  <c r="T168" i="3"/>
  <c r="R168" i="3"/>
  <c r="P168" i="3"/>
  <c r="BI161" i="3"/>
  <c r="BH161" i="3"/>
  <c r="BG161" i="3"/>
  <c r="BF161" i="3"/>
  <c r="T161" i="3"/>
  <c r="R161" i="3"/>
  <c r="P161" i="3"/>
  <c r="BI153" i="3"/>
  <c r="BH153" i="3"/>
  <c r="BG153" i="3"/>
  <c r="BF153" i="3"/>
  <c r="T153" i="3"/>
  <c r="R153" i="3"/>
  <c r="P153" i="3"/>
  <c r="BI151" i="3"/>
  <c r="BH151" i="3"/>
  <c r="BG151" i="3"/>
  <c r="BF151" i="3"/>
  <c r="T151" i="3"/>
  <c r="R151" i="3"/>
  <c r="P151" i="3"/>
  <c r="BI136" i="3"/>
  <c r="BH136" i="3"/>
  <c r="BG136" i="3"/>
  <c r="BF136" i="3"/>
  <c r="T136" i="3"/>
  <c r="R136" i="3"/>
  <c r="P136" i="3"/>
  <c r="BI126" i="3"/>
  <c r="BH126" i="3"/>
  <c r="BG126" i="3"/>
  <c r="BF126" i="3"/>
  <c r="T126" i="3"/>
  <c r="R126" i="3"/>
  <c r="P126" i="3"/>
  <c r="BI118" i="3"/>
  <c r="BH118" i="3"/>
  <c r="BG118" i="3"/>
  <c r="BF118" i="3"/>
  <c r="T118" i="3"/>
  <c r="R118" i="3"/>
  <c r="P118" i="3"/>
  <c r="BI114" i="3"/>
  <c r="BH114" i="3"/>
  <c r="BG114" i="3"/>
  <c r="BF114" i="3"/>
  <c r="T114" i="3"/>
  <c r="R114" i="3"/>
  <c r="P114" i="3"/>
  <c r="BI109" i="3"/>
  <c r="BH109" i="3"/>
  <c r="BG109" i="3"/>
  <c r="BF109" i="3"/>
  <c r="T109" i="3"/>
  <c r="R109" i="3"/>
  <c r="P109" i="3"/>
  <c r="BI106" i="3"/>
  <c r="BH106" i="3"/>
  <c r="BG106" i="3"/>
  <c r="BF106" i="3"/>
  <c r="T106" i="3"/>
  <c r="R106" i="3"/>
  <c r="P106" i="3"/>
  <c r="BI103" i="3"/>
  <c r="BH103" i="3"/>
  <c r="BG103" i="3"/>
  <c r="BF103" i="3"/>
  <c r="T103" i="3"/>
  <c r="R103" i="3"/>
  <c r="P103" i="3"/>
  <c r="BI100" i="3"/>
  <c r="BH100" i="3"/>
  <c r="BG100" i="3"/>
  <c r="BF100" i="3"/>
  <c r="T100" i="3"/>
  <c r="R100" i="3"/>
  <c r="P100" i="3"/>
  <c r="BI98" i="3"/>
  <c r="BH98" i="3"/>
  <c r="BG98" i="3"/>
  <c r="BF98" i="3"/>
  <c r="T98" i="3"/>
  <c r="R98" i="3"/>
  <c r="P98" i="3"/>
  <c r="BI95" i="3"/>
  <c r="BH95" i="3"/>
  <c r="BG95" i="3"/>
  <c r="BF95" i="3"/>
  <c r="T95" i="3"/>
  <c r="R95" i="3"/>
  <c r="P95" i="3"/>
  <c r="J89" i="3"/>
  <c r="J88" i="3"/>
  <c r="F88" i="3"/>
  <c r="F86" i="3"/>
  <c r="E84" i="3"/>
  <c r="J55" i="3"/>
  <c r="J54" i="3"/>
  <c r="F54" i="3"/>
  <c r="F52" i="3"/>
  <c r="E50" i="3"/>
  <c r="J18" i="3"/>
  <c r="E18" i="3"/>
  <c r="F89" i="3"/>
  <c r="J17" i="3"/>
  <c r="J12" i="3"/>
  <c r="J86" i="3" s="1"/>
  <c r="E7" i="3"/>
  <c r="E82" i="3"/>
  <c r="J37" i="2"/>
  <c r="J36" i="2"/>
  <c r="AY55" i="1"/>
  <c r="J35" i="2"/>
  <c r="AX55" i="1" s="1"/>
  <c r="BI544" i="2"/>
  <c r="BH544" i="2"/>
  <c r="BG544" i="2"/>
  <c r="BF544" i="2"/>
  <c r="T544" i="2"/>
  <c r="T543" i="2"/>
  <c r="R544" i="2"/>
  <c r="R543" i="2" s="1"/>
  <c r="P544" i="2"/>
  <c r="P543" i="2" s="1"/>
  <c r="BI541" i="2"/>
  <c r="BH541" i="2"/>
  <c r="BG541" i="2"/>
  <c r="BF541" i="2"/>
  <c r="T541" i="2"/>
  <c r="R541" i="2"/>
  <c r="P541" i="2"/>
  <c r="BI539" i="2"/>
  <c r="BH539" i="2"/>
  <c r="BG539" i="2"/>
  <c r="BF539" i="2"/>
  <c r="T539" i="2"/>
  <c r="R539" i="2"/>
  <c r="P539" i="2"/>
  <c r="BI533" i="2"/>
  <c r="BH533" i="2"/>
  <c r="BG533" i="2"/>
  <c r="BF533" i="2"/>
  <c r="T533" i="2"/>
  <c r="R533" i="2"/>
  <c r="P533" i="2"/>
  <c r="BI530" i="2"/>
  <c r="BH530" i="2"/>
  <c r="BG530" i="2"/>
  <c r="BF530" i="2"/>
  <c r="T530" i="2"/>
  <c r="R530" i="2"/>
  <c r="P530" i="2"/>
  <c r="BI526" i="2"/>
  <c r="BH526" i="2"/>
  <c r="BG526" i="2"/>
  <c r="BF526" i="2"/>
  <c r="T526" i="2"/>
  <c r="R526" i="2"/>
  <c r="P526" i="2"/>
  <c r="BI522" i="2"/>
  <c r="BH522" i="2"/>
  <c r="BG522" i="2"/>
  <c r="BF522" i="2"/>
  <c r="T522" i="2"/>
  <c r="T521" i="2"/>
  <c r="R522" i="2"/>
  <c r="R521" i="2"/>
  <c r="P522" i="2"/>
  <c r="P521" i="2" s="1"/>
  <c r="BI518" i="2"/>
  <c r="BH518" i="2"/>
  <c r="BG518" i="2"/>
  <c r="BF518" i="2"/>
  <c r="T518" i="2"/>
  <c r="R518" i="2"/>
  <c r="P518" i="2"/>
  <c r="BI511" i="2"/>
  <c r="BH511" i="2"/>
  <c r="BG511" i="2"/>
  <c r="BF511" i="2"/>
  <c r="T511" i="2"/>
  <c r="R511" i="2"/>
  <c r="P511" i="2"/>
  <c r="BI509" i="2"/>
  <c r="BH509" i="2"/>
  <c r="BG509" i="2"/>
  <c r="BF509" i="2"/>
  <c r="T509" i="2"/>
  <c r="R509" i="2"/>
  <c r="P509" i="2"/>
  <c r="BI502" i="2"/>
  <c r="BH502" i="2"/>
  <c r="BG502" i="2"/>
  <c r="BF502" i="2"/>
  <c r="T502" i="2"/>
  <c r="R502" i="2"/>
  <c r="P502" i="2"/>
  <c r="BI493" i="2"/>
  <c r="BH493" i="2"/>
  <c r="BG493" i="2"/>
  <c r="BF493" i="2"/>
  <c r="T493" i="2"/>
  <c r="R493" i="2"/>
  <c r="P493" i="2"/>
  <c r="BI483" i="2"/>
  <c r="BH483" i="2"/>
  <c r="BG483" i="2"/>
  <c r="BF483" i="2"/>
  <c r="T483" i="2"/>
  <c r="R483" i="2"/>
  <c r="P483" i="2"/>
  <c r="BI473" i="2"/>
  <c r="BH473" i="2"/>
  <c r="BG473" i="2"/>
  <c r="BF473" i="2"/>
  <c r="T473" i="2"/>
  <c r="R473" i="2"/>
  <c r="P473" i="2"/>
  <c r="BI468" i="2"/>
  <c r="BH468" i="2"/>
  <c r="BG468" i="2"/>
  <c r="BF468" i="2"/>
  <c r="T468" i="2"/>
  <c r="R468" i="2"/>
  <c r="P468" i="2"/>
  <c r="BI466" i="2"/>
  <c r="BH466" i="2"/>
  <c r="BG466" i="2"/>
  <c r="BF466" i="2"/>
  <c r="T466" i="2"/>
  <c r="R466" i="2"/>
  <c r="P466" i="2"/>
  <c r="BI465" i="2"/>
  <c r="BH465" i="2"/>
  <c r="BG465" i="2"/>
  <c r="BF465" i="2"/>
  <c r="T465" i="2"/>
  <c r="R465" i="2"/>
  <c r="P465" i="2"/>
  <c r="BI458" i="2"/>
  <c r="BH458" i="2"/>
  <c r="BG458" i="2"/>
  <c r="BF458" i="2"/>
  <c r="T458" i="2"/>
  <c r="R458" i="2"/>
  <c r="P458" i="2"/>
  <c r="BI450" i="2"/>
  <c r="BH450" i="2"/>
  <c r="BG450" i="2"/>
  <c r="BF450" i="2"/>
  <c r="T450" i="2"/>
  <c r="R450" i="2"/>
  <c r="P450" i="2"/>
  <c r="BI446" i="2"/>
  <c r="BH446" i="2"/>
  <c r="BG446" i="2"/>
  <c r="BF446" i="2"/>
  <c r="T446" i="2"/>
  <c r="R446" i="2"/>
  <c r="P446" i="2"/>
  <c r="BI442" i="2"/>
  <c r="BH442" i="2"/>
  <c r="BG442" i="2"/>
  <c r="BF442" i="2"/>
  <c r="T442" i="2"/>
  <c r="R442" i="2"/>
  <c r="P442" i="2"/>
  <c r="BI436" i="2"/>
  <c r="BH436" i="2"/>
  <c r="BG436" i="2"/>
  <c r="BF436" i="2"/>
  <c r="T436" i="2"/>
  <c r="R436" i="2"/>
  <c r="P436" i="2"/>
  <c r="BI432" i="2"/>
  <c r="BH432" i="2"/>
  <c r="BG432" i="2"/>
  <c r="BF432" i="2"/>
  <c r="T432" i="2"/>
  <c r="R432" i="2"/>
  <c r="P432" i="2"/>
  <c r="BI428" i="2"/>
  <c r="BH428" i="2"/>
  <c r="BG428" i="2"/>
  <c r="BF428" i="2"/>
  <c r="T428" i="2"/>
  <c r="R428" i="2"/>
  <c r="P428" i="2"/>
  <c r="BI424" i="2"/>
  <c r="BH424" i="2"/>
  <c r="BG424" i="2"/>
  <c r="BF424" i="2"/>
  <c r="T424" i="2"/>
  <c r="R424" i="2"/>
  <c r="P424" i="2"/>
  <c r="BI420" i="2"/>
  <c r="BH420" i="2"/>
  <c r="BG420" i="2"/>
  <c r="BF420" i="2"/>
  <c r="T420" i="2"/>
  <c r="R420" i="2"/>
  <c r="P420" i="2"/>
  <c r="BI418" i="2"/>
  <c r="BH418" i="2"/>
  <c r="BG418" i="2"/>
  <c r="BF418" i="2"/>
  <c r="T418" i="2"/>
  <c r="R418" i="2"/>
  <c r="P418" i="2"/>
  <c r="BI410" i="2"/>
  <c r="BH410" i="2"/>
  <c r="BG410" i="2"/>
  <c r="BF410" i="2"/>
  <c r="T410" i="2"/>
  <c r="R410" i="2"/>
  <c r="P410" i="2"/>
  <c r="BI406" i="2"/>
  <c r="BH406" i="2"/>
  <c r="BG406" i="2"/>
  <c r="BF406" i="2"/>
  <c r="T406" i="2"/>
  <c r="R406" i="2"/>
  <c r="P406" i="2"/>
  <c r="BI402" i="2"/>
  <c r="BH402" i="2"/>
  <c r="BG402" i="2"/>
  <c r="BF402" i="2"/>
  <c r="T402" i="2"/>
  <c r="R402" i="2"/>
  <c r="P402" i="2"/>
  <c r="BI398" i="2"/>
  <c r="BH398" i="2"/>
  <c r="BG398" i="2"/>
  <c r="BF398" i="2"/>
  <c r="T398" i="2"/>
  <c r="R398" i="2"/>
  <c r="P398" i="2"/>
  <c r="BI391" i="2"/>
  <c r="BH391" i="2"/>
  <c r="BG391" i="2"/>
  <c r="BF391" i="2"/>
  <c r="T391" i="2"/>
  <c r="R391" i="2"/>
  <c r="P391" i="2"/>
  <c r="BI387" i="2"/>
  <c r="BH387" i="2"/>
  <c r="BG387" i="2"/>
  <c r="BF387" i="2"/>
  <c r="T387" i="2"/>
  <c r="R387" i="2"/>
  <c r="P387" i="2"/>
  <c r="BI383" i="2"/>
  <c r="BH383" i="2"/>
  <c r="BG383" i="2"/>
  <c r="BF383" i="2"/>
  <c r="T383" i="2"/>
  <c r="R383" i="2"/>
  <c r="P383" i="2"/>
  <c r="BI381" i="2"/>
  <c r="BH381" i="2"/>
  <c r="BG381" i="2"/>
  <c r="BF381" i="2"/>
  <c r="T381" i="2"/>
  <c r="R381" i="2"/>
  <c r="P381" i="2"/>
  <c r="BI378" i="2"/>
  <c r="BH378" i="2"/>
  <c r="BG378" i="2"/>
  <c r="BF378" i="2"/>
  <c r="T378" i="2"/>
  <c r="R378" i="2"/>
  <c r="P378" i="2"/>
  <c r="BI375" i="2"/>
  <c r="BH375" i="2"/>
  <c r="BG375" i="2"/>
  <c r="BF375" i="2"/>
  <c r="T375" i="2"/>
  <c r="R375" i="2"/>
  <c r="P375" i="2"/>
  <c r="BI372" i="2"/>
  <c r="BH372" i="2"/>
  <c r="BG372" i="2"/>
  <c r="BF372" i="2"/>
  <c r="T372" i="2"/>
  <c r="R372" i="2"/>
  <c r="P372" i="2"/>
  <c r="BI371" i="2"/>
  <c r="BH371" i="2"/>
  <c r="BG371" i="2"/>
  <c r="BF371" i="2"/>
  <c r="T371" i="2"/>
  <c r="R371" i="2"/>
  <c r="P371" i="2"/>
  <c r="BI367" i="2"/>
  <c r="BH367" i="2"/>
  <c r="BG367" i="2"/>
  <c r="BF367" i="2"/>
  <c r="T367" i="2"/>
  <c r="R367" i="2"/>
  <c r="P367" i="2"/>
  <c r="BI366" i="2"/>
  <c r="BH366" i="2"/>
  <c r="BG366" i="2"/>
  <c r="BF366" i="2"/>
  <c r="T366" i="2"/>
  <c r="R366" i="2"/>
  <c r="P366" i="2"/>
  <c r="BI365" i="2"/>
  <c r="BH365" i="2"/>
  <c r="BG365" i="2"/>
  <c r="BF365" i="2"/>
  <c r="T365" i="2"/>
  <c r="R365" i="2"/>
  <c r="P365" i="2"/>
  <c r="BI358" i="2"/>
  <c r="BH358" i="2"/>
  <c r="BG358" i="2"/>
  <c r="BF358" i="2"/>
  <c r="T358" i="2"/>
  <c r="R358" i="2"/>
  <c r="P358" i="2"/>
  <c r="BI357" i="2"/>
  <c r="BH357" i="2"/>
  <c r="BG357" i="2"/>
  <c r="BF357" i="2"/>
  <c r="T357" i="2"/>
  <c r="R357" i="2"/>
  <c r="P357" i="2"/>
  <c r="BI356" i="2"/>
  <c r="BH356" i="2"/>
  <c r="BG356" i="2"/>
  <c r="BF356" i="2"/>
  <c r="T356" i="2"/>
  <c r="R356" i="2"/>
  <c r="P356" i="2"/>
  <c r="BI349" i="2"/>
  <c r="BH349" i="2"/>
  <c r="BG349" i="2"/>
  <c r="BF349" i="2"/>
  <c r="T349" i="2"/>
  <c r="R349" i="2"/>
  <c r="P349" i="2"/>
  <c r="BI347" i="2"/>
  <c r="BH347" i="2"/>
  <c r="BG347" i="2"/>
  <c r="BF347" i="2"/>
  <c r="T347" i="2"/>
  <c r="R347" i="2"/>
  <c r="P347" i="2"/>
  <c r="BI340" i="2"/>
  <c r="BH340" i="2"/>
  <c r="BG340" i="2"/>
  <c r="BF340" i="2"/>
  <c r="T340" i="2"/>
  <c r="R340" i="2"/>
  <c r="P340" i="2"/>
  <c r="BI339" i="2"/>
  <c r="BH339" i="2"/>
  <c r="BG339" i="2"/>
  <c r="BF339" i="2"/>
  <c r="T339" i="2"/>
  <c r="R339" i="2"/>
  <c r="P339" i="2"/>
  <c r="BI335" i="2"/>
  <c r="BH335" i="2"/>
  <c r="BG335" i="2"/>
  <c r="BF335" i="2"/>
  <c r="T335" i="2"/>
  <c r="R335" i="2"/>
  <c r="P335" i="2"/>
  <c r="BI333" i="2"/>
  <c r="BH333" i="2"/>
  <c r="BG333" i="2"/>
  <c r="BF333" i="2"/>
  <c r="T333" i="2"/>
  <c r="R333" i="2"/>
  <c r="P333" i="2"/>
  <c r="BI332" i="2"/>
  <c r="BH332" i="2"/>
  <c r="BG332" i="2"/>
  <c r="BF332" i="2"/>
  <c r="T332" i="2"/>
  <c r="R332" i="2"/>
  <c r="P332" i="2"/>
  <c r="BI329" i="2"/>
  <c r="BH329" i="2"/>
  <c r="BG329" i="2"/>
  <c r="BF329" i="2"/>
  <c r="T329" i="2"/>
  <c r="R329" i="2"/>
  <c r="P329" i="2"/>
  <c r="BI328" i="2"/>
  <c r="BH328" i="2"/>
  <c r="BG328" i="2"/>
  <c r="BF328" i="2"/>
  <c r="T328" i="2"/>
  <c r="R328" i="2"/>
  <c r="P328" i="2"/>
  <c r="BI325" i="2"/>
  <c r="BH325" i="2"/>
  <c r="BG325" i="2"/>
  <c r="BF325" i="2"/>
  <c r="T325" i="2"/>
  <c r="R325" i="2"/>
  <c r="P325" i="2"/>
  <c r="BI323" i="2"/>
  <c r="BH323" i="2"/>
  <c r="BG323" i="2"/>
  <c r="BF323" i="2"/>
  <c r="T323" i="2"/>
  <c r="R323" i="2"/>
  <c r="P323" i="2"/>
  <c r="BI321" i="2"/>
  <c r="BH321" i="2"/>
  <c r="BG321" i="2"/>
  <c r="BF321" i="2"/>
  <c r="T321" i="2"/>
  <c r="R321" i="2"/>
  <c r="P321" i="2"/>
  <c r="BI317" i="2"/>
  <c r="BH317" i="2"/>
  <c r="BG317" i="2"/>
  <c r="BF317" i="2"/>
  <c r="T317" i="2"/>
  <c r="R317" i="2"/>
  <c r="P317" i="2"/>
  <c r="BI311" i="2"/>
  <c r="BH311" i="2"/>
  <c r="BG311" i="2"/>
  <c r="BF311" i="2"/>
  <c r="T311" i="2"/>
  <c r="R311" i="2"/>
  <c r="P311" i="2"/>
  <c r="BI303" i="2"/>
  <c r="BH303" i="2"/>
  <c r="BG303" i="2"/>
  <c r="BF303" i="2"/>
  <c r="T303" i="2"/>
  <c r="R303" i="2"/>
  <c r="P303" i="2"/>
  <c r="BI300" i="2"/>
  <c r="BH300" i="2"/>
  <c r="BG300" i="2"/>
  <c r="BF300" i="2"/>
  <c r="T300" i="2"/>
  <c r="R300" i="2"/>
  <c r="P300" i="2"/>
  <c r="BI296" i="2"/>
  <c r="BH296" i="2"/>
  <c r="BG296" i="2"/>
  <c r="BF296" i="2"/>
  <c r="T296" i="2"/>
  <c r="R296" i="2"/>
  <c r="P296" i="2"/>
  <c r="BI292" i="2"/>
  <c r="BH292" i="2"/>
  <c r="BG292" i="2"/>
  <c r="BF292" i="2"/>
  <c r="T292" i="2"/>
  <c r="R292" i="2"/>
  <c r="P292" i="2"/>
  <c r="BI287" i="2"/>
  <c r="BH287" i="2"/>
  <c r="BG287" i="2"/>
  <c r="BF287" i="2"/>
  <c r="T287" i="2"/>
  <c r="R287" i="2"/>
  <c r="P287" i="2"/>
  <c r="BI285" i="2"/>
  <c r="BH285" i="2"/>
  <c r="BG285" i="2"/>
  <c r="BF285" i="2"/>
  <c r="T285" i="2"/>
  <c r="R285" i="2"/>
  <c r="P285" i="2"/>
  <c r="BI281" i="2"/>
  <c r="BH281" i="2"/>
  <c r="BG281" i="2"/>
  <c r="BF281" i="2"/>
  <c r="T281" i="2"/>
  <c r="R281" i="2"/>
  <c r="P281" i="2"/>
  <c r="BI278" i="2"/>
  <c r="BH278" i="2"/>
  <c r="BG278" i="2"/>
  <c r="BF278" i="2"/>
  <c r="T278" i="2"/>
  <c r="R278" i="2"/>
  <c r="P278" i="2"/>
  <c r="BI274" i="2"/>
  <c r="BH274" i="2"/>
  <c r="BG274" i="2"/>
  <c r="BF274" i="2"/>
  <c r="T274" i="2"/>
  <c r="R274" i="2"/>
  <c r="P274" i="2"/>
  <c r="BI273" i="2"/>
  <c r="BH273" i="2"/>
  <c r="BG273" i="2"/>
  <c r="BF273" i="2"/>
  <c r="T273" i="2"/>
  <c r="R273" i="2"/>
  <c r="P273" i="2"/>
  <c r="BI271" i="2"/>
  <c r="BH271" i="2"/>
  <c r="BG271" i="2"/>
  <c r="BF271" i="2"/>
  <c r="T271" i="2"/>
  <c r="R271" i="2"/>
  <c r="P271" i="2"/>
  <c r="BI268" i="2"/>
  <c r="BH268" i="2"/>
  <c r="BG268" i="2"/>
  <c r="BF268" i="2"/>
  <c r="T268" i="2"/>
  <c r="R268" i="2"/>
  <c r="P268" i="2"/>
  <c r="BI267" i="2"/>
  <c r="BH267" i="2"/>
  <c r="BG267" i="2"/>
  <c r="BF267" i="2"/>
  <c r="T267" i="2"/>
  <c r="R267" i="2"/>
  <c r="P267" i="2"/>
  <c r="BI264" i="2"/>
  <c r="BH264" i="2"/>
  <c r="BG264" i="2"/>
  <c r="BF264" i="2"/>
  <c r="T264" i="2"/>
  <c r="R264" i="2"/>
  <c r="P264" i="2"/>
  <c r="BI257" i="2"/>
  <c r="BH257" i="2"/>
  <c r="BG257" i="2"/>
  <c r="BF257" i="2"/>
  <c r="T257" i="2"/>
  <c r="R257" i="2"/>
  <c r="P257" i="2"/>
  <c r="BI249" i="2"/>
  <c r="BH249" i="2"/>
  <c r="BG249" i="2"/>
  <c r="BF249" i="2"/>
  <c r="T249" i="2"/>
  <c r="R249" i="2"/>
  <c r="P249" i="2"/>
  <c r="BI248" i="2"/>
  <c r="BH248" i="2"/>
  <c r="BG248" i="2"/>
  <c r="BF248" i="2"/>
  <c r="T248" i="2"/>
  <c r="R248" i="2"/>
  <c r="P248" i="2"/>
  <c r="BI244" i="2"/>
  <c r="BH244" i="2"/>
  <c r="BG244" i="2"/>
  <c r="BF244" i="2"/>
  <c r="T244" i="2"/>
  <c r="R244" i="2"/>
  <c r="P244" i="2"/>
  <c r="BI241" i="2"/>
  <c r="BH241" i="2"/>
  <c r="BG241" i="2"/>
  <c r="BF241" i="2"/>
  <c r="T241" i="2"/>
  <c r="R241" i="2"/>
  <c r="P241" i="2"/>
  <c r="BI237" i="2"/>
  <c r="BH237" i="2"/>
  <c r="BG237" i="2"/>
  <c r="BF237" i="2"/>
  <c r="T237" i="2"/>
  <c r="R237" i="2"/>
  <c r="P237" i="2"/>
  <c r="BI230" i="2"/>
  <c r="BH230" i="2"/>
  <c r="BG230" i="2"/>
  <c r="BF230" i="2"/>
  <c r="T230" i="2"/>
  <c r="R230" i="2"/>
  <c r="P230" i="2"/>
  <c r="BI226" i="2"/>
  <c r="BH226" i="2"/>
  <c r="BG226" i="2"/>
  <c r="BF226" i="2"/>
  <c r="T226" i="2"/>
  <c r="R226" i="2"/>
  <c r="P226" i="2"/>
  <c r="BI222" i="2"/>
  <c r="BH222" i="2"/>
  <c r="BG222" i="2"/>
  <c r="BF222" i="2"/>
  <c r="T222" i="2"/>
  <c r="R222" i="2"/>
  <c r="P222" i="2"/>
  <c r="BI215" i="2"/>
  <c r="BH215" i="2"/>
  <c r="BG215" i="2"/>
  <c r="BF215" i="2"/>
  <c r="T215" i="2"/>
  <c r="R215" i="2"/>
  <c r="P215" i="2"/>
  <c r="BI211" i="2"/>
  <c r="BH211" i="2"/>
  <c r="BG211" i="2"/>
  <c r="BF211" i="2"/>
  <c r="T211" i="2"/>
  <c r="R211" i="2"/>
  <c r="P211" i="2"/>
  <c r="BI204" i="2"/>
  <c r="BH204" i="2"/>
  <c r="BG204" i="2"/>
  <c r="BF204" i="2"/>
  <c r="T204" i="2"/>
  <c r="R204" i="2"/>
  <c r="P204" i="2"/>
  <c r="BI201" i="2"/>
  <c r="BH201" i="2"/>
  <c r="BG201" i="2"/>
  <c r="BF201" i="2"/>
  <c r="T201" i="2"/>
  <c r="R201" i="2"/>
  <c r="P201" i="2"/>
  <c r="BI188" i="2"/>
  <c r="BH188" i="2"/>
  <c r="BG188" i="2"/>
  <c r="BF188" i="2"/>
  <c r="T188" i="2"/>
  <c r="R188" i="2"/>
  <c r="P188" i="2"/>
  <c r="BI184" i="2"/>
  <c r="BH184" i="2"/>
  <c r="BG184" i="2"/>
  <c r="BF184" i="2"/>
  <c r="T184" i="2"/>
  <c r="R184" i="2"/>
  <c r="P184" i="2"/>
  <c r="BI180" i="2"/>
  <c r="BH180" i="2"/>
  <c r="BG180" i="2"/>
  <c r="BF180" i="2"/>
  <c r="T180" i="2"/>
  <c r="R180" i="2"/>
  <c r="P180" i="2"/>
  <c r="BI171" i="2"/>
  <c r="BH171" i="2"/>
  <c r="BG171" i="2"/>
  <c r="BF171" i="2"/>
  <c r="T171" i="2"/>
  <c r="R171" i="2"/>
  <c r="P171" i="2"/>
  <c r="BI167" i="2"/>
  <c r="BH167" i="2"/>
  <c r="BG167" i="2"/>
  <c r="BF167" i="2"/>
  <c r="T167" i="2"/>
  <c r="R167" i="2"/>
  <c r="P167" i="2"/>
  <c r="BI163" i="2"/>
  <c r="BH163" i="2"/>
  <c r="BG163" i="2"/>
  <c r="BF163" i="2"/>
  <c r="T163" i="2"/>
  <c r="R163" i="2"/>
  <c r="P163" i="2"/>
  <c r="BI161" i="2"/>
  <c r="BH161" i="2"/>
  <c r="BG161" i="2"/>
  <c r="BF161" i="2"/>
  <c r="T161" i="2"/>
  <c r="R161" i="2"/>
  <c r="P161" i="2"/>
  <c r="BI152" i="2"/>
  <c r="BH152" i="2"/>
  <c r="BG152" i="2"/>
  <c r="BF152" i="2"/>
  <c r="T152" i="2"/>
  <c r="R152" i="2"/>
  <c r="P152" i="2"/>
  <c r="BI149" i="2"/>
  <c r="BH149" i="2"/>
  <c r="BG149" i="2"/>
  <c r="BF149" i="2"/>
  <c r="T149" i="2"/>
  <c r="R149" i="2"/>
  <c r="P149" i="2"/>
  <c r="BI146" i="2"/>
  <c r="BH146" i="2"/>
  <c r="BG146" i="2"/>
  <c r="BF146" i="2"/>
  <c r="T146" i="2"/>
  <c r="R146" i="2"/>
  <c r="P146" i="2"/>
  <c r="BI143" i="2"/>
  <c r="BH143" i="2"/>
  <c r="BG143" i="2"/>
  <c r="BF143" i="2"/>
  <c r="T143" i="2"/>
  <c r="R143" i="2"/>
  <c r="P143" i="2"/>
  <c r="BI138" i="2"/>
  <c r="BH138" i="2"/>
  <c r="BG138" i="2"/>
  <c r="BF138" i="2"/>
  <c r="T138" i="2"/>
  <c r="R138" i="2"/>
  <c r="P138" i="2"/>
  <c r="BI134" i="2"/>
  <c r="BH134" i="2"/>
  <c r="BG134" i="2"/>
  <c r="BF134" i="2"/>
  <c r="T134" i="2"/>
  <c r="R134" i="2"/>
  <c r="P134" i="2"/>
  <c r="BI130" i="2"/>
  <c r="BH130" i="2"/>
  <c r="BG130" i="2"/>
  <c r="BF130" i="2"/>
  <c r="T130" i="2"/>
  <c r="R130" i="2"/>
  <c r="P130" i="2"/>
  <c r="BI126" i="2"/>
  <c r="BH126" i="2"/>
  <c r="BG126" i="2"/>
  <c r="BF126" i="2"/>
  <c r="T126" i="2"/>
  <c r="R126" i="2"/>
  <c r="P126" i="2"/>
  <c r="BI124" i="2"/>
  <c r="BH124" i="2"/>
  <c r="BG124" i="2"/>
  <c r="BF124" i="2"/>
  <c r="T124" i="2"/>
  <c r="R124" i="2"/>
  <c r="P124" i="2"/>
  <c r="BI120" i="2"/>
  <c r="BH120" i="2"/>
  <c r="BG120" i="2"/>
  <c r="BF120" i="2"/>
  <c r="T120" i="2"/>
  <c r="R120" i="2"/>
  <c r="P120" i="2"/>
  <c r="BI116" i="2"/>
  <c r="BH116" i="2"/>
  <c r="BG116" i="2"/>
  <c r="BF116" i="2"/>
  <c r="T116" i="2"/>
  <c r="R116" i="2"/>
  <c r="P116" i="2"/>
  <c r="BI114" i="2"/>
  <c r="BH114" i="2"/>
  <c r="BG114" i="2"/>
  <c r="BF114" i="2"/>
  <c r="T114" i="2"/>
  <c r="R114" i="2"/>
  <c r="P114" i="2"/>
  <c r="BI111" i="2"/>
  <c r="BH111" i="2"/>
  <c r="BG111" i="2"/>
  <c r="BF111" i="2"/>
  <c r="T111" i="2"/>
  <c r="R111" i="2"/>
  <c r="P111" i="2"/>
  <c r="BI108" i="2"/>
  <c r="BH108" i="2"/>
  <c r="BG108" i="2"/>
  <c r="BF108" i="2"/>
  <c r="T108" i="2"/>
  <c r="R108" i="2"/>
  <c r="P108" i="2"/>
  <c r="BI104" i="2"/>
  <c r="BH104" i="2"/>
  <c r="BG104" i="2"/>
  <c r="BF104" i="2"/>
  <c r="T104" i="2"/>
  <c r="R104" i="2"/>
  <c r="P104" i="2"/>
  <c r="BI100" i="2"/>
  <c r="BH100" i="2"/>
  <c r="BG100" i="2"/>
  <c r="BF100" i="2"/>
  <c r="T100" i="2"/>
  <c r="R100" i="2"/>
  <c r="P100" i="2"/>
  <c r="BI96" i="2"/>
  <c r="BH96" i="2"/>
  <c r="BG96" i="2"/>
  <c r="BF96" i="2"/>
  <c r="T96" i="2"/>
  <c r="R96" i="2"/>
  <c r="P96" i="2"/>
  <c r="F87" i="2"/>
  <c r="E85" i="2"/>
  <c r="F52" i="2"/>
  <c r="E50" i="2"/>
  <c r="J24" i="2"/>
  <c r="E24" i="2"/>
  <c r="J90" i="2" s="1"/>
  <c r="J23" i="2"/>
  <c r="J21" i="2"/>
  <c r="E21" i="2"/>
  <c r="J89" i="2" s="1"/>
  <c r="J20" i="2"/>
  <c r="J18" i="2"/>
  <c r="E18" i="2"/>
  <c r="F55" i="2" s="1"/>
  <c r="J17" i="2"/>
  <c r="J15" i="2"/>
  <c r="E15" i="2"/>
  <c r="F89" i="2" s="1"/>
  <c r="J14" i="2"/>
  <c r="J12" i="2"/>
  <c r="J52" i="2"/>
  <c r="E7" i="2"/>
  <c r="E83" i="2" s="1"/>
  <c r="L50" i="1"/>
  <c r="AM50" i="1"/>
  <c r="AM49" i="1"/>
  <c r="L49" i="1"/>
  <c r="AM47" i="1"/>
  <c r="L47" i="1"/>
  <c r="L45" i="1"/>
  <c r="L44" i="1"/>
  <c r="J144" i="30"/>
  <c r="J136" i="30"/>
  <c r="BK121" i="30"/>
  <c r="J134" i="29"/>
  <c r="J125" i="29"/>
  <c r="BK118" i="29"/>
  <c r="J99" i="29"/>
  <c r="BK129" i="28"/>
  <c r="BK116" i="28"/>
  <c r="J102" i="26"/>
  <c r="J100" i="26"/>
  <c r="J94" i="26"/>
  <c r="J92" i="26"/>
  <c r="J100" i="24"/>
  <c r="BK93" i="24"/>
  <c r="BK91" i="23"/>
  <c r="J96" i="22"/>
  <c r="BK108" i="21"/>
  <c r="BK102" i="21"/>
  <c r="BK99" i="21"/>
  <c r="BK94" i="21"/>
  <c r="J101" i="20"/>
  <c r="BK96" i="20"/>
  <c r="J92" i="20"/>
  <c r="J104" i="18"/>
  <c r="J99" i="18"/>
  <c r="J93" i="18"/>
  <c r="J90" i="18"/>
  <c r="BK104" i="16"/>
  <c r="BK98" i="16"/>
  <c r="BK93" i="16"/>
  <c r="J90" i="16"/>
  <c r="J107" i="15"/>
  <c r="J102" i="15"/>
  <c r="J96" i="15"/>
  <c r="J90" i="15"/>
  <c r="BK90" i="14"/>
  <c r="J101" i="13"/>
  <c r="J98" i="13"/>
  <c r="J94" i="13"/>
  <c r="J100" i="12"/>
  <c r="J97" i="12"/>
  <c r="J90" i="12"/>
  <c r="J215" i="11"/>
  <c r="J195" i="11"/>
  <c r="BK190" i="11"/>
  <c r="J185" i="11"/>
  <c r="BK177" i="11"/>
  <c r="BK153" i="11"/>
  <c r="BK105" i="11"/>
  <c r="BK98" i="11"/>
  <c r="J108" i="10"/>
  <c r="BK418" i="9"/>
  <c r="J335" i="9"/>
  <c r="BK310" i="9"/>
  <c r="J292" i="9"/>
  <c r="J281" i="9"/>
  <c r="J270" i="9"/>
  <c r="J248" i="9"/>
  <c r="BK232" i="9"/>
  <c r="J148" i="9"/>
  <c r="BK119" i="9"/>
  <c r="BK95" i="9"/>
  <c r="J106" i="7"/>
  <c r="BK98" i="7"/>
  <c r="BK116" i="6"/>
  <c r="BK108" i="6"/>
  <c r="BK103" i="6"/>
  <c r="J100" i="6"/>
  <c r="J96" i="6"/>
  <c r="BK91" i="6"/>
  <c r="J95" i="5"/>
  <c r="J143" i="4"/>
  <c r="J117" i="4"/>
  <c r="J533" i="3"/>
  <c r="J513" i="3"/>
  <c r="BK433" i="3"/>
  <c r="BK330" i="3"/>
  <c r="BK299" i="3"/>
  <c r="J259" i="3"/>
  <c r="BK236" i="3"/>
  <c r="J200" i="3"/>
  <c r="BK103" i="3"/>
  <c r="J544" i="2"/>
  <c r="J539" i="2"/>
  <c r="J526" i="2"/>
  <c r="J502" i="2"/>
  <c r="BK466" i="2"/>
  <c r="BK424" i="2"/>
  <c r="BK391" i="2"/>
  <c r="J292" i="2"/>
  <c r="J278" i="2"/>
  <c r="J204" i="2"/>
  <c r="BK143" i="2"/>
  <c r="J111" i="2"/>
  <c r="BK144" i="30"/>
  <c r="J134" i="30"/>
  <c r="J121" i="30"/>
  <c r="J98" i="30"/>
  <c r="BK134" i="29"/>
  <c r="J119" i="29"/>
  <c r="BK97" i="29"/>
  <c r="J116" i="28"/>
  <c r="J87" i="28"/>
  <c r="J141" i="27"/>
  <c r="J132" i="27"/>
  <c r="BK126" i="27"/>
  <c r="BK123" i="27"/>
  <c r="J112" i="27"/>
  <c r="J101" i="27"/>
  <c r="J101" i="26"/>
  <c r="J95" i="26"/>
  <c r="J110" i="24"/>
  <c r="J105" i="24"/>
  <c r="J98" i="24"/>
  <c r="BK92" i="24"/>
  <c r="BK90" i="23"/>
  <c r="J92" i="22"/>
  <c r="J105" i="21"/>
  <c r="J98" i="21"/>
  <c r="J96" i="21"/>
  <c r="BK92" i="21"/>
  <c r="BK104" i="20"/>
  <c r="J96" i="20"/>
  <c r="J91" i="20"/>
  <c r="BK104" i="18"/>
  <c r="BK99" i="18"/>
  <c r="J95" i="18"/>
  <c r="BK93" i="17"/>
  <c r="BK90" i="17"/>
  <c r="J101" i="16"/>
  <c r="J97" i="16"/>
  <c r="BK91" i="16"/>
  <c r="J106" i="15"/>
  <c r="J95" i="15"/>
  <c r="BK91" i="15"/>
  <c r="BK104" i="13"/>
  <c r="J99" i="13"/>
  <c r="BK94" i="13"/>
  <c r="J99" i="12"/>
  <c r="J92" i="12"/>
  <c r="J228" i="11"/>
  <c r="BK219" i="11"/>
  <c r="J183" i="11"/>
  <c r="BK107" i="11"/>
  <c r="J98" i="11"/>
  <c r="BK102" i="10"/>
  <c r="J94" i="10"/>
  <c r="J921" i="9"/>
  <c r="J914" i="9"/>
  <c r="BK887" i="9"/>
  <c r="BK821" i="9"/>
  <c r="BK792" i="9"/>
  <c r="J775" i="9"/>
  <c r="J757" i="9"/>
  <c r="J743" i="9"/>
  <c r="BK719" i="9"/>
  <c r="J705" i="9"/>
  <c r="J700" i="9"/>
  <c r="BK652" i="9"/>
  <c r="J610" i="9"/>
  <c r="BK560" i="9"/>
  <c r="BK551" i="9"/>
  <c r="BK496" i="9"/>
  <c r="J487" i="9"/>
  <c r="J466" i="9"/>
  <c r="J451" i="9"/>
  <c r="J392" i="9"/>
  <c r="J326" i="9"/>
  <c r="J284" i="9"/>
  <c r="J260" i="9"/>
  <c r="BK252" i="9"/>
  <c r="J240" i="9"/>
  <c r="J230" i="9"/>
  <c r="J215" i="9"/>
  <c r="BK144" i="9"/>
  <c r="J115" i="9"/>
  <c r="J100" i="8"/>
  <c r="BK93" i="8"/>
  <c r="BK100" i="7"/>
  <c r="BK119" i="6"/>
  <c r="J108" i="6"/>
  <c r="J98" i="6"/>
  <c r="BK90" i="6"/>
  <c r="J100" i="5"/>
  <c r="J90" i="5"/>
  <c r="BK138" i="4"/>
  <c r="J105" i="4"/>
  <c r="BK539" i="3"/>
  <c r="BK510" i="3"/>
  <c r="BK435" i="3"/>
  <c r="BK421" i="3"/>
  <c r="BK401" i="3"/>
  <c r="J357" i="3"/>
  <c r="J327" i="3"/>
  <c r="J299" i="3"/>
  <c r="BK257" i="3"/>
  <c r="BK224" i="3"/>
  <c r="BK174" i="3"/>
  <c r="J118" i="3"/>
  <c r="BK502" i="2"/>
  <c r="BK458" i="2"/>
  <c r="J432" i="2"/>
  <c r="BK410" i="2"/>
  <c r="BK339" i="2"/>
  <c r="BK329" i="2"/>
  <c r="J311" i="2"/>
  <c r="BK292" i="2"/>
  <c r="BK278" i="2"/>
  <c r="J237" i="2"/>
  <c r="BK188" i="2"/>
  <c r="BK163" i="2"/>
  <c r="J134" i="2"/>
  <c r="BK108" i="2"/>
  <c r="AS69" i="1"/>
  <c r="BK133" i="30"/>
  <c r="BK90" i="30"/>
  <c r="J539" i="9"/>
  <c r="BK492" i="9"/>
  <c r="BK466" i="9"/>
  <c r="BK427" i="9"/>
  <c r="BK335" i="9"/>
  <c r="J290" i="9"/>
  <c r="BK268" i="9"/>
  <c r="J262" i="9"/>
  <c r="BK244" i="9"/>
  <c r="BK215" i="9"/>
  <c r="J173" i="9"/>
  <c r="BK146" i="9"/>
  <c r="BK132" i="9"/>
  <c r="BK100" i="8"/>
  <c r="J92" i="8"/>
  <c r="J94" i="7"/>
  <c r="J117" i="6"/>
  <c r="BK111" i="6"/>
  <c r="J103" i="6"/>
  <c r="J105" i="5"/>
  <c r="J97" i="5"/>
  <c r="BK93" i="5"/>
  <c r="BK151" i="4"/>
  <c r="J124" i="4"/>
  <c r="J94" i="4"/>
  <c r="BK448" i="3"/>
  <c r="BK413" i="3"/>
  <c r="BK386" i="3"/>
  <c r="J358" i="3"/>
  <c r="BK314" i="3"/>
  <c r="J261" i="3"/>
  <c r="J210" i="3"/>
  <c r="BK184" i="3"/>
  <c r="BK136" i="3"/>
  <c r="BK518" i="2"/>
  <c r="J465" i="2"/>
  <c r="J420" i="2"/>
  <c r="BK398" i="2"/>
  <c r="J356" i="2"/>
  <c r="J339" i="2"/>
  <c r="BK323" i="2"/>
  <c r="J287" i="2"/>
  <c r="BK257" i="2"/>
  <c r="J244" i="2"/>
  <c r="BK230" i="2"/>
  <c r="J201" i="2"/>
  <c r="J163" i="2"/>
  <c r="BK96" i="2"/>
  <c r="J127" i="29"/>
  <c r="J120" i="29"/>
  <c r="BK106" i="29"/>
  <c r="BK91" i="29"/>
  <c r="J126" i="28"/>
  <c r="BK106" i="28"/>
  <c r="BK87" i="28"/>
  <c r="BK136" i="27"/>
  <c r="J128" i="27"/>
  <c r="BK115" i="27"/>
  <c r="J109" i="27"/>
  <c r="BK95" i="27"/>
  <c r="BK100" i="26"/>
  <c r="BK94" i="26"/>
  <c r="BK90" i="26"/>
  <c r="J107" i="24"/>
  <c r="J104" i="24"/>
  <c r="BK98" i="24"/>
  <c r="BK90" i="24"/>
  <c r="J91" i="23"/>
  <c r="J97" i="22"/>
  <c r="BK104" i="21"/>
  <c r="J99" i="21"/>
  <c r="BK93" i="21"/>
  <c r="J104" i="20"/>
  <c r="BK99" i="20"/>
  <c r="BK90" i="20"/>
  <c r="BK102" i="18"/>
  <c r="J92" i="18"/>
  <c r="BK91" i="17"/>
  <c r="BK100" i="16"/>
  <c r="BK92" i="16"/>
  <c r="J105" i="15"/>
  <c r="BK99" i="15"/>
  <c r="J92" i="15"/>
  <c r="J92" i="14"/>
  <c r="BK101" i="13"/>
  <c r="BK92" i="13"/>
  <c r="J98" i="12"/>
  <c r="J93" i="12"/>
  <c r="BK227" i="11"/>
  <c r="J217" i="11"/>
  <c r="BK191" i="11"/>
  <c r="J187" i="11"/>
  <c r="J177" i="11"/>
  <c r="BK131" i="11"/>
  <c r="BK100" i="11"/>
  <c r="BK106" i="10"/>
  <c r="J91" i="10"/>
  <c r="J932" i="9"/>
  <c r="BK894" i="9"/>
  <c r="J884" i="9"/>
  <c r="J840" i="9"/>
  <c r="J817" i="9"/>
  <c r="BK781" i="9"/>
  <c r="BK757" i="9"/>
  <c r="J719" i="9"/>
  <c r="BK707" i="9"/>
  <c r="BK698" i="9"/>
  <c r="BK686" i="9"/>
  <c r="J652" i="9"/>
  <c r="J602" i="9"/>
  <c r="J551" i="9"/>
  <c r="J524" i="9"/>
  <c r="BK431" i="9"/>
  <c r="BK414" i="9"/>
  <c r="BK343" i="9"/>
  <c r="BK292" i="9"/>
  <c r="J266" i="9"/>
  <c r="J244" i="9"/>
  <c r="BK230" i="9"/>
  <c r="J187" i="9"/>
  <c r="J146" i="9"/>
  <c r="J107" i="9"/>
  <c r="BK98" i="8"/>
  <c r="BK108" i="7"/>
  <c r="BK114" i="6"/>
  <c r="BK102" i="6"/>
  <c r="BK96" i="6"/>
  <c r="BK107" i="5"/>
  <c r="J104" i="5"/>
  <c r="BK92" i="5"/>
  <c r="J131" i="4"/>
  <c r="BK114" i="4"/>
  <c r="J553" i="3"/>
  <c r="BK549" i="3"/>
  <c r="BK536" i="3"/>
  <c r="BK513" i="3"/>
  <c r="J476" i="3"/>
  <c r="J428" i="3"/>
  <c r="BK370" i="3"/>
  <c r="BK344" i="3"/>
  <c r="J308" i="3"/>
  <c r="J271" i="3"/>
  <c r="BK238" i="3"/>
  <c r="BK204" i="3"/>
  <c r="BK153" i="3"/>
  <c r="BK106" i="3"/>
  <c r="BK511" i="2"/>
  <c r="BK465" i="2"/>
  <c r="BK418" i="2"/>
  <c r="J383" i="2"/>
  <c r="BK378" i="2"/>
  <c r="BK371" i="2"/>
  <c r="BK356" i="2"/>
  <c r="J329" i="2"/>
  <c r="J323" i="2"/>
  <c r="J271" i="2"/>
  <c r="J248" i="2"/>
  <c r="BK201" i="2"/>
  <c r="J171" i="2"/>
  <c r="J146" i="2"/>
  <c r="J124" i="2"/>
  <c r="BK104" i="2"/>
  <c r="F38" i="25"/>
  <c r="BC84" i="1" s="1"/>
  <c r="F37" i="25"/>
  <c r="BB84" i="1" s="1"/>
  <c r="BK143" i="30"/>
  <c r="J137" i="30"/>
  <c r="J125" i="30"/>
  <c r="BK98" i="30"/>
  <c r="J131" i="29"/>
  <c r="BK127" i="29"/>
  <c r="BK122" i="29"/>
  <c r="BK102" i="29"/>
  <c r="J94" i="29"/>
  <c r="J120" i="28"/>
  <c r="J95" i="27"/>
  <c r="BK104" i="26"/>
  <c r="BK98" i="26"/>
  <c r="BK93" i="26"/>
  <c r="BK109" i="24"/>
  <c r="BK102" i="24"/>
  <c r="J97" i="24"/>
  <c r="J92" i="24"/>
  <c r="J90" i="24"/>
  <c r="J90" i="23"/>
  <c r="BK105" i="22"/>
  <c r="J94" i="22"/>
  <c r="J90" i="22"/>
  <c r="J106" i="21"/>
  <c r="J100" i="21"/>
  <c r="BK97" i="21"/>
  <c r="BK103" i="20"/>
  <c r="J99" i="20"/>
  <c r="J95" i="20"/>
  <c r="BK91" i="20"/>
  <c r="J105" i="18"/>
  <c r="BK101" i="18"/>
  <c r="BK94" i="18"/>
  <c r="J92" i="17"/>
  <c r="BK103" i="16"/>
  <c r="J96" i="16"/>
  <c r="J91" i="16"/>
  <c r="J110" i="15"/>
  <c r="BK104" i="15"/>
  <c r="BK101" i="15"/>
  <c r="J98" i="15"/>
  <c r="BK95" i="15"/>
  <c r="BK93" i="15"/>
  <c r="BK91" i="14"/>
  <c r="BK103" i="13"/>
  <c r="J100" i="13"/>
  <c r="BK96" i="13"/>
  <c r="J91" i="13"/>
  <c r="J101" i="12"/>
  <c r="BK98" i="12"/>
  <c r="BK94" i="12"/>
  <c r="J227" i="11"/>
  <c r="BK222" i="11"/>
  <c r="J202" i="11"/>
  <c r="J191" i="11"/>
  <c r="J188" i="11"/>
  <c r="BK183" i="11"/>
  <c r="BK175" i="11"/>
  <c r="J99" i="10"/>
  <c r="BK87" i="10"/>
  <c r="J878" i="9"/>
  <c r="J858" i="9"/>
  <c r="J834" i="9"/>
  <c r="J809" i="9"/>
  <c r="J792" i="9"/>
  <c r="J781" i="9"/>
  <c r="J760" i="9"/>
  <c r="BK744" i="9"/>
  <c r="J737" i="9"/>
  <c r="BK717" i="9"/>
  <c r="BK704" i="9"/>
  <c r="BK701" i="9"/>
  <c r="J697" i="9"/>
  <c r="BK692" i="9"/>
  <c r="BK687" i="9"/>
  <c r="BK673" i="9"/>
  <c r="J659" i="9"/>
  <c r="BK626" i="9"/>
  <c r="BK602" i="9"/>
  <c r="BK594" i="9"/>
  <c r="J586" i="9"/>
  <c r="J583" i="9"/>
  <c r="J574" i="9"/>
  <c r="BK565" i="9"/>
  <c r="BK547" i="9"/>
  <c r="BK537" i="9"/>
  <c r="J533" i="9"/>
  <c r="BK524" i="9"/>
  <c r="J455" i="9"/>
  <c r="BK373" i="9"/>
  <c r="J324" i="9"/>
  <c r="J306" i="9"/>
  <c r="BK278" i="9"/>
  <c r="BK264" i="9"/>
  <c r="BK240" i="9"/>
  <c r="J236" i="9"/>
  <c r="BK152" i="9"/>
  <c r="J127" i="9"/>
  <c r="J103" i="9"/>
  <c r="BK94" i="8"/>
  <c r="J102" i="7"/>
  <c r="J96" i="7"/>
  <c r="BK118" i="6"/>
  <c r="BK109" i="6"/>
  <c r="BK105" i="6"/>
  <c r="BK98" i="6"/>
  <c r="BK95" i="6"/>
  <c r="BK108" i="5"/>
  <c r="BK96" i="5"/>
  <c r="BK147" i="4"/>
  <c r="BK137" i="4"/>
  <c r="BK102" i="4"/>
  <c r="J526" i="3"/>
  <c r="BK497" i="3"/>
  <c r="J419" i="3"/>
  <c r="BK313" i="3"/>
  <c r="BK293" i="3"/>
  <c r="J238" i="3"/>
  <c r="J197" i="3"/>
  <c r="J136" i="3"/>
  <c r="J98" i="3"/>
  <c r="BK541" i="2"/>
  <c r="J533" i="2"/>
  <c r="J511" i="2"/>
  <c r="BK468" i="2"/>
  <c r="BK428" i="2"/>
  <c r="J372" i="2"/>
  <c r="J366" i="2"/>
  <c r="BK285" i="2"/>
  <c r="BK268" i="2"/>
  <c r="BK152" i="2"/>
  <c r="J114" i="2"/>
  <c r="BK142" i="30"/>
  <c r="J133" i="30"/>
  <c r="J119" i="30"/>
  <c r="J93" i="30"/>
  <c r="BK129" i="29"/>
  <c r="BK120" i="29"/>
  <c r="BK99" i="29"/>
  <c r="BK126" i="28"/>
  <c r="BK94" i="28"/>
  <c r="J143" i="27"/>
  <c r="BK134" i="27"/>
  <c r="BK128" i="27"/>
  <c r="J119" i="27"/>
  <c r="J106" i="27"/>
  <c r="BK89" i="27"/>
  <c r="BK97" i="26"/>
  <c r="J91" i="26"/>
  <c r="BK108" i="24"/>
  <c r="BK103" i="24"/>
  <c r="BK95" i="24"/>
  <c r="BK93" i="23"/>
  <c r="J101" i="22"/>
  <c r="BK90" i="22"/>
  <c r="J104" i="21"/>
  <c r="J97" i="21"/>
  <c r="J93" i="21"/>
  <c r="BK102" i="20"/>
  <c r="BK94" i="20"/>
  <c r="BK91" i="19"/>
  <c r="J101" i="18"/>
  <c r="J98" i="18"/>
  <c r="J94" i="18"/>
  <c r="BK92" i="17"/>
  <c r="J104" i="16"/>
  <c r="J98" i="16"/>
  <c r="J94" i="16"/>
  <c r="BK107" i="15"/>
  <c r="BK100" i="15"/>
  <c r="J93" i="15"/>
  <c r="BK93" i="14"/>
  <c r="J102" i="13"/>
  <c r="J97" i="13"/>
  <c r="J92" i="13"/>
  <c r="J96" i="12"/>
  <c r="BK90" i="12"/>
  <c r="J222" i="11"/>
  <c r="J205" i="11"/>
  <c r="J189" i="11"/>
  <c r="J133" i="11"/>
  <c r="J100" i="11"/>
  <c r="BK104" i="10"/>
  <c r="J87" i="10"/>
  <c r="BK920" i="9"/>
  <c r="BK913" i="9"/>
  <c r="BK848" i="9"/>
  <c r="BK817" i="9"/>
  <c r="J790" i="9"/>
  <c r="BK779" i="9"/>
  <c r="BK760" i="9"/>
  <c r="J744" i="9"/>
  <c r="BK725" i="9"/>
  <c r="J704" i="9"/>
  <c r="J699" i="9"/>
  <c r="J673" i="9"/>
  <c r="J626" i="9"/>
  <c r="BK568" i="9"/>
  <c r="J526" i="9"/>
  <c r="J492" i="9"/>
  <c r="BK471" i="9"/>
  <c r="BK455" i="9"/>
  <c r="J435" i="9"/>
  <c r="J343" i="9"/>
  <c r="J272" i="9"/>
  <c r="BK256" i="9"/>
  <c r="J250" i="9"/>
  <c r="BK236" i="9"/>
  <c r="J195" i="9"/>
  <c r="J119" i="9"/>
  <c r="J99" i="8"/>
  <c r="BK90" i="8"/>
  <c r="BK94" i="7"/>
  <c r="J109" i="6"/>
  <c r="BK99" i="6"/>
  <c r="J91" i="6"/>
  <c r="BK102" i="5"/>
  <c r="BK91" i="5"/>
  <c r="J147" i="4"/>
  <c r="J114" i="4"/>
  <c r="J90" i="4"/>
  <c r="J497" i="3"/>
  <c r="BK443" i="3"/>
  <c r="BK428" i="3"/>
  <c r="BK419" i="3"/>
  <c r="J386" i="3"/>
  <c r="J330" i="3"/>
  <c r="BK301" i="3"/>
  <c r="BK261" i="3"/>
  <c r="J236" i="3"/>
  <c r="BK200" i="3"/>
  <c r="J192" i="3"/>
  <c r="BK151" i="3"/>
  <c r="BK95" i="3"/>
  <c r="J522" i="2"/>
  <c r="BK483" i="2"/>
  <c r="J436" i="2"/>
  <c r="J365" i="2"/>
  <c r="BK335" i="2"/>
  <c r="BK325" i="2"/>
  <c r="J296" i="2"/>
  <c r="J281" i="2"/>
  <c r="BK271" i="2"/>
  <c r="J230" i="2"/>
  <c r="J167" i="2"/>
  <c r="BK146" i="2"/>
  <c r="BK124" i="2"/>
  <c r="AS78" i="1"/>
  <c r="BK135" i="30"/>
  <c r="BK125" i="30"/>
  <c r="J560" i="9"/>
  <c r="J537" i="9"/>
  <c r="BK509" i="9"/>
  <c r="BK480" i="9"/>
  <c r="BK459" i="9"/>
  <c r="J423" i="9"/>
  <c r="J354" i="9"/>
  <c r="J304" i="9"/>
  <c r="BK281" i="9"/>
  <c r="BK266" i="9"/>
  <c r="BK250" i="9"/>
  <c r="J238" i="9"/>
  <c r="J211" i="9"/>
  <c r="BK163" i="9"/>
  <c r="J144" i="9"/>
  <c r="BK127" i="9"/>
  <c r="BK101" i="8"/>
  <c r="BK95" i="8"/>
  <c r="BK102" i="7"/>
  <c r="J119" i="6"/>
  <c r="J114" i="6"/>
  <c r="J106" i="6"/>
  <c r="J99" i="6"/>
  <c r="BK103" i="5"/>
  <c r="BK98" i="5"/>
  <c r="J92" i="5"/>
  <c r="BK134" i="4"/>
  <c r="BK105" i="4"/>
  <c r="J490" i="3"/>
  <c r="J443" i="3"/>
  <c r="J421" i="3"/>
  <c r="J401" i="3"/>
  <c r="BK378" i="3"/>
  <c r="J323" i="3"/>
  <c r="BK284" i="3"/>
  <c r="BK232" i="3"/>
  <c r="BK189" i="3"/>
  <c r="BK168" i="3"/>
  <c r="BK109" i="3"/>
  <c r="BK509" i="2"/>
  <c r="J458" i="2"/>
  <c r="BK406" i="2"/>
  <c r="J387" i="2"/>
  <c r="BK347" i="2"/>
  <c r="J328" i="2"/>
  <c r="J303" i="2"/>
  <c r="BK264" i="2"/>
  <c r="BK244" i="2"/>
  <c r="BK237" i="2"/>
  <c r="J226" i="2"/>
  <c r="J180" i="2"/>
  <c r="BK134" i="2"/>
  <c r="AS58" i="1"/>
  <c r="J111" i="29"/>
  <c r="J88" i="29"/>
  <c r="BK122" i="28"/>
  <c r="J100" i="28"/>
  <c r="BK150" i="27"/>
  <c r="BK141" i="27"/>
  <c r="BK132" i="27"/>
  <c r="BK125" i="27"/>
  <c r="BK119" i="27"/>
  <c r="BK106" i="27"/>
  <c r="BK98" i="27"/>
  <c r="J103" i="26"/>
  <c r="J98" i="26"/>
  <c r="BK110" i="24"/>
  <c r="J106" i="24"/>
  <c r="J103" i="24"/>
  <c r="BK100" i="24"/>
  <c r="J96" i="24"/>
  <c r="J93" i="23"/>
  <c r="BK101" i="22"/>
  <c r="J108" i="21"/>
  <c r="J102" i="21"/>
  <c r="J95" i="21"/>
  <c r="J90" i="21"/>
  <c r="J100" i="20"/>
  <c r="BK95" i="20"/>
  <c r="BK90" i="19"/>
  <c r="BK98" i="18"/>
  <c r="J96" i="18"/>
  <c r="J93" i="17"/>
  <c r="BK102" i="16"/>
  <c r="BK94" i="16"/>
  <c r="J108" i="15"/>
  <c r="J101" i="15"/>
  <c r="BK94" i="15"/>
  <c r="J94" i="14"/>
  <c r="J90" i="14"/>
  <c r="BK97" i="13"/>
  <c r="BK90" i="13"/>
  <c r="BK95" i="12"/>
  <c r="BK228" i="11"/>
  <c r="J224" i="11"/>
  <c r="BK202" i="11"/>
  <c r="J190" i="11"/>
  <c r="BK181" i="11"/>
  <c r="BK133" i="11"/>
  <c r="J107" i="11"/>
  <c r="J96" i="11"/>
  <c r="J104" i="10"/>
  <c r="BK936" i="9"/>
  <c r="BK921" i="9"/>
  <c r="BK891" i="9"/>
  <c r="BK878" i="9"/>
  <c r="BK834" i="9"/>
  <c r="BK809" i="9"/>
  <c r="J779" i="9"/>
  <c r="J765" i="9"/>
  <c r="BK737" i="9"/>
  <c r="J710" i="9"/>
  <c r="BK705" i="9"/>
  <c r="J698" i="9"/>
  <c r="J672" i="9"/>
  <c r="J603" i="9"/>
  <c r="J581" i="9"/>
  <c r="J475" i="9"/>
  <c r="BK435" i="9"/>
  <c r="BK423" i="9"/>
  <c r="BK376" i="9"/>
  <c r="J310" i="9"/>
  <c r="J302" i="9"/>
  <c r="J268" i="9"/>
  <c r="J256" i="9"/>
  <c r="BK234" i="9"/>
  <c r="J220" i="9"/>
  <c r="BK183" i="9"/>
  <c r="BK166" i="9"/>
  <c r="BK138" i="9"/>
  <c r="J99" i="9"/>
  <c r="J96" i="8"/>
  <c r="BK106" i="7"/>
  <c r="J107" i="6"/>
  <c r="BK100" i="6"/>
  <c r="J90" i="6"/>
  <c r="BK105" i="5"/>
  <c r="BK97" i="5"/>
  <c r="J134" i="4"/>
  <c r="J120" i="4"/>
  <c r="BK100" i="4"/>
  <c r="J551" i="3"/>
  <c r="BK533" i="3"/>
  <c r="BK516" i="3"/>
  <c r="J503" i="3"/>
  <c r="J435" i="3"/>
  <c r="BK357" i="3"/>
  <c r="J321" i="3"/>
  <c r="J284" i="3"/>
  <c r="BK251" i="3"/>
  <c r="BK208" i="3"/>
  <c r="BK161" i="3"/>
  <c r="BK118" i="3"/>
  <c r="BK98" i="3"/>
  <c r="J468" i="2"/>
  <c r="BK436" i="2"/>
  <c r="BK383" i="2"/>
  <c r="J378" i="2"/>
  <c r="BK372" i="2"/>
  <c r="BK358" i="2"/>
  <c r="J332" i="2"/>
  <c r="J317" i="2"/>
  <c r="BK296" i="2"/>
  <c r="J257" i="2"/>
  <c r="BK204" i="2"/>
  <c r="J149" i="2"/>
  <c r="J130" i="2"/>
  <c r="BK111" i="2"/>
  <c r="F39" i="25"/>
  <c r="BD84" i="1"/>
  <c r="BK107" i="9"/>
  <c r="J93" i="8"/>
  <c r="J100" i="7"/>
  <c r="BK92" i="7"/>
  <c r="BK115" i="6"/>
  <c r="J102" i="6"/>
  <c r="BK92" i="6"/>
  <c r="J98" i="5"/>
  <c r="J91" i="5"/>
  <c r="J138" i="4"/>
  <c r="BK120" i="4"/>
  <c r="BK94" i="4"/>
  <c r="J516" i="3"/>
  <c r="BK490" i="3"/>
  <c r="J344" i="3"/>
  <c r="BK308" i="3"/>
  <c r="J282" i="3"/>
  <c r="J244" i="3"/>
  <c r="J168" i="3"/>
  <c r="J114" i="3"/>
  <c r="BK544" i="2"/>
  <c r="BK539" i="2"/>
  <c r="BK522" i="2"/>
  <c r="BK493" i="2"/>
  <c r="BK446" i="2"/>
  <c r="BK420" i="2"/>
  <c r="BK387" i="2"/>
  <c r="BK367" i="2"/>
  <c r="J333" i="2"/>
  <c r="J273" i="2"/>
  <c r="J215" i="2"/>
  <c r="BK167" i="2"/>
  <c r="BK116" i="2"/>
  <c r="BK145" i="30"/>
  <c r="BK138" i="30"/>
  <c r="BK129" i="30"/>
  <c r="J112" i="30"/>
  <c r="J90" i="30"/>
  <c r="BK125" i="29"/>
  <c r="J106" i="29"/>
  <c r="J91" i="29"/>
  <c r="J106" i="28"/>
  <c r="BK147" i="27"/>
  <c r="J136" i="27"/>
  <c r="J129" i="27"/>
  <c r="J125" i="27"/>
  <c r="J115" i="27"/>
  <c r="BK103" i="27"/>
  <c r="J104" i="26"/>
  <c r="BK92" i="26"/>
  <c r="J90" i="25"/>
  <c r="BK107" i="24"/>
  <c r="BK101" i="24"/>
  <c r="J93" i="24"/>
  <c r="BK107" i="22"/>
  <c r="BK97" i="22"/>
  <c r="J107" i="21"/>
  <c r="BK100" i="21"/>
  <c r="J94" i="21"/>
  <c r="BK91" i="21"/>
  <c r="BK100" i="20"/>
  <c r="BK92" i="20"/>
  <c r="BK105" i="18"/>
  <c r="J100" i="18"/>
  <c r="BK96" i="18"/>
  <c r="J91" i="18"/>
  <c r="BK105" i="16"/>
  <c r="J100" i="16"/>
  <c r="BK96" i="16"/>
  <c r="BK108" i="15"/>
  <c r="J103" i="15"/>
  <c r="BK98" i="15"/>
  <c r="BK92" i="15"/>
  <c r="BK92" i="14"/>
  <c r="BK100" i="13"/>
  <c r="BK95" i="13"/>
  <c r="BK100" i="12"/>
  <c r="BK93" i="12"/>
  <c r="BK230" i="11"/>
  <c r="BK199" i="11"/>
  <c r="J175" i="11"/>
  <c r="BK112" i="11"/>
  <c r="BK91" i="11"/>
  <c r="BK99" i="10"/>
  <c r="J936" i="9"/>
  <c r="J918" i="9"/>
  <c r="J894" i="9"/>
  <c r="BK823" i="9"/>
  <c r="BK802" i="9"/>
  <c r="BK787" i="9"/>
  <c r="J763" i="9"/>
  <c r="BK754" i="9"/>
  <c r="BK738" i="9"/>
  <c r="BK710" i="9"/>
  <c r="J703" i="9"/>
  <c r="BK697" i="9"/>
  <c r="J687" i="9"/>
  <c r="BK629" i="9"/>
  <c r="BK574" i="9"/>
  <c r="BK554" i="9"/>
  <c r="J509" i="9"/>
  <c r="J480" i="9"/>
  <c r="J457" i="9"/>
  <c r="J414" i="9"/>
  <c r="BK371" i="9"/>
  <c r="BK306" i="9"/>
  <c r="BK275" i="9"/>
  <c r="J258" i="9"/>
  <c r="J246" i="9"/>
  <c r="J222" i="9"/>
  <c r="BK159" i="9"/>
  <c r="BK123" i="9"/>
  <c r="BK99" i="9"/>
  <c r="BK96" i="8"/>
  <c r="J91" i="8"/>
  <c r="J98" i="7"/>
  <c r="J115" i="6"/>
  <c r="BK106" i="6"/>
  <c r="J93" i="6"/>
  <c r="BK106" i="5"/>
  <c r="J101" i="5"/>
  <c r="J93" i="5"/>
  <c r="BK143" i="4"/>
  <c r="J102" i="4"/>
  <c r="J536" i="3"/>
  <c r="J506" i="3"/>
  <c r="J462" i="3"/>
  <c r="J424" i="3"/>
  <c r="J406" i="3"/>
  <c r="J383" i="3"/>
  <c r="BK337" i="3"/>
  <c r="J303" i="3"/>
  <c r="J266" i="3"/>
  <c r="BK244" i="3"/>
  <c r="BK197" i="3"/>
  <c r="J189" i="3"/>
  <c r="J126" i="3"/>
  <c r="J530" i="2"/>
  <c r="J509" i="2"/>
  <c r="BK450" i="2"/>
  <c r="J424" i="2"/>
  <c r="BK366" i="2"/>
  <c r="J358" i="2"/>
  <c r="BK333" i="2"/>
  <c r="BK321" i="2"/>
  <c r="BK303" i="2"/>
  <c r="BK287" i="2"/>
  <c r="BK274" i="2"/>
  <c r="BK249" i="2"/>
  <c r="BK226" i="2"/>
  <c r="BK184" i="2"/>
  <c r="J152" i="2"/>
  <c r="BK130" i="2"/>
  <c r="J116" i="2"/>
  <c r="J96" i="2"/>
  <c r="J145" i="30"/>
  <c r="J143" i="30"/>
  <c r="J142" i="30"/>
  <c r="BK141" i="30"/>
  <c r="BK136" i="30"/>
  <c r="J129" i="30"/>
  <c r="J565" i="9"/>
  <c r="BK543" i="9"/>
  <c r="J529" i="9"/>
  <c r="BK485" i="9"/>
  <c r="BK457" i="9"/>
  <c r="J371" i="9"/>
  <c r="BK333" i="9"/>
  <c r="BK302" i="9"/>
  <c r="BK272" i="9"/>
  <c r="BK258" i="9"/>
  <c r="BK220" i="9"/>
  <c r="J181" i="9"/>
  <c r="BK148" i="9"/>
  <c r="J138" i="9"/>
  <c r="J111" i="9"/>
  <c r="J98" i="8"/>
  <c r="J90" i="8"/>
  <c r="J92" i="7"/>
  <c r="J118" i="6"/>
  <c r="BK112" i="6"/>
  <c r="J105" i="6"/>
  <c r="BK93" i="6"/>
  <c r="BK100" i="5"/>
  <c r="J96" i="5"/>
  <c r="BK94" i="5"/>
  <c r="J142" i="4"/>
  <c r="J110" i="4"/>
  <c r="BK90" i="4"/>
  <c r="BK462" i="3"/>
  <c r="BK424" i="3"/>
  <c r="BK406" i="3"/>
  <c r="J370" i="3"/>
  <c r="BK321" i="3"/>
  <c r="BK282" i="3"/>
  <c r="J242" i="3"/>
  <c r="J174" i="3"/>
  <c r="BK100" i="3"/>
  <c r="J466" i="2"/>
  <c r="J428" i="2"/>
  <c r="BK402" i="2"/>
  <c r="J357" i="2"/>
  <c r="J340" i="2"/>
  <c r="J321" i="2"/>
  <c r="J268" i="2"/>
  <c r="BK248" i="2"/>
  <c r="BK241" i="2"/>
  <c r="BK211" i="2"/>
  <c r="BK138" i="2"/>
  <c r="J104" i="2"/>
  <c r="BK131" i="29"/>
  <c r="J122" i="29"/>
  <c r="BK119" i="29"/>
  <c r="J102" i="29"/>
  <c r="J129" i="28"/>
  <c r="J112" i="28"/>
  <c r="J147" i="27"/>
  <c r="BK137" i="27"/>
  <c r="J131" i="27"/>
  <c r="J123" i="27"/>
  <c r="BK112" i="27"/>
  <c r="BK101" i="27"/>
  <c r="J89" i="27"/>
  <c r="J99" i="26"/>
  <c r="BK95" i="26"/>
  <c r="J93" i="26"/>
  <c r="J109" i="24"/>
  <c r="BK105" i="24"/>
  <c r="J101" i="24"/>
  <c r="BK97" i="24"/>
  <c r="BK94" i="24"/>
  <c r="J105" i="22"/>
  <c r="J99" i="22"/>
  <c r="BK105" i="21"/>
  <c r="BK101" i="21"/>
  <c r="J91" i="21"/>
  <c r="J103" i="20"/>
  <c r="BK98" i="20"/>
  <c r="J94" i="20"/>
  <c r="BK103" i="18"/>
  <c r="J97" i="18"/>
  <c r="BK91" i="18"/>
  <c r="J90" i="17"/>
  <c r="BK99" i="16"/>
  <c r="J93" i="16"/>
  <c r="BK110" i="15"/>
  <c r="J104" i="15"/>
  <c r="BK97" i="15"/>
  <c r="J91" i="15"/>
  <c r="J91" i="14"/>
  <c r="BK98" i="13"/>
  <c r="BK91" i="13"/>
  <c r="BK96" i="12"/>
  <c r="BK92" i="12"/>
  <c r="BK226" i="11"/>
  <c r="BK215" i="11"/>
  <c r="BK195" i="11"/>
  <c r="BK188" i="11"/>
  <c r="J179" i="11"/>
  <c r="J153" i="11"/>
  <c r="J103" i="11"/>
  <c r="BK108" i="10"/>
  <c r="BK94" i="10"/>
  <c r="BK932" i="9"/>
  <c r="BK918" i="9"/>
  <c r="J891" i="9"/>
  <c r="J848" i="9"/>
  <c r="J818" i="9"/>
  <c r="J783" i="9"/>
  <c r="J767" i="9"/>
  <c r="J755" i="9"/>
  <c r="BK720" i="9"/>
  <c r="BK709" i="9"/>
  <c r="BK700" i="9"/>
  <c r="BK691" i="9"/>
  <c r="J641" i="9"/>
  <c r="J594" i="9"/>
  <c r="J547" i="9"/>
  <c r="J444" i="9"/>
  <c r="J427" i="9"/>
  <c r="BK392" i="9"/>
  <c r="BK326" i="9"/>
  <c r="BK304" i="9"/>
  <c r="J278" i="9"/>
  <c r="BK254" i="9"/>
  <c r="BK242" i="9"/>
  <c r="BK222" i="9"/>
  <c r="BK195" i="9"/>
  <c r="BK173" i="9"/>
  <c r="J152" i="9"/>
  <c r="BK111" i="9"/>
  <c r="BK99" i="8"/>
  <c r="BK91" i="8"/>
  <c r="BK104" i="7"/>
  <c r="J112" i="6"/>
  <c r="J104" i="6"/>
  <c r="J95" i="6"/>
  <c r="J108" i="5"/>
  <c r="J103" i="5"/>
  <c r="BK142" i="4"/>
  <c r="BK124" i="4"/>
  <c r="BK110" i="4"/>
  <c r="BK551" i="3"/>
  <c r="J539" i="3"/>
  <c r="BK526" i="3"/>
  <c r="BK506" i="3"/>
  <c r="BK440" i="3"/>
  <c r="BK410" i="3"/>
  <c r="BK358" i="3"/>
  <c r="BK323" i="3"/>
  <c r="J301" i="3"/>
  <c r="J257" i="3"/>
  <c r="BK210" i="3"/>
  <c r="J184" i="3"/>
  <c r="BK114" i="3"/>
  <c r="J103" i="3"/>
  <c r="J473" i="2"/>
  <c r="BK442" i="2"/>
  <c r="J398" i="2"/>
  <c r="J381" i="2"/>
  <c r="J375" i="2"/>
  <c r="J367" i="2"/>
  <c r="BK357" i="2"/>
  <c r="BK328" i="2"/>
  <c r="J300" i="2"/>
  <c r="BK267" i="2"/>
  <c r="J211" i="2"/>
  <c r="BK180" i="2"/>
  <c r="BK149" i="2"/>
  <c r="J126" i="2"/>
  <c r="J120" i="2"/>
  <c r="AS66" i="1"/>
  <c r="J141" i="30"/>
  <c r="J138" i="30"/>
  <c r="J135" i="30"/>
  <c r="BK119" i="30"/>
  <c r="J129" i="29"/>
  <c r="J123" i="29"/>
  <c r="BK111" i="29"/>
  <c r="J97" i="29"/>
  <c r="J122" i="28"/>
  <c r="BK112" i="28"/>
  <c r="BK92" i="27"/>
  <c r="BK101" i="26"/>
  <c r="BK99" i="26"/>
  <c r="BK96" i="26"/>
  <c r="J90" i="26"/>
  <c r="BK104" i="24"/>
  <c r="BK99" i="24"/>
  <c r="J94" i="24"/>
  <c r="J91" i="24"/>
  <c r="J92" i="23"/>
  <c r="J107" i="22"/>
  <c r="BK99" i="22"/>
  <c r="BK92" i="22"/>
  <c r="BK107" i="21"/>
  <c r="J101" i="21"/>
  <c r="BK98" i="21"/>
  <c r="BK96" i="21"/>
  <c r="J102" i="20"/>
  <c r="J98" i="20"/>
  <c r="J93" i="20"/>
  <c r="J90" i="20"/>
  <c r="J102" i="18"/>
  <c r="BK95" i="18"/>
  <c r="BK92" i="18"/>
  <c r="J105" i="16"/>
  <c r="BK101" i="16"/>
  <c r="BK95" i="16"/>
  <c r="J92" i="16"/>
  <c r="J109" i="15"/>
  <c r="BK105" i="15"/>
  <c r="BK103" i="15"/>
  <c r="J99" i="15"/>
  <c r="J94" i="15"/>
  <c r="J93" i="14"/>
  <c r="J104" i="13"/>
  <c r="BK99" i="13"/>
  <c r="J95" i="13"/>
  <c r="J90" i="13"/>
  <c r="BK99" i="12"/>
  <c r="J95" i="12"/>
  <c r="J91" i="12"/>
  <c r="BK224" i="11"/>
  <c r="BK217" i="11"/>
  <c r="BK205" i="11"/>
  <c r="BK193" i="11"/>
  <c r="BK187" i="11"/>
  <c r="J181" i="11"/>
  <c r="BK173" i="11"/>
  <c r="J131" i="11"/>
  <c r="BK103" i="11"/>
  <c r="BK96" i="11"/>
  <c r="J102" i="10"/>
  <c r="BK91" i="10"/>
  <c r="BK884" i="9"/>
  <c r="J869" i="9"/>
  <c r="BK840" i="9"/>
  <c r="J821" i="9"/>
  <c r="J802" i="9"/>
  <c r="BK790" i="9"/>
  <c r="BK765" i="9"/>
  <c r="J754" i="9"/>
  <c r="BK743" i="9"/>
  <c r="J720" i="9"/>
  <c r="J709" i="9"/>
  <c r="BK706" i="9"/>
  <c r="BK703" i="9"/>
  <c r="BK699" i="9"/>
  <c r="J696" i="9"/>
  <c r="J691" i="9"/>
  <c r="J686" i="9"/>
  <c r="BK672" i="9"/>
  <c r="J629" i="9"/>
  <c r="BK603" i="9"/>
  <c r="BK589" i="9"/>
  <c r="BK583" i="9"/>
  <c r="BK581" i="9"/>
  <c r="J568" i="9"/>
  <c r="J554" i="9"/>
  <c r="BK539" i="9"/>
  <c r="BK526" i="9"/>
  <c r="J496" i="9"/>
  <c r="BK451" i="9"/>
  <c r="BK363" i="9"/>
  <c r="BK354" i="9"/>
  <c r="J333" i="9"/>
  <c r="BK308" i="9"/>
  <c r="BK284" i="9"/>
  <c r="J275" i="9"/>
  <c r="J252" i="9"/>
  <c r="BK238" i="9"/>
  <c r="J166" i="9"/>
  <c r="BK141" i="9"/>
  <c r="BK97" i="8"/>
  <c r="BK92" i="8"/>
  <c r="J90" i="7"/>
  <c r="BK110" i="6"/>
  <c r="BK107" i="6"/>
  <c r="BK101" i="6"/>
  <c r="J97" i="6"/>
  <c r="J94" i="6"/>
  <c r="J102" i="5"/>
  <c r="J94" i="5"/>
  <c r="BK131" i="4"/>
  <c r="J97" i="4"/>
  <c r="BK528" i="3"/>
  <c r="BK503" i="3"/>
  <c r="BK426" i="3"/>
  <c r="BK327" i="3"/>
  <c r="BK266" i="3"/>
  <c r="BK242" i="3"/>
  <c r="J232" i="3"/>
  <c r="J151" i="3"/>
  <c r="J100" i="3"/>
  <c r="J541" i="2"/>
  <c r="BK533" i="2"/>
  <c r="J518" i="2"/>
  <c r="BK473" i="2"/>
  <c r="BK432" i="2"/>
  <c r="J406" i="2"/>
  <c r="J371" i="2"/>
  <c r="J347" i="2"/>
  <c r="BK281" i="2"/>
  <c r="J267" i="2"/>
  <c r="J188" i="2"/>
  <c r="BK120" i="2"/>
  <c r="AS81" i="1"/>
  <c r="BK88" i="29"/>
  <c r="BK100" i="28"/>
  <c r="J150" i="27"/>
  <c r="J137" i="27"/>
  <c r="BK131" i="27"/>
  <c r="J126" i="27"/>
  <c r="BK122" i="27"/>
  <c r="BK109" i="27"/>
  <c r="J98" i="27"/>
  <c r="BK103" i="26"/>
  <c r="J96" i="26"/>
  <c r="BK90" i="25"/>
  <c r="BK106" i="24"/>
  <c r="BK96" i="24"/>
  <c r="BK91" i="24"/>
  <c r="J103" i="22"/>
  <c r="BK94" i="22"/>
  <c r="BK106" i="21"/>
  <c r="BK103" i="21"/>
  <c r="BK95" i="21"/>
  <c r="BK90" i="21"/>
  <c r="BK97" i="20"/>
  <c r="BK93" i="20"/>
  <c r="J90" i="19"/>
  <c r="J103" i="18"/>
  <c r="BK97" i="18"/>
  <c r="BK93" i="18"/>
  <c r="J91" i="17"/>
  <c r="J102" i="16"/>
  <c r="J99" i="16"/>
  <c r="J95" i="16"/>
  <c r="BK109" i="15"/>
  <c r="BK102" i="15"/>
  <c r="J97" i="15"/>
  <c r="BK94" i="14"/>
  <c r="J103" i="13"/>
  <c r="J96" i="13"/>
  <c r="BK93" i="13"/>
  <c r="BK97" i="12"/>
  <c r="BK91" i="12"/>
  <c r="J226" i="11"/>
  <c r="J193" i="11"/>
  <c r="BK179" i="11"/>
  <c r="J105" i="11"/>
  <c r="J106" i="10"/>
  <c r="J96" i="10"/>
  <c r="BK933" i="9"/>
  <c r="J920" i="9"/>
  <c r="J913" i="9"/>
  <c r="BK858" i="9"/>
  <c r="BK818" i="9"/>
  <c r="BK783" i="9"/>
  <c r="BK767" i="9"/>
  <c r="BK755" i="9"/>
  <c r="J738" i="9"/>
  <c r="J707" i="9"/>
  <c r="J701" i="9"/>
  <c r="J692" i="9"/>
  <c r="BK641" i="9"/>
  <c r="J589" i="9"/>
  <c r="J557" i="9"/>
  <c r="BK529" i="9"/>
  <c r="J485" i="9"/>
  <c r="J459" i="9"/>
  <c r="BK444" i="9"/>
  <c r="J376" i="9"/>
  <c r="BK287" i="9"/>
  <c r="J264" i="9"/>
  <c r="J254" i="9"/>
  <c r="BK248" i="9"/>
  <c r="J234" i="9"/>
  <c r="BK187" i="9"/>
  <c r="J132" i="9"/>
  <c r="BK103" i="9"/>
  <c r="J95" i="9"/>
  <c r="J94" i="8"/>
  <c r="J108" i="7"/>
  <c r="BK117" i="6"/>
  <c r="BK104" i="6"/>
  <c r="J92" i="6"/>
  <c r="BK104" i="5"/>
  <c r="J99" i="5"/>
  <c r="J151" i="4"/>
  <c r="J137" i="4"/>
  <c r="J100" i="4"/>
  <c r="J534" i="3"/>
  <c r="BK476" i="3"/>
  <c r="J433" i="3"/>
  <c r="J426" i="3"/>
  <c r="J413" i="3"/>
  <c r="J349" i="3"/>
  <c r="J313" i="3"/>
  <c r="BK271" i="3"/>
  <c r="J251" i="3"/>
  <c r="J204" i="3"/>
  <c r="J153" i="3"/>
  <c r="J106" i="3"/>
  <c r="BK526" i="2"/>
  <c r="J493" i="2"/>
  <c r="J442" i="2"/>
  <c r="J418" i="2"/>
  <c r="J349" i="2"/>
  <c r="BK332" i="2"/>
  <c r="BK317" i="2"/>
  <c r="BK300" i="2"/>
  <c r="J285" i="2"/>
  <c r="J264" i="2"/>
  <c r="BK215" i="2"/>
  <c r="J161" i="2"/>
  <c r="J138" i="2"/>
  <c r="BK126" i="2"/>
  <c r="J100" i="2"/>
  <c r="AS73" i="1"/>
  <c r="BK137" i="30"/>
  <c r="BK134" i="30"/>
  <c r="BK112" i="30"/>
  <c r="BK557" i="9"/>
  <c r="BK533" i="9"/>
  <c r="BK487" i="9"/>
  <c r="BK475" i="9"/>
  <c r="J431" i="9"/>
  <c r="J363" i="9"/>
  <c r="BK324" i="9"/>
  <c r="J287" i="9"/>
  <c r="BK270" i="9"/>
  <c r="BK260" i="9"/>
  <c r="J242" i="9"/>
  <c r="J183" i="9"/>
  <c r="J159" i="9"/>
  <c r="J141" i="9"/>
  <c r="J123" i="9"/>
  <c r="J97" i="8"/>
  <c r="J104" i="7"/>
  <c r="BK90" i="7"/>
  <c r="J116" i="6"/>
  <c r="J110" i="6"/>
  <c r="J101" i="6"/>
  <c r="J107" i="5"/>
  <c r="BK99" i="5"/>
  <c r="BK95" i="5"/>
  <c r="BK90" i="5"/>
  <c r="J126" i="4"/>
  <c r="BK97" i="4"/>
  <c r="BK534" i="3"/>
  <c r="J440" i="3"/>
  <c r="J410" i="3"/>
  <c r="BK383" i="3"/>
  <c r="J337" i="3"/>
  <c r="BK303" i="3"/>
  <c r="BK259" i="3"/>
  <c r="J208" i="3"/>
  <c r="J161" i="3"/>
  <c r="BK530" i="2"/>
  <c r="J483" i="2"/>
  <c r="J446" i="2"/>
  <c r="J410" i="2"/>
  <c r="J391" i="2"/>
  <c r="BK349" i="2"/>
  <c r="J335" i="2"/>
  <c r="BK311" i="2"/>
  <c r="J274" i="2"/>
  <c r="J249" i="2"/>
  <c r="J241" i="2"/>
  <c r="BK222" i="2"/>
  <c r="BK171" i="2"/>
  <c r="J108" i="2"/>
  <c r="BK93" i="30"/>
  <c r="BK123" i="29"/>
  <c r="J118" i="29"/>
  <c r="BK94" i="29"/>
  <c r="BK120" i="28"/>
  <c r="J94" i="28"/>
  <c r="BK143" i="27"/>
  <c r="J134" i="27"/>
  <c r="BK129" i="27"/>
  <c r="J122" i="27"/>
  <c r="J103" i="27"/>
  <c r="J92" i="27"/>
  <c r="BK102" i="26"/>
  <c r="J97" i="26"/>
  <c r="BK91" i="26"/>
  <c r="J108" i="24"/>
  <c r="J102" i="24"/>
  <c r="J99" i="24"/>
  <c r="J95" i="24"/>
  <c r="BK92" i="23"/>
  <c r="BK103" i="22"/>
  <c r="BK96" i="22"/>
  <c r="J103" i="21"/>
  <c r="J92" i="21"/>
  <c r="BK101" i="20"/>
  <c r="J97" i="20"/>
  <c r="J91" i="19"/>
  <c r="BK100" i="18"/>
  <c r="BK90" i="18"/>
  <c r="J103" i="16"/>
  <c r="BK97" i="16"/>
  <c r="BK90" i="16"/>
  <c r="BK106" i="15"/>
  <c r="J100" i="15"/>
  <c r="BK96" i="15"/>
  <c r="BK90" i="15"/>
  <c r="BK102" i="13"/>
  <c r="J93" i="13"/>
  <c r="BK101" i="12"/>
  <c r="J94" i="12"/>
  <c r="J230" i="11"/>
  <c r="J219" i="11"/>
  <c r="J199" i="11"/>
  <c r="BK189" i="11"/>
  <c r="BK185" i="11"/>
  <c r="J173" i="11"/>
  <c r="J112" i="11"/>
  <c r="J91" i="11"/>
  <c r="BK96" i="10"/>
  <c r="J933" i="9"/>
  <c r="BK914" i="9"/>
  <c r="J887" i="9"/>
  <c r="BK869" i="9"/>
  <c r="J823" i="9"/>
  <c r="J787" i="9"/>
  <c r="BK775" i="9"/>
  <c r="BK763" i="9"/>
  <c r="J725" i="9"/>
  <c r="J717" i="9"/>
  <c r="J706" i="9"/>
  <c r="BK696" i="9"/>
  <c r="BK659" i="9"/>
  <c r="BK610" i="9"/>
  <c r="BK586" i="9"/>
  <c r="J543" i="9"/>
  <c r="J471" i="9"/>
  <c r="J418" i="9"/>
  <c r="J373" i="9"/>
  <c r="J308" i="9"/>
  <c r="BK290" i="9"/>
  <c r="BK262" i="9"/>
  <c r="BK246" i="9"/>
  <c r="J232" i="9"/>
  <c r="BK211" i="9"/>
  <c r="BK181" i="9"/>
  <c r="J163" i="9"/>
  <c r="BK115" i="9"/>
  <c r="J101" i="8"/>
  <c r="J95" i="8"/>
  <c r="BK96" i="7"/>
  <c r="J111" i="6"/>
  <c r="BK97" i="6"/>
  <c r="BK94" i="6"/>
  <c r="J106" i="5"/>
  <c r="BK101" i="5"/>
  <c r="BK126" i="4"/>
  <c r="BK117" i="4"/>
  <c r="BK553" i="3"/>
  <c r="J549" i="3"/>
  <c r="J528" i="3"/>
  <c r="J510" i="3"/>
  <c r="J448" i="3"/>
  <c r="J378" i="3"/>
  <c r="BK349" i="3"/>
  <c r="J314" i="3"/>
  <c r="J293" i="3"/>
  <c r="J224" i="3"/>
  <c r="BK192" i="3"/>
  <c r="BK126" i="3"/>
  <c r="J109" i="3"/>
  <c r="J95" i="3"/>
  <c r="J450" i="2"/>
  <c r="J402" i="2"/>
  <c r="BK381" i="2"/>
  <c r="BK375" i="2"/>
  <c r="BK365" i="2"/>
  <c r="BK340" i="2"/>
  <c r="J325" i="2"/>
  <c r="BK273" i="2"/>
  <c r="J222" i="2"/>
  <c r="J184" i="2"/>
  <c r="BK161" i="2"/>
  <c r="J143" i="2"/>
  <c r="BK114" i="2"/>
  <c r="BK100" i="2"/>
  <c r="J36" i="25"/>
  <c r="AW84" i="1" s="1"/>
  <c r="P209" i="3" l="1"/>
  <c r="R209" i="3"/>
  <c r="BK95" i="2"/>
  <c r="BK113" i="2"/>
  <c r="J113" i="2" s="1"/>
  <c r="J62" i="2" s="1"/>
  <c r="BK142" i="2"/>
  <c r="J142" i="2"/>
  <c r="J63" i="2" s="1"/>
  <c r="BK236" i="2"/>
  <c r="J236" i="2" s="1"/>
  <c r="J64" i="2" s="1"/>
  <c r="BK291" i="2"/>
  <c r="J291" i="2"/>
  <c r="J65" i="2"/>
  <c r="T291" i="2"/>
  <c r="T310" i="2"/>
  <c r="R320" i="2"/>
  <c r="T324" i="2"/>
  <c r="T467" i="2"/>
  <c r="BK525" i="2"/>
  <c r="P94" i="3"/>
  <c r="R117" i="3"/>
  <c r="T191" i="3"/>
  <c r="R199" i="3"/>
  <c r="R231" i="3"/>
  <c r="T237" i="3"/>
  <c r="P447" i="3"/>
  <c r="R512" i="3"/>
  <c r="P538" i="3"/>
  <c r="P89" i="4"/>
  <c r="P109" i="4"/>
  <c r="P119" i="4"/>
  <c r="P130" i="4"/>
  <c r="T89" i="5"/>
  <c r="T88" i="5"/>
  <c r="T87" i="5" s="1"/>
  <c r="T89" i="6"/>
  <c r="T88" i="6"/>
  <c r="T87" i="6"/>
  <c r="BK89" i="7"/>
  <c r="BK88" i="7"/>
  <c r="J88" i="7"/>
  <c r="J64" i="7"/>
  <c r="T89" i="8"/>
  <c r="T88" i="8"/>
  <c r="T87" i="8"/>
  <c r="BK94" i="9"/>
  <c r="J94" i="9" s="1"/>
  <c r="J61" i="9" s="1"/>
  <c r="R94" i="9"/>
  <c r="P342" i="9"/>
  <c r="BK443" i="9"/>
  <c r="J443" i="9"/>
  <c r="J63" i="9"/>
  <c r="P443" i="9"/>
  <c r="BK564" i="9"/>
  <c r="J564" i="9" s="1"/>
  <c r="J65" i="9" s="1"/>
  <c r="T564" i="9"/>
  <c r="BK724" i="9"/>
  <c r="J724" i="9" s="1"/>
  <c r="J67" i="9" s="1"/>
  <c r="P724" i="9"/>
  <c r="BK847" i="9"/>
  <c r="J847" i="9" s="1"/>
  <c r="J68" i="9" s="1"/>
  <c r="R847" i="9"/>
  <c r="T893" i="9"/>
  <c r="T892" i="9" s="1"/>
  <c r="T90" i="10"/>
  <c r="R101" i="10"/>
  <c r="P90" i="11"/>
  <c r="T90" i="11"/>
  <c r="P111" i="11"/>
  <c r="BK172" i="11"/>
  <c r="J172" i="11" s="1"/>
  <c r="J63" i="11" s="1"/>
  <c r="R172" i="11"/>
  <c r="R192" i="11"/>
  <c r="BK204" i="11"/>
  <c r="T204" i="11"/>
  <c r="R221" i="11"/>
  <c r="T89" i="12"/>
  <c r="T88" i="12" s="1"/>
  <c r="T87" i="12" s="1"/>
  <c r="R89" i="13"/>
  <c r="R88" i="13"/>
  <c r="R87" i="13" s="1"/>
  <c r="BK89" i="14"/>
  <c r="J89" i="14"/>
  <c r="J65" i="14"/>
  <c r="P89" i="14"/>
  <c r="P88" i="14" s="1"/>
  <c r="P87" i="14" s="1"/>
  <c r="AU70" i="1" s="1"/>
  <c r="P89" i="15"/>
  <c r="P88" i="15" s="1"/>
  <c r="P87" i="15" s="1"/>
  <c r="AU71" i="1" s="1"/>
  <c r="P89" i="16"/>
  <c r="P88" i="16" s="1"/>
  <c r="P87" i="16" s="1"/>
  <c r="AU72" i="1" s="1"/>
  <c r="P89" i="17"/>
  <c r="P88" i="17" s="1"/>
  <c r="P87" i="17" s="1"/>
  <c r="AU74" i="1" s="1"/>
  <c r="BK89" i="18"/>
  <c r="BK88" i="18" s="1"/>
  <c r="BK87" i="18" s="1"/>
  <c r="J87" i="18" s="1"/>
  <c r="J32" i="18" s="1"/>
  <c r="AG75" i="1" s="1"/>
  <c r="T89" i="18"/>
  <c r="T88" i="18" s="1"/>
  <c r="T87" i="18" s="1"/>
  <c r="R89" i="19"/>
  <c r="R88" i="19" s="1"/>
  <c r="R87" i="19" s="1"/>
  <c r="T89" i="20"/>
  <c r="T88" i="20"/>
  <c r="T87" i="20" s="1"/>
  <c r="P89" i="21"/>
  <c r="P88" i="21"/>
  <c r="P87" i="21"/>
  <c r="AU79" i="1" s="1"/>
  <c r="BK89" i="22"/>
  <c r="J89" i="22"/>
  <c r="J65" i="22"/>
  <c r="T89" i="22"/>
  <c r="T88" i="22" s="1"/>
  <c r="T87" i="22" s="1"/>
  <c r="T89" i="23"/>
  <c r="T88" i="23" s="1"/>
  <c r="T87" i="23" s="1"/>
  <c r="T89" i="24"/>
  <c r="T88" i="24"/>
  <c r="T87" i="24" s="1"/>
  <c r="T89" i="26"/>
  <c r="T88" i="26"/>
  <c r="T87" i="26"/>
  <c r="P88" i="27"/>
  <c r="T88" i="27"/>
  <c r="P118" i="27"/>
  <c r="R118" i="27"/>
  <c r="R146" i="27"/>
  <c r="R145" i="27" s="1"/>
  <c r="BK93" i="28"/>
  <c r="J93" i="28"/>
  <c r="J62" i="28" s="1"/>
  <c r="R93" i="28"/>
  <c r="R85" i="28"/>
  <c r="R84" i="28"/>
  <c r="R119" i="28"/>
  <c r="BK87" i="29"/>
  <c r="T110" i="29"/>
  <c r="T126" i="29"/>
  <c r="T95" i="2"/>
  <c r="T113" i="2"/>
  <c r="R142" i="2"/>
  <c r="R236" i="2"/>
  <c r="BK310" i="2"/>
  <c r="J310" i="2" s="1"/>
  <c r="J66" i="2" s="1"/>
  <c r="R310" i="2"/>
  <c r="P320" i="2"/>
  <c r="BK324" i="2"/>
  <c r="J324" i="2"/>
  <c r="J68" i="2"/>
  <c r="BK467" i="2"/>
  <c r="J467" i="2" s="1"/>
  <c r="J69" i="2" s="1"/>
  <c r="R525" i="2"/>
  <c r="R524" i="2" s="1"/>
  <c r="T94" i="3"/>
  <c r="BK117" i="3"/>
  <c r="J117" i="3"/>
  <c r="J62" i="3" s="1"/>
  <c r="BK191" i="3"/>
  <c r="J191" i="3"/>
  <c r="J63" i="3"/>
  <c r="BK199" i="3"/>
  <c r="J199" i="3"/>
  <c r="J64" i="3"/>
  <c r="BK231" i="3"/>
  <c r="J231" i="3" s="1"/>
  <c r="J66" i="3" s="1"/>
  <c r="R237" i="3"/>
  <c r="BK447" i="3"/>
  <c r="J447" i="3" s="1"/>
  <c r="J68" i="3" s="1"/>
  <c r="T512" i="3"/>
  <c r="R538" i="3"/>
  <c r="BK89" i="4"/>
  <c r="BK109" i="4"/>
  <c r="J109" i="4"/>
  <c r="J62" i="4"/>
  <c r="BK119" i="4"/>
  <c r="J119" i="4"/>
  <c r="J63" i="4"/>
  <c r="BK130" i="4"/>
  <c r="J130" i="4" s="1"/>
  <c r="J64" i="4" s="1"/>
  <c r="R89" i="5"/>
  <c r="R88" i="5"/>
  <c r="R87" i="5" s="1"/>
  <c r="R89" i="6"/>
  <c r="R88" i="6"/>
  <c r="R87" i="6"/>
  <c r="T89" i="7"/>
  <c r="T88" i="7" s="1"/>
  <c r="T87" i="7" s="1"/>
  <c r="P89" i="8"/>
  <c r="P88" i="8" s="1"/>
  <c r="P87" i="8" s="1"/>
  <c r="AU62" i="1" s="1"/>
  <c r="R87" i="29"/>
  <c r="R110" i="29"/>
  <c r="R89" i="30"/>
  <c r="P140" i="30"/>
  <c r="P139" i="30"/>
  <c r="R95" i="2"/>
  <c r="P113" i="2"/>
  <c r="T142" i="2"/>
  <c r="P236" i="2"/>
  <c r="P291" i="2"/>
  <c r="BK320" i="2"/>
  <c r="J320" i="2"/>
  <c r="J67" i="2"/>
  <c r="R324" i="2"/>
  <c r="P467" i="2"/>
  <c r="P525" i="2"/>
  <c r="P524" i="2" s="1"/>
  <c r="BK94" i="3"/>
  <c r="J94" i="3" s="1"/>
  <c r="J61" i="3" s="1"/>
  <c r="P117" i="3"/>
  <c r="P191" i="3"/>
  <c r="P199" i="3"/>
  <c r="P231" i="3"/>
  <c r="BK237" i="3"/>
  <c r="J237" i="3" s="1"/>
  <c r="J67" i="3" s="1"/>
  <c r="T447" i="3"/>
  <c r="BK512" i="3"/>
  <c r="BK538" i="3"/>
  <c r="J538" i="3"/>
  <c r="J72" i="3"/>
  <c r="R89" i="4"/>
  <c r="T109" i="4"/>
  <c r="T119" i="4"/>
  <c r="T130" i="4"/>
  <c r="BK89" i="5"/>
  <c r="BK88" i="5" s="1"/>
  <c r="J88" i="5" s="1"/>
  <c r="J64" i="5" s="1"/>
  <c r="P89" i="6"/>
  <c r="P88" i="6" s="1"/>
  <c r="P87" i="6" s="1"/>
  <c r="AU60" i="1" s="1"/>
  <c r="R89" i="7"/>
  <c r="R88" i="7" s="1"/>
  <c r="R87" i="7" s="1"/>
  <c r="R89" i="8"/>
  <c r="R88" i="8"/>
  <c r="R87" i="8" s="1"/>
  <c r="P94" i="9"/>
  <c r="BK342" i="9"/>
  <c r="J342" i="9"/>
  <c r="J62" i="9" s="1"/>
  <c r="R342" i="9"/>
  <c r="R443" i="9"/>
  <c r="BK553" i="9"/>
  <c r="J553" i="9" s="1"/>
  <c r="J64" i="9" s="1"/>
  <c r="R553" i="9"/>
  <c r="P564" i="9"/>
  <c r="BK651" i="9"/>
  <c r="J651" i="9"/>
  <c r="J66" i="9"/>
  <c r="R651" i="9"/>
  <c r="R724" i="9"/>
  <c r="P847" i="9"/>
  <c r="BK893" i="9"/>
  <c r="J893" i="9"/>
  <c r="J71" i="9" s="1"/>
  <c r="P893" i="9"/>
  <c r="P892" i="9"/>
  <c r="P90" i="10"/>
  <c r="BK101" i="10"/>
  <c r="J101" i="10" s="1"/>
  <c r="J63" i="10" s="1"/>
  <c r="T101" i="10"/>
  <c r="BK111" i="11"/>
  <c r="J111" i="11"/>
  <c r="J62" i="11"/>
  <c r="R111" i="11"/>
  <c r="R89" i="11" s="1"/>
  <c r="P172" i="11"/>
  <c r="BK192" i="11"/>
  <c r="J192" i="11"/>
  <c r="J64" i="11"/>
  <c r="T192" i="11"/>
  <c r="P204" i="11"/>
  <c r="P203" i="11"/>
  <c r="BK221" i="11"/>
  <c r="J221" i="11" s="1"/>
  <c r="J68" i="11" s="1"/>
  <c r="P221" i="11"/>
  <c r="BK89" i="12"/>
  <c r="BK88" i="12" s="1"/>
  <c r="J88" i="12" s="1"/>
  <c r="J64" i="12" s="1"/>
  <c r="P89" i="12"/>
  <c r="P88" i="12" s="1"/>
  <c r="P87" i="12" s="1"/>
  <c r="AU67" i="1" s="1"/>
  <c r="BK89" i="13"/>
  <c r="J89" i="13" s="1"/>
  <c r="J65" i="13" s="1"/>
  <c r="P89" i="13"/>
  <c r="P88" i="13"/>
  <c r="P87" i="13" s="1"/>
  <c r="AU68" i="1" s="1"/>
  <c r="T89" i="14"/>
  <c r="T88" i="14"/>
  <c r="T87" i="14" s="1"/>
  <c r="BK89" i="15"/>
  <c r="J89" i="15"/>
  <c r="J65" i="15"/>
  <c r="T89" i="15"/>
  <c r="T88" i="15" s="1"/>
  <c r="T87" i="15" s="1"/>
  <c r="BK89" i="16"/>
  <c r="J89" i="16" s="1"/>
  <c r="J65" i="16" s="1"/>
  <c r="R89" i="16"/>
  <c r="R88" i="16"/>
  <c r="R87" i="16" s="1"/>
  <c r="R89" i="17"/>
  <c r="R88" i="17"/>
  <c r="R87" i="17"/>
  <c r="R89" i="18"/>
  <c r="R88" i="18"/>
  <c r="R87" i="18"/>
  <c r="T89" i="19"/>
  <c r="T88" i="19" s="1"/>
  <c r="T87" i="19" s="1"/>
  <c r="BK89" i="20"/>
  <c r="BK88" i="20"/>
  <c r="BK87" i="20" s="1"/>
  <c r="J87" i="20" s="1"/>
  <c r="J32" i="20" s="1"/>
  <c r="AG77" i="1" s="1"/>
  <c r="R89" i="20"/>
  <c r="R88" i="20"/>
  <c r="R87" i="20" s="1"/>
  <c r="R89" i="21"/>
  <c r="R88" i="21"/>
  <c r="R87" i="21"/>
  <c r="P89" i="22"/>
  <c r="P88" i="22"/>
  <c r="P87" i="22"/>
  <c r="AU80" i="1"/>
  <c r="P89" i="23"/>
  <c r="P88" i="23" s="1"/>
  <c r="P87" i="23" s="1"/>
  <c r="AU82" i="1" s="1"/>
  <c r="BK89" i="24"/>
  <c r="BK88" i="24" s="1"/>
  <c r="J88" i="24" s="1"/>
  <c r="J64" i="24" s="1"/>
  <c r="R89" i="24"/>
  <c r="R88" i="24" s="1"/>
  <c r="R87" i="24" s="1"/>
  <c r="BK89" i="26"/>
  <c r="BK88" i="26" s="1"/>
  <c r="J88" i="26" s="1"/>
  <c r="J64" i="26" s="1"/>
  <c r="P89" i="26"/>
  <c r="P88" i="26" s="1"/>
  <c r="P87" i="26" s="1"/>
  <c r="AU85" i="1" s="1"/>
  <c r="BK88" i="27"/>
  <c r="J88" i="27" s="1"/>
  <c r="J61" i="27" s="1"/>
  <c r="R88" i="27"/>
  <c r="R87" i="27"/>
  <c r="R86" i="27" s="1"/>
  <c r="BK118" i="27"/>
  <c r="J118" i="27"/>
  <c r="J63" i="27"/>
  <c r="T118" i="27"/>
  <c r="BK146" i="27"/>
  <c r="J146" i="27"/>
  <c r="J66" i="27"/>
  <c r="P146" i="27"/>
  <c r="P145" i="27" s="1"/>
  <c r="T146" i="27"/>
  <c r="T145" i="27"/>
  <c r="T93" i="28"/>
  <c r="P119" i="28"/>
  <c r="P87" i="29"/>
  <c r="P110" i="29"/>
  <c r="P126" i="29"/>
  <c r="BK89" i="30"/>
  <c r="J89" i="30"/>
  <c r="J61" i="30"/>
  <c r="T89" i="30"/>
  <c r="P111" i="30"/>
  <c r="T111" i="30"/>
  <c r="R132" i="30"/>
  <c r="R131" i="30" s="1"/>
  <c r="R140" i="30"/>
  <c r="R139" i="30"/>
  <c r="P95" i="2"/>
  <c r="R113" i="2"/>
  <c r="P142" i="2"/>
  <c r="T236" i="2"/>
  <c r="R291" i="2"/>
  <c r="P310" i="2"/>
  <c r="T320" i="2"/>
  <c r="P324" i="2"/>
  <c r="R467" i="2"/>
  <c r="T525" i="2"/>
  <c r="T524" i="2" s="1"/>
  <c r="R94" i="3"/>
  <c r="T117" i="3"/>
  <c r="R191" i="3"/>
  <c r="T199" i="3"/>
  <c r="T231" i="3"/>
  <c r="P237" i="3"/>
  <c r="R447" i="3"/>
  <c r="P512" i="3"/>
  <c r="P511" i="3"/>
  <c r="T538" i="3"/>
  <c r="T89" i="4"/>
  <c r="T88" i="4" s="1"/>
  <c r="T87" i="4" s="1"/>
  <c r="R109" i="4"/>
  <c r="R119" i="4"/>
  <c r="R130" i="4"/>
  <c r="P89" i="5"/>
  <c r="P88" i="5"/>
  <c r="P87" i="5" s="1"/>
  <c r="AU59" i="1" s="1"/>
  <c r="BK89" i="6"/>
  <c r="J89" i="6"/>
  <c r="J65" i="6" s="1"/>
  <c r="P89" i="7"/>
  <c r="P88" i="7"/>
  <c r="P87" i="7"/>
  <c r="AU61" i="1" s="1"/>
  <c r="BK89" i="8"/>
  <c r="J89" i="8"/>
  <c r="J65" i="8"/>
  <c r="T94" i="9"/>
  <c r="T342" i="9"/>
  <c r="T443" i="9"/>
  <c r="P553" i="9"/>
  <c r="T553" i="9"/>
  <c r="R564" i="9"/>
  <c r="P651" i="9"/>
  <c r="T651" i="9"/>
  <c r="T724" i="9"/>
  <c r="T847" i="9"/>
  <c r="R893" i="9"/>
  <c r="R892" i="9"/>
  <c r="BK90" i="10"/>
  <c r="J90" i="10"/>
  <c r="J62" i="10"/>
  <c r="R90" i="10"/>
  <c r="R85" i="10" s="1"/>
  <c r="R84" i="10" s="1"/>
  <c r="P101" i="10"/>
  <c r="BK90" i="11"/>
  <c r="J90" i="11" s="1"/>
  <c r="J61" i="11" s="1"/>
  <c r="R90" i="11"/>
  <c r="T111" i="11"/>
  <c r="T172" i="11"/>
  <c r="P192" i="11"/>
  <c r="R204" i="11"/>
  <c r="R203" i="11" s="1"/>
  <c r="T221" i="11"/>
  <c r="R89" i="12"/>
  <c r="R88" i="12"/>
  <c r="R87" i="12" s="1"/>
  <c r="T89" i="13"/>
  <c r="T88" i="13"/>
  <c r="T87" i="13"/>
  <c r="R89" i="14"/>
  <c r="R88" i="14"/>
  <c r="R87" i="14"/>
  <c r="R89" i="15"/>
  <c r="R88" i="15" s="1"/>
  <c r="R87" i="15" s="1"/>
  <c r="T89" i="16"/>
  <c r="T88" i="16"/>
  <c r="T87" i="16" s="1"/>
  <c r="BK89" i="17"/>
  <c r="BK88" i="17"/>
  <c r="BK87" i="17"/>
  <c r="J87" i="17" s="1"/>
  <c r="J63" i="17" s="1"/>
  <c r="T89" i="17"/>
  <c r="T88" i="17"/>
  <c r="T87" i="17" s="1"/>
  <c r="P89" i="18"/>
  <c r="P88" i="18"/>
  <c r="P87" i="18"/>
  <c r="AU75" i="1" s="1"/>
  <c r="BK89" i="19"/>
  <c r="J89" i="19"/>
  <c r="J65" i="19"/>
  <c r="P89" i="19"/>
  <c r="P88" i="19"/>
  <c r="P87" i="19"/>
  <c r="AU76" i="1"/>
  <c r="P89" i="20"/>
  <c r="P88" i="20" s="1"/>
  <c r="P87" i="20" s="1"/>
  <c r="AU77" i="1" s="1"/>
  <c r="BK89" i="21"/>
  <c r="J89" i="21"/>
  <c r="J65" i="21"/>
  <c r="T89" i="21"/>
  <c r="T88" i="21" s="1"/>
  <c r="T87" i="21" s="1"/>
  <c r="R89" i="22"/>
  <c r="R88" i="22"/>
  <c r="R87" i="22" s="1"/>
  <c r="BK89" i="23"/>
  <c r="BK88" i="23"/>
  <c r="J88" i="23"/>
  <c r="J64" i="23" s="1"/>
  <c r="R89" i="23"/>
  <c r="R88" i="23"/>
  <c r="R87" i="23"/>
  <c r="P89" i="24"/>
  <c r="P88" i="24"/>
  <c r="P87" i="24"/>
  <c r="AU83" i="1"/>
  <c r="R89" i="26"/>
  <c r="R88" i="26" s="1"/>
  <c r="R87" i="26" s="1"/>
  <c r="P93" i="28"/>
  <c r="P85" i="28" s="1"/>
  <c r="P84" i="28" s="1"/>
  <c r="AU87" i="1" s="1"/>
  <c r="BK119" i="28"/>
  <c r="J119" i="28" s="1"/>
  <c r="J63" i="28" s="1"/>
  <c r="T119" i="28"/>
  <c r="T87" i="29"/>
  <c r="T86" i="29" s="1"/>
  <c r="T85" i="29" s="1"/>
  <c r="BK110" i="29"/>
  <c r="J110" i="29"/>
  <c r="J63" i="29" s="1"/>
  <c r="BK126" i="29"/>
  <c r="J126" i="29"/>
  <c r="J64" i="29"/>
  <c r="R126" i="29"/>
  <c r="P89" i="30"/>
  <c r="P88" i="30"/>
  <c r="BK111" i="30"/>
  <c r="J111" i="30" s="1"/>
  <c r="J63" i="30" s="1"/>
  <c r="R111" i="30"/>
  <c r="BK132" i="30"/>
  <c r="J132" i="30" s="1"/>
  <c r="J65" i="30" s="1"/>
  <c r="P132" i="30"/>
  <c r="P131" i="30"/>
  <c r="T132" i="30"/>
  <c r="T131" i="30" s="1"/>
  <c r="BK140" i="30"/>
  <c r="J140" i="30"/>
  <c r="J67" i="30" s="1"/>
  <c r="T140" i="30"/>
  <c r="T139" i="30"/>
  <c r="E48" i="2"/>
  <c r="J54" i="2"/>
  <c r="J87" i="2"/>
  <c r="BE116" i="2"/>
  <c r="BE126" i="2"/>
  <c r="BE134" i="2"/>
  <c r="BE152" i="2"/>
  <c r="BE167" i="2"/>
  <c r="BE211" i="2"/>
  <c r="BE222" i="2"/>
  <c r="BE244" i="2"/>
  <c r="BE249" i="2"/>
  <c r="BE257" i="2"/>
  <c r="BE281" i="2"/>
  <c r="BE285" i="2"/>
  <c r="BE303" i="2"/>
  <c r="BE311" i="2"/>
  <c r="BE321" i="2"/>
  <c r="BE333" i="2"/>
  <c r="BE339" i="2"/>
  <c r="BE347" i="2"/>
  <c r="BE372" i="2"/>
  <c r="BE375" i="2"/>
  <c r="BE378" i="2"/>
  <c r="BE381" i="2"/>
  <c r="BE383" i="2"/>
  <c r="BE387" i="2"/>
  <c r="BE406" i="2"/>
  <c r="BE420" i="2"/>
  <c r="BE424" i="2"/>
  <c r="BE428" i="2"/>
  <c r="BE446" i="2"/>
  <c r="BE450" i="2"/>
  <c r="BE483" i="2"/>
  <c r="BE493" i="2"/>
  <c r="J52" i="3"/>
  <c r="F55" i="3"/>
  <c r="BE136" i="3"/>
  <c r="BE168" i="3"/>
  <c r="BE197" i="3"/>
  <c r="BE224" i="3"/>
  <c r="BE232" i="3"/>
  <c r="BE259" i="3"/>
  <c r="BE271" i="3"/>
  <c r="BE293" i="3"/>
  <c r="BE303" i="3"/>
  <c r="BE327" i="3"/>
  <c r="BE330" i="3"/>
  <c r="BE378" i="3"/>
  <c r="BE383" i="3"/>
  <c r="BE401" i="3"/>
  <c r="BE413" i="3"/>
  <c r="BE424" i="3"/>
  <c r="BE476" i="3"/>
  <c r="BE510" i="3"/>
  <c r="BE513" i="3"/>
  <c r="BE534" i="3"/>
  <c r="BE539" i="3"/>
  <c r="BE549" i="3"/>
  <c r="BE551" i="3"/>
  <c r="BE553" i="3"/>
  <c r="F55" i="4"/>
  <c r="J81" i="4"/>
  <c r="BE94" i="4"/>
  <c r="BE102" i="4"/>
  <c r="BE137" i="4"/>
  <c r="BE143" i="4"/>
  <c r="J56" i="5"/>
  <c r="J59" i="5"/>
  <c r="F84" i="5"/>
  <c r="BE90" i="5"/>
  <c r="BE91" i="5"/>
  <c r="BE94" i="5"/>
  <c r="BE98" i="5"/>
  <c r="BE102" i="5"/>
  <c r="BE103" i="5"/>
  <c r="E50" i="6"/>
  <c r="J58" i="6"/>
  <c r="J81" i="6"/>
  <c r="BE92" i="6"/>
  <c r="BE97" i="6"/>
  <c r="BE98" i="6"/>
  <c r="BE105" i="6"/>
  <c r="BE108" i="6"/>
  <c r="BE109" i="6"/>
  <c r="BE116" i="6"/>
  <c r="BE117" i="6"/>
  <c r="E50" i="7"/>
  <c r="J83" i="7"/>
  <c r="BE92" i="7"/>
  <c r="BE98" i="7"/>
  <c r="BE100" i="7"/>
  <c r="E75" i="8"/>
  <c r="F83" i="8"/>
  <c r="BE94" i="8"/>
  <c r="BE96" i="8"/>
  <c r="F55" i="9"/>
  <c r="BE95" i="9"/>
  <c r="BE119" i="9"/>
  <c r="BE141" i="9"/>
  <c r="BE148" i="9"/>
  <c r="BE152" i="9"/>
  <c r="BE238" i="9"/>
  <c r="BE240" i="9"/>
  <c r="BE248" i="9"/>
  <c r="BE256" i="9"/>
  <c r="BE278" i="9"/>
  <c r="BE281" i="9"/>
  <c r="BE333" i="9"/>
  <c r="BE363" i="9"/>
  <c r="BE444" i="9"/>
  <c r="BE455" i="9"/>
  <c r="BE457" i="9"/>
  <c r="BE466" i="9"/>
  <c r="BE485" i="9"/>
  <c r="BE492" i="9"/>
  <c r="BE496" i="9"/>
  <c r="BE529" i="9"/>
  <c r="BE554" i="9"/>
  <c r="BE574" i="9"/>
  <c r="BE583" i="9"/>
  <c r="BE594" i="9"/>
  <c r="BE626" i="9"/>
  <c r="BE641" i="9"/>
  <c r="BE659" i="9"/>
  <c r="BE672" i="9"/>
  <c r="BE687" i="9"/>
  <c r="BE691" i="9"/>
  <c r="BE696" i="9"/>
  <c r="BE705" i="9"/>
  <c r="BE707" i="9"/>
  <c r="BE717" i="9"/>
  <c r="BE719" i="9"/>
  <c r="BE720" i="9"/>
  <c r="BE725" i="9"/>
  <c r="BE737" i="9"/>
  <c r="BE743" i="9"/>
  <c r="BE744" i="9"/>
  <c r="BE757" i="9"/>
  <c r="BE767" i="9"/>
  <c r="BE781" i="9"/>
  <c r="BE792" i="9"/>
  <c r="BE809" i="9"/>
  <c r="BE858" i="9"/>
  <c r="BE887" i="9"/>
  <c r="BE891" i="9"/>
  <c r="BE894" i="9"/>
  <c r="BE913" i="9"/>
  <c r="BE918" i="9"/>
  <c r="BE920" i="9"/>
  <c r="BK890" i="9"/>
  <c r="J890" i="9"/>
  <c r="J69" i="9"/>
  <c r="E48" i="10"/>
  <c r="F54" i="10"/>
  <c r="J55" i="10"/>
  <c r="J80" i="10"/>
  <c r="BE87" i="10"/>
  <c r="BE91" i="10"/>
  <c r="BE99" i="10"/>
  <c r="BE106" i="10"/>
  <c r="BE108" i="10"/>
  <c r="J82" i="11"/>
  <c r="F85" i="11"/>
  <c r="BE91" i="11"/>
  <c r="BE98" i="11"/>
  <c r="BE112" i="11"/>
  <c r="BE133" i="11"/>
  <c r="BE173" i="11"/>
  <c r="BE179" i="11"/>
  <c r="BE187" i="11"/>
  <c r="BE190" i="11"/>
  <c r="BE205" i="11"/>
  <c r="BE217" i="11"/>
  <c r="BE219" i="11"/>
  <c r="BE224" i="11"/>
  <c r="BE226" i="11"/>
  <c r="BE227" i="11"/>
  <c r="BE228" i="11"/>
  <c r="E50" i="12"/>
  <c r="F59" i="12"/>
  <c r="J81" i="12"/>
  <c r="BE90" i="12"/>
  <c r="BE91" i="12"/>
  <c r="BE93" i="12"/>
  <c r="BE94" i="12"/>
  <c r="BE101" i="12"/>
  <c r="E50" i="13"/>
  <c r="F58" i="13"/>
  <c r="J59" i="13"/>
  <c r="BE90" i="13"/>
  <c r="BE91" i="13"/>
  <c r="BE92" i="13"/>
  <c r="BE96" i="13"/>
  <c r="BE97" i="13"/>
  <c r="BE98" i="13"/>
  <c r="BE99" i="13"/>
  <c r="BE101" i="13"/>
  <c r="J58" i="14"/>
  <c r="E75" i="14"/>
  <c r="J81" i="14"/>
  <c r="F84" i="14"/>
  <c r="J56" i="15"/>
  <c r="F59" i="15"/>
  <c r="J83" i="15"/>
  <c r="BE92" i="15"/>
  <c r="BE94" i="15"/>
  <c r="BE95" i="15"/>
  <c r="BE96" i="15"/>
  <c r="BE105" i="15"/>
  <c r="BE107" i="15"/>
  <c r="E50" i="16"/>
  <c r="J56" i="16"/>
  <c r="F58" i="16"/>
  <c r="J59" i="16"/>
  <c r="J83" i="16"/>
  <c r="BE91" i="16"/>
  <c r="BE92" i="16"/>
  <c r="BE93" i="16"/>
  <c r="BE96" i="16"/>
  <c r="BE98" i="16"/>
  <c r="BE99" i="16"/>
  <c r="BE101" i="16"/>
  <c r="F58" i="17"/>
  <c r="J59" i="17"/>
  <c r="J83" i="17"/>
  <c r="BE90" i="17"/>
  <c r="J58" i="18"/>
  <c r="J59" i="18"/>
  <c r="BE91" i="18"/>
  <c r="BE97" i="18"/>
  <c r="BE99" i="18"/>
  <c r="BE102" i="18"/>
  <c r="BE105" i="18"/>
  <c r="F58" i="19"/>
  <c r="E75" i="19"/>
  <c r="J81" i="19"/>
  <c r="F84" i="19"/>
  <c r="BE91" i="19"/>
  <c r="E50" i="20"/>
  <c r="F58" i="20"/>
  <c r="J83" i="20"/>
  <c r="J84" i="20"/>
  <c r="BE90" i="20"/>
  <c r="BE92" i="20"/>
  <c r="BE94" i="20"/>
  <c r="BE98" i="20"/>
  <c r="BE103" i="20"/>
  <c r="F58" i="21"/>
  <c r="E75" i="21"/>
  <c r="J81" i="21"/>
  <c r="F84" i="21"/>
  <c r="BE91" i="21"/>
  <c r="BE92" i="21"/>
  <c r="BE94" i="21"/>
  <c r="BE99" i="21"/>
  <c r="BE100" i="21"/>
  <c r="BE103" i="21"/>
  <c r="E50" i="22"/>
  <c r="F58" i="22"/>
  <c r="J59" i="22"/>
  <c r="J83" i="22"/>
  <c r="BE99" i="22"/>
  <c r="BE103" i="22"/>
  <c r="BE107" i="22"/>
  <c r="E50" i="23"/>
  <c r="J58" i="23"/>
  <c r="J59" i="23"/>
  <c r="F83" i="23"/>
  <c r="BE91" i="23"/>
  <c r="J58" i="24"/>
  <c r="J59" i="24"/>
  <c r="F83" i="24"/>
  <c r="BE93" i="24"/>
  <c r="BE95" i="24"/>
  <c r="BE96" i="24"/>
  <c r="BE97" i="24"/>
  <c r="BE99" i="24"/>
  <c r="BE102" i="24"/>
  <c r="BE104" i="24"/>
  <c r="BE106" i="24"/>
  <c r="E50" i="25"/>
  <c r="J56" i="25"/>
  <c r="J58" i="25"/>
  <c r="J59" i="25"/>
  <c r="F58" i="26"/>
  <c r="F59" i="26"/>
  <c r="BE90" i="26"/>
  <c r="BE93" i="26"/>
  <c r="BE94" i="26"/>
  <c r="BE98" i="26"/>
  <c r="BE101" i="26"/>
  <c r="E48" i="27"/>
  <c r="F54" i="27"/>
  <c r="J80" i="27"/>
  <c r="F83" i="27"/>
  <c r="BE92" i="27"/>
  <c r="BE95" i="27"/>
  <c r="BE103" i="27"/>
  <c r="BE109" i="27"/>
  <c r="BE123" i="27"/>
  <c r="BE128" i="27"/>
  <c r="BE131" i="27"/>
  <c r="BE134" i="27"/>
  <c r="BE136" i="27"/>
  <c r="BE137" i="27"/>
  <c r="BK142" i="27"/>
  <c r="J142" i="27"/>
  <c r="J64" i="27"/>
  <c r="E48" i="28"/>
  <c r="F55" i="28"/>
  <c r="BE87" i="28"/>
  <c r="BE94" i="28"/>
  <c r="BE106" i="28"/>
  <c r="BE112" i="28"/>
  <c r="BE122" i="28"/>
  <c r="BE129" i="28"/>
  <c r="BK128" i="28"/>
  <c r="J128" i="28" s="1"/>
  <c r="J64" i="28" s="1"/>
  <c r="J54" i="29"/>
  <c r="F81" i="29"/>
  <c r="J82" i="29"/>
  <c r="BE88" i="29"/>
  <c r="BE91" i="29"/>
  <c r="BE99" i="29"/>
  <c r="BE102" i="29"/>
  <c r="BE106" i="29"/>
  <c r="BE120" i="29"/>
  <c r="BE125" i="29"/>
  <c r="BE127" i="29"/>
  <c r="BE129" i="29"/>
  <c r="BE134" i="29"/>
  <c r="BK105" i="29"/>
  <c r="J105" i="29" s="1"/>
  <c r="J62" i="29" s="1"/>
  <c r="E48" i="30"/>
  <c r="F54" i="30"/>
  <c r="J55" i="30"/>
  <c r="F84" i="30"/>
  <c r="F54" i="2"/>
  <c r="J55" i="2"/>
  <c r="BE100" i="2"/>
  <c r="BE104" i="2"/>
  <c r="BE108" i="2"/>
  <c r="BE111" i="2"/>
  <c r="BE114" i="2"/>
  <c r="BE120" i="2"/>
  <c r="BE149" i="2"/>
  <c r="BE163" i="2"/>
  <c r="BE171" i="2"/>
  <c r="BE184" i="2"/>
  <c r="BE201" i="2"/>
  <c r="BE237" i="2"/>
  <c r="BE241" i="2"/>
  <c r="BE268" i="2"/>
  <c r="BE274" i="2"/>
  <c r="BE278" i="2"/>
  <c r="BE292" i="2"/>
  <c r="BE300" i="2"/>
  <c r="BE332" i="2"/>
  <c r="BE358" i="2"/>
  <c r="BE366" i="2"/>
  <c r="BE367" i="2"/>
  <c r="BE371" i="2"/>
  <c r="BE418" i="2"/>
  <c r="BE432" i="2"/>
  <c r="BE436" i="2"/>
  <c r="BE442" i="2"/>
  <c r="BE473" i="2"/>
  <c r="BE522" i="2"/>
  <c r="BE526" i="2"/>
  <c r="BE530" i="2"/>
  <c r="BK521" i="2"/>
  <c r="J521" i="2"/>
  <c r="J70" i="2"/>
  <c r="E48" i="3"/>
  <c r="BE100" i="3"/>
  <c r="BE103" i="3"/>
  <c r="BE106" i="3"/>
  <c r="BE114" i="3"/>
  <c r="BE118" i="3"/>
  <c r="BE151" i="3"/>
  <c r="BE192" i="3"/>
  <c r="BE200" i="3"/>
  <c r="BE236" i="3"/>
  <c r="BE242" i="3"/>
  <c r="BE244" i="3"/>
  <c r="BE266" i="3"/>
  <c r="BE299" i="3"/>
  <c r="BE323" i="3"/>
  <c r="BE337" i="3"/>
  <c r="BE419" i="3"/>
  <c r="BE433" i="3"/>
  <c r="BE490" i="3"/>
  <c r="BE497" i="3"/>
  <c r="BE503" i="3"/>
  <c r="BE526" i="3"/>
  <c r="BE528" i="3"/>
  <c r="BE536" i="3"/>
  <c r="BK209" i="3"/>
  <c r="J209" i="3" s="1"/>
  <c r="J65" i="3" s="1"/>
  <c r="BK509" i="3"/>
  <c r="J509" i="3"/>
  <c r="J69" i="3" s="1"/>
  <c r="E48" i="4"/>
  <c r="F83" i="4"/>
  <c r="BE100" i="4"/>
  <c r="BE110" i="4"/>
  <c r="BE114" i="4"/>
  <c r="BE117" i="4"/>
  <c r="BE134" i="4"/>
  <c r="BE147" i="4"/>
  <c r="BK146" i="4"/>
  <c r="J146" i="4"/>
  <c r="J65" i="4"/>
  <c r="E50" i="5"/>
  <c r="J58" i="5"/>
  <c r="F83" i="5"/>
  <c r="BE107" i="5"/>
  <c r="F59" i="6"/>
  <c r="F83" i="6"/>
  <c r="J84" i="6"/>
  <c r="BE91" i="6"/>
  <c r="BE93" i="6"/>
  <c r="BE95" i="6"/>
  <c r="BE99" i="6"/>
  <c r="BE101" i="6"/>
  <c r="BE103" i="6"/>
  <c r="BE106" i="6"/>
  <c r="BE107" i="6"/>
  <c r="BE119" i="6"/>
  <c r="F59" i="7"/>
  <c r="F83" i="7"/>
  <c r="J59" i="8"/>
  <c r="J81" i="8"/>
  <c r="J83" i="8"/>
  <c r="BE90" i="8"/>
  <c r="BE91" i="8"/>
  <c r="BE92" i="8"/>
  <c r="BE93" i="8"/>
  <c r="J52" i="9"/>
  <c r="E82" i="9"/>
  <c r="J89" i="9"/>
  <c r="BE99" i="9"/>
  <c r="BE103" i="9"/>
  <c r="BE111" i="9"/>
  <c r="BE115" i="9"/>
  <c r="BE187" i="9"/>
  <c r="BE222" i="9"/>
  <c r="BE230" i="9"/>
  <c r="BE234" i="9"/>
  <c r="BE246" i="9"/>
  <c r="BE262" i="9"/>
  <c r="BE272" i="9"/>
  <c r="BE275" i="9"/>
  <c r="BE284" i="9"/>
  <c r="BE304" i="9"/>
  <c r="BE306" i="9"/>
  <c r="BE371" i="9"/>
  <c r="BE392" i="9"/>
  <c r="BE414" i="9"/>
  <c r="BE431" i="9"/>
  <c r="BE435" i="9"/>
  <c r="BE451" i="9"/>
  <c r="BE524" i="9"/>
  <c r="BE526" i="9"/>
  <c r="BE543" i="9"/>
  <c r="BE547" i="9"/>
  <c r="BE551" i="9"/>
  <c r="BK133" i="29"/>
  <c r="J133" i="29"/>
  <c r="J65" i="29" s="1"/>
  <c r="J52" i="30"/>
  <c r="BE112" i="30"/>
  <c r="BE135" i="30"/>
  <c r="BE137" i="30"/>
  <c r="F90" i="2"/>
  <c r="BE143" i="2"/>
  <c r="BE161" i="2"/>
  <c r="BE180" i="2"/>
  <c r="BE204" i="2"/>
  <c r="BE215" i="2"/>
  <c r="BE248" i="2"/>
  <c r="BE264" i="2"/>
  <c r="BE267" i="2"/>
  <c r="BE323" i="2"/>
  <c r="BE340" i="2"/>
  <c r="BE349" i="2"/>
  <c r="BE356" i="2"/>
  <c r="BE365" i="2"/>
  <c r="BE391" i="2"/>
  <c r="BE402" i="2"/>
  <c r="BE465" i="2"/>
  <c r="BE466" i="2"/>
  <c r="BE468" i="2"/>
  <c r="BE511" i="2"/>
  <c r="BE518" i="2"/>
  <c r="BK543" i="2"/>
  <c r="J543" i="2"/>
  <c r="J73" i="2" s="1"/>
  <c r="BE98" i="3"/>
  <c r="BE153" i="3"/>
  <c r="BE208" i="3"/>
  <c r="BE238" i="3"/>
  <c r="BE282" i="3"/>
  <c r="BE284" i="3"/>
  <c r="BE308" i="3"/>
  <c r="BE313" i="3"/>
  <c r="BE321" i="3"/>
  <c r="BE344" i="3"/>
  <c r="BE406" i="3"/>
  <c r="BE426" i="3"/>
  <c r="BE516" i="3"/>
  <c r="J54" i="4"/>
  <c r="J84" i="4"/>
  <c r="BE90" i="4"/>
  <c r="BE97" i="4"/>
  <c r="BE120" i="4"/>
  <c r="BE124" i="4"/>
  <c r="BE126" i="4"/>
  <c r="BE131" i="4"/>
  <c r="BE142" i="4"/>
  <c r="BE151" i="4"/>
  <c r="BE92" i="5"/>
  <c r="BE93" i="5"/>
  <c r="BE95" i="5"/>
  <c r="BE96" i="5"/>
  <c r="BE97" i="5"/>
  <c r="BE104" i="5"/>
  <c r="BE94" i="6"/>
  <c r="BE96" i="6"/>
  <c r="BE100" i="6"/>
  <c r="BE102" i="6"/>
  <c r="BE110" i="6"/>
  <c r="BE111" i="6"/>
  <c r="BE115" i="6"/>
  <c r="BE118" i="6"/>
  <c r="J59" i="7"/>
  <c r="J81" i="7"/>
  <c r="BE90" i="7"/>
  <c r="BE96" i="7"/>
  <c r="BE106" i="7"/>
  <c r="BE97" i="8"/>
  <c r="J54" i="9"/>
  <c r="BE107" i="9"/>
  <c r="BE138" i="9"/>
  <c r="BE146" i="9"/>
  <c r="BE163" i="9"/>
  <c r="BE166" i="9"/>
  <c r="BE181" i="9"/>
  <c r="BE215" i="9"/>
  <c r="BE232" i="9"/>
  <c r="BE236" i="9"/>
  <c r="BE242" i="9"/>
  <c r="BE260" i="9"/>
  <c r="BE264" i="9"/>
  <c r="BE290" i="9"/>
  <c r="BE292" i="9"/>
  <c r="BE308" i="9"/>
  <c r="BE326" i="9"/>
  <c r="BE335" i="9"/>
  <c r="BE343" i="9"/>
  <c r="BE354" i="9"/>
  <c r="BE373" i="9"/>
  <c r="BE418" i="9"/>
  <c r="BE423" i="9"/>
  <c r="BE533" i="9"/>
  <c r="BE537" i="9"/>
  <c r="BE539" i="9"/>
  <c r="BE565" i="9"/>
  <c r="BE581" i="9"/>
  <c r="BE586" i="9"/>
  <c r="BE603" i="9"/>
  <c r="BE629" i="9"/>
  <c r="BE652" i="9"/>
  <c r="BE686" i="9"/>
  <c r="BE692" i="9"/>
  <c r="BE697" i="9"/>
  <c r="BE699" i="9"/>
  <c r="BE703" i="9"/>
  <c r="BE709" i="9"/>
  <c r="BE738" i="9"/>
  <c r="BE760" i="9"/>
  <c r="BE763" i="9"/>
  <c r="BE765" i="9"/>
  <c r="BE783" i="9"/>
  <c r="BE790" i="9"/>
  <c r="BE802" i="9"/>
  <c r="BE821" i="9"/>
  <c r="BE834" i="9"/>
  <c r="BE840" i="9"/>
  <c r="BE869" i="9"/>
  <c r="BE914" i="9"/>
  <c r="BE921" i="9"/>
  <c r="BE932" i="9"/>
  <c r="BE933" i="9"/>
  <c r="BE936" i="9"/>
  <c r="BK935" i="9"/>
  <c r="J935" i="9"/>
  <c r="J72" i="9" s="1"/>
  <c r="J52" i="10"/>
  <c r="F81" i="10"/>
  <c r="BE94" i="10"/>
  <c r="BE96" i="10"/>
  <c r="BE102" i="10"/>
  <c r="BE105" i="11"/>
  <c r="BE177" i="11"/>
  <c r="BE185" i="11"/>
  <c r="BE191" i="11"/>
  <c r="BE193" i="11"/>
  <c r="BE195" i="11"/>
  <c r="BE199" i="11"/>
  <c r="BE202" i="11"/>
  <c r="BE222" i="11"/>
  <c r="BE230" i="11"/>
  <c r="F58" i="12"/>
  <c r="J58" i="12"/>
  <c r="J84" i="12"/>
  <c r="BE92" i="12"/>
  <c r="BE95" i="12"/>
  <c r="BE96" i="12"/>
  <c r="J58" i="13"/>
  <c r="BE93" i="13"/>
  <c r="BE94" i="13"/>
  <c r="BE100" i="13"/>
  <c r="BE103" i="13"/>
  <c r="BE104" i="13"/>
  <c r="F58" i="14"/>
  <c r="J84" i="14"/>
  <c r="BE91" i="14"/>
  <c r="BE92" i="14"/>
  <c r="BE93" i="14"/>
  <c r="BE94" i="14"/>
  <c r="E50" i="15"/>
  <c r="F58" i="15"/>
  <c r="J59" i="15"/>
  <c r="BE90" i="15"/>
  <c r="BE91" i="15"/>
  <c r="BE93" i="15"/>
  <c r="BE97" i="15"/>
  <c r="BE99" i="15"/>
  <c r="BE101" i="15"/>
  <c r="BE104" i="15"/>
  <c r="BE106" i="15"/>
  <c r="BE108" i="15"/>
  <c r="F59" i="16"/>
  <c r="BE90" i="16"/>
  <c r="BE95" i="16"/>
  <c r="BE103" i="16"/>
  <c r="BE104" i="16"/>
  <c r="BE105" i="16"/>
  <c r="E50" i="17"/>
  <c r="J56" i="17"/>
  <c r="F59" i="17"/>
  <c r="BE91" i="17"/>
  <c r="BE92" i="17"/>
  <c r="BE93" i="17"/>
  <c r="F58" i="18"/>
  <c r="F84" i="18"/>
  <c r="BE90" i="18"/>
  <c r="BE92" i="18"/>
  <c r="BE95" i="18"/>
  <c r="BE98" i="18"/>
  <c r="BE103" i="18"/>
  <c r="BE104" i="18"/>
  <c r="J84" i="19"/>
  <c r="BE90" i="19"/>
  <c r="J56" i="20"/>
  <c r="F59" i="20"/>
  <c r="BE91" i="20"/>
  <c r="BE93" i="20"/>
  <c r="BE96" i="20"/>
  <c r="BE99" i="20"/>
  <c r="BE100" i="20"/>
  <c r="BE101" i="20"/>
  <c r="J84" i="21"/>
  <c r="BE90" i="21"/>
  <c r="BE97" i="21"/>
  <c r="BE105" i="21"/>
  <c r="BE107" i="21"/>
  <c r="BE108" i="21"/>
  <c r="J56" i="22"/>
  <c r="F59" i="22"/>
  <c r="BE90" i="22"/>
  <c r="BE92" i="22"/>
  <c r="BE96" i="22"/>
  <c r="BE101" i="22"/>
  <c r="BE105" i="22"/>
  <c r="F59" i="23"/>
  <c r="BE93" i="23"/>
  <c r="F59" i="24"/>
  <c r="E75" i="24"/>
  <c r="BE91" i="24"/>
  <c r="BE94" i="24"/>
  <c r="BE105" i="24"/>
  <c r="BE107" i="24"/>
  <c r="BE109" i="24"/>
  <c r="F58" i="25"/>
  <c r="F59" i="25"/>
  <c r="BE90" i="25"/>
  <c r="BK89" i="25"/>
  <c r="J89" i="25"/>
  <c r="J65" i="25"/>
  <c r="E50" i="26"/>
  <c r="J58" i="26"/>
  <c r="J84" i="26"/>
  <c r="BE91" i="26"/>
  <c r="BE92" i="26"/>
  <c r="BE96" i="26"/>
  <c r="BE99" i="26"/>
  <c r="BE102" i="26"/>
  <c r="BE103" i="26"/>
  <c r="J54" i="27"/>
  <c r="J55" i="27"/>
  <c r="BE98" i="27"/>
  <c r="BE106" i="27"/>
  <c r="BE112" i="27"/>
  <c r="BE115" i="27"/>
  <c r="BE119" i="27"/>
  <c r="BE122" i="27"/>
  <c r="BE125" i="27"/>
  <c r="BE126" i="27"/>
  <c r="BE129" i="27"/>
  <c r="BE132" i="27"/>
  <c r="BE141" i="27"/>
  <c r="BE143" i="27"/>
  <c r="BE147" i="27"/>
  <c r="BE150" i="27"/>
  <c r="BK114" i="27"/>
  <c r="J114" i="27"/>
  <c r="J62" i="27"/>
  <c r="J52" i="28"/>
  <c r="BE100" i="28"/>
  <c r="E48" i="29"/>
  <c r="J79" i="29"/>
  <c r="F82" i="29"/>
  <c r="BE94" i="29"/>
  <c r="BE97" i="29"/>
  <c r="BE111" i="29"/>
  <c r="BE118" i="29"/>
  <c r="BE119" i="29"/>
  <c r="BE122" i="29"/>
  <c r="BE123" i="29"/>
  <c r="J83" i="30"/>
  <c r="BE98" i="30"/>
  <c r="BE119" i="30"/>
  <c r="BE121" i="30"/>
  <c r="BE125" i="30"/>
  <c r="BE129" i="30"/>
  <c r="BE134" i="30"/>
  <c r="BE138" i="30"/>
  <c r="BE141" i="30"/>
  <c r="BE143" i="30"/>
  <c r="BE145" i="30"/>
  <c r="BE96" i="2"/>
  <c r="BE124" i="2"/>
  <c r="BE130" i="2"/>
  <c r="BE138" i="2"/>
  <c r="BE146" i="2"/>
  <c r="BE188" i="2"/>
  <c r="BE226" i="2"/>
  <c r="BE230" i="2"/>
  <c r="BE271" i="2"/>
  <c r="BE273" i="2"/>
  <c r="BE287" i="2"/>
  <c r="BE296" i="2"/>
  <c r="BE317" i="2"/>
  <c r="BE325" i="2"/>
  <c r="BE328" i="2"/>
  <c r="BE329" i="2"/>
  <c r="BE335" i="2"/>
  <c r="BE357" i="2"/>
  <c r="BE398" i="2"/>
  <c r="BE410" i="2"/>
  <c r="BE458" i="2"/>
  <c r="BE502" i="2"/>
  <c r="BE509" i="2"/>
  <c r="BE533" i="2"/>
  <c r="BE539" i="2"/>
  <c r="BE541" i="2"/>
  <c r="BE544" i="2"/>
  <c r="BE95" i="3"/>
  <c r="BE109" i="3"/>
  <c r="BE126" i="3"/>
  <c r="BE161" i="3"/>
  <c r="BE174" i="3"/>
  <c r="BE184" i="3"/>
  <c r="BE189" i="3"/>
  <c r="BE204" i="3"/>
  <c r="BE210" i="3"/>
  <c r="BE251" i="3"/>
  <c r="BE257" i="3"/>
  <c r="BE261" i="3"/>
  <c r="BE301" i="3"/>
  <c r="BE314" i="3"/>
  <c r="BE349" i="3"/>
  <c r="BE357" i="3"/>
  <c r="BE358" i="3"/>
  <c r="BE370" i="3"/>
  <c r="BE386" i="3"/>
  <c r="BE410" i="3"/>
  <c r="BE421" i="3"/>
  <c r="BE428" i="3"/>
  <c r="BE435" i="3"/>
  <c r="BE440" i="3"/>
  <c r="BE443" i="3"/>
  <c r="BE448" i="3"/>
  <c r="BE462" i="3"/>
  <c r="BE506" i="3"/>
  <c r="BE533" i="3"/>
  <c r="BE105" i="4"/>
  <c r="BE138" i="4"/>
  <c r="BK150" i="4"/>
  <c r="J150" i="4"/>
  <c r="J67" i="4"/>
  <c r="BE99" i="5"/>
  <c r="BE100" i="5"/>
  <c r="BE101" i="5"/>
  <c r="BE105" i="5"/>
  <c r="BE106" i="5"/>
  <c r="BE108" i="5"/>
  <c r="BE90" i="6"/>
  <c r="BE104" i="6"/>
  <c r="BE112" i="6"/>
  <c r="BE114" i="6"/>
  <c r="BE94" i="7"/>
  <c r="BE102" i="7"/>
  <c r="BE104" i="7"/>
  <c r="BE108" i="7"/>
  <c r="F59" i="8"/>
  <c r="BE95" i="8"/>
  <c r="BE98" i="8"/>
  <c r="BE99" i="8"/>
  <c r="BE100" i="8"/>
  <c r="BE101" i="8"/>
  <c r="F54" i="9"/>
  <c r="BE123" i="9"/>
  <c r="BE127" i="9"/>
  <c r="BE132" i="9"/>
  <c r="BE144" i="9"/>
  <c r="BE159" i="9"/>
  <c r="BE173" i="9"/>
  <c r="BE183" i="9"/>
  <c r="BE195" i="9"/>
  <c r="BE211" i="9"/>
  <c r="BE220" i="9"/>
  <c r="BE244" i="9"/>
  <c r="BE250" i="9"/>
  <c r="BE252" i="9"/>
  <c r="BE254" i="9"/>
  <c r="BE258" i="9"/>
  <c r="BE266" i="9"/>
  <c r="BE268" i="9"/>
  <c r="BE270" i="9"/>
  <c r="BE287" i="9"/>
  <c r="BE302" i="9"/>
  <c r="BE310" i="9"/>
  <c r="BE324" i="9"/>
  <c r="BE376" i="9"/>
  <c r="BE427" i="9"/>
  <c r="BE459" i="9"/>
  <c r="BE471" i="9"/>
  <c r="BE475" i="9"/>
  <c r="BE480" i="9"/>
  <c r="BE487" i="9"/>
  <c r="BE509" i="9"/>
  <c r="BE557" i="9"/>
  <c r="BE560" i="9"/>
  <c r="BE568" i="9"/>
  <c r="BE589" i="9"/>
  <c r="BE602" i="9"/>
  <c r="BE610" i="9"/>
  <c r="BE673" i="9"/>
  <c r="BE698" i="9"/>
  <c r="BE700" i="9"/>
  <c r="BE701" i="9"/>
  <c r="BE704" i="9"/>
  <c r="BE706" i="9"/>
  <c r="BE710" i="9"/>
  <c r="BE754" i="9"/>
  <c r="BE755" i="9"/>
  <c r="BE775" i="9"/>
  <c r="BE779" i="9"/>
  <c r="BE787" i="9"/>
  <c r="BE817" i="9"/>
  <c r="BE818" i="9"/>
  <c r="BE823" i="9"/>
  <c r="BE848" i="9"/>
  <c r="BE878" i="9"/>
  <c r="BE884" i="9"/>
  <c r="BE104" i="10"/>
  <c r="BK86" i="10"/>
  <c r="J86" i="10" s="1"/>
  <c r="J61" i="10" s="1"/>
  <c r="BK107" i="10"/>
  <c r="J107" i="10" s="1"/>
  <c r="J64" i="10" s="1"/>
  <c r="E48" i="11"/>
  <c r="BE96" i="11"/>
  <c r="BE100" i="11"/>
  <c r="BE103" i="11"/>
  <c r="BE107" i="11"/>
  <c r="BE131" i="11"/>
  <c r="BE153" i="11"/>
  <c r="BE175" i="11"/>
  <c r="BE181" i="11"/>
  <c r="BE183" i="11"/>
  <c r="BE188" i="11"/>
  <c r="BE189" i="11"/>
  <c r="BE215" i="11"/>
  <c r="BK201" i="11"/>
  <c r="J201" i="11" s="1"/>
  <c r="J65" i="11" s="1"/>
  <c r="BE97" i="12"/>
  <c r="BE98" i="12"/>
  <c r="BE99" i="12"/>
  <c r="BE100" i="12"/>
  <c r="J56" i="13"/>
  <c r="F59" i="13"/>
  <c r="BE95" i="13"/>
  <c r="BE102" i="13"/>
  <c r="BE90" i="14"/>
  <c r="BE98" i="15"/>
  <c r="BE100" i="15"/>
  <c r="BE102" i="15"/>
  <c r="BE103" i="15"/>
  <c r="BE109" i="15"/>
  <c r="BE110" i="15"/>
  <c r="BE94" i="16"/>
  <c r="BE97" i="16"/>
  <c r="BE100" i="16"/>
  <c r="BE102" i="16"/>
  <c r="E50" i="18"/>
  <c r="J56" i="18"/>
  <c r="BE93" i="18"/>
  <c r="BE94" i="18"/>
  <c r="BE96" i="18"/>
  <c r="BE100" i="18"/>
  <c r="BE101" i="18"/>
  <c r="J58" i="19"/>
  <c r="BE95" i="20"/>
  <c r="BE97" i="20"/>
  <c r="BE102" i="20"/>
  <c r="BE104" i="20"/>
  <c r="J58" i="21"/>
  <c r="BE93" i="21"/>
  <c r="BE95" i="21"/>
  <c r="BE96" i="21"/>
  <c r="BE98" i="21"/>
  <c r="BE101" i="21"/>
  <c r="BE102" i="21"/>
  <c r="BE104" i="21"/>
  <c r="BE106" i="21"/>
  <c r="BE94" i="22"/>
  <c r="BE97" i="22"/>
  <c r="J56" i="23"/>
  <c r="BE90" i="23"/>
  <c r="BE92" i="23"/>
  <c r="J56" i="24"/>
  <c r="BE90" i="24"/>
  <c r="BE92" i="24"/>
  <c r="BE98" i="24"/>
  <c r="BE100" i="24"/>
  <c r="BE101" i="24"/>
  <c r="BE103" i="24"/>
  <c r="BE108" i="24"/>
  <c r="BE110" i="24"/>
  <c r="J56" i="26"/>
  <c r="BE95" i="26"/>
  <c r="BE97" i="26"/>
  <c r="BE100" i="26"/>
  <c r="BE104" i="26"/>
  <c r="BE89" i="27"/>
  <c r="BE101" i="27"/>
  <c r="BE116" i="28"/>
  <c r="BE120" i="28"/>
  <c r="BE126" i="28"/>
  <c r="BK86" i="28"/>
  <c r="J86" i="28"/>
  <c r="J61" i="28" s="1"/>
  <c r="BE131" i="29"/>
  <c r="BE90" i="30"/>
  <c r="BE93" i="30"/>
  <c r="BE133" i="30"/>
  <c r="BE136" i="30"/>
  <c r="BE142" i="30"/>
  <c r="BE144" i="30"/>
  <c r="BK97" i="30"/>
  <c r="J97" i="30"/>
  <c r="J62" i="30"/>
  <c r="F39" i="13"/>
  <c r="BD68" i="1" s="1"/>
  <c r="F39" i="23"/>
  <c r="BD82" i="1"/>
  <c r="F38" i="5"/>
  <c r="BC59" i="1" s="1"/>
  <c r="F36" i="8"/>
  <c r="BA62" i="1"/>
  <c r="F35" i="4"/>
  <c r="BB57" i="1" s="1"/>
  <c r="J34" i="9"/>
  <c r="AW63" i="1"/>
  <c r="F35" i="11"/>
  <c r="BB65" i="1" s="1"/>
  <c r="F34" i="4"/>
  <c r="BA57" i="1"/>
  <c r="F37" i="5"/>
  <c r="BB59" i="1" s="1"/>
  <c r="F37" i="8"/>
  <c r="BB62" i="1"/>
  <c r="F37" i="11"/>
  <c r="BD65" i="1" s="1"/>
  <c r="F36" i="29"/>
  <c r="BC88" i="1"/>
  <c r="J36" i="5"/>
  <c r="AW59" i="1" s="1"/>
  <c r="F38" i="14"/>
  <c r="BC70" i="1"/>
  <c r="F39" i="16"/>
  <c r="BD72" i="1" s="1"/>
  <c r="F38" i="26"/>
  <c r="BC85" i="1"/>
  <c r="J34" i="3"/>
  <c r="AW56" i="1" s="1"/>
  <c r="F38" i="18"/>
  <c r="BC75" i="1"/>
  <c r="F36" i="28"/>
  <c r="BC87" i="1" s="1"/>
  <c r="F36" i="10"/>
  <c r="BC64" i="1"/>
  <c r="F38" i="13"/>
  <c r="BC68" i="1" s="1"/>
  <c r="J36" i="16"/>
  <c r="AW72" i="1"/>
  <c r="F36" i="20"/>
  <c r="BA77" i="1" s="1"/>
  <c r="F39" i="22"/>
  <c r="BD80" i="1"/>
  <c r="AS54" i="1"/>
  <c r="F38" i="8"/>
  <c r="BC62" i="1"/>
  <c r="F39" i="17"/>
  <c r="BD74" i="1"/>
  <c r="F37" i="28"/>
  <c r="BD87" i="1"/>
  <c r="J34" i="30"/>
  <c r="AW89" i="1"/>
  <c r="F37" i="10"/>
  <c r="BD64" i="1"/>
  <c r="J36" i="15"/>
  <c r="AW71" i="1"/>
  <c r="F36" i="18"/>
  <c r="BA75" i="1"/>
  <c r="F37" i="23"/>
  <c r="BB82" i="1"/>
  <c r="F35" i="3"/>
  <c r="BB56" i="1"/>
  <c r="F35" i="9"/>
  <c r="BB63" i="1"/>
  <c r="F37" i="12"/>
  <c r="BB67" i="1"/>
  <c r="F36" i="21"/>
  <c r="BA79" i="1"/>
  <c r="F39" i="26"/>
  <c r="BD85" i="1"/>
  <c r="F36" i="2"/>
  <c r="BC55" i="1" s="1"/>
  <c r="F36" i="9"/>
  <c r="BC63" i="1" s="1"/>
  <c r="F37" i="13"/>
  <c r="BB68" i="1"/>
  <c r="F39" i="15"/>
  <c r="BD71" i="1"/>
  <c r="J36" i="20"/>
  <c r="AW77" i="1"/>
  <c r="J34" i="27"/>
  <c r="AW86" i="1" s="1"/>
  <c r="F35" i="30"/>
  <c r="BB89" i="1"/>
  <c r="F36" i="11"/>
  <c r="BC65" i="1"/>
  <c r="F36" i="5"/>
  <c r="BA59" i="1"/>
  <c r="F36" i="6"/>
  <c r="BA60" i="1" s="1"/>
  <c r="J36" i="13"/>
  <c r="AW68" i="1"/>
  <c r="J36" i="26"/>
  <c r="AW85" i="1"/>
  <c r="F37" i="30"/>
  <c r="BD89" i="1" s="1"/>
  <c r="F37" i="6"/>
  <c r="BB60" i="1"/>
  <c r="J34" i="11"/>
  <c r="AW65" i="1"/>
  <c r="F39" i="20"/>
  <c r="BD77" i="1"/>
  <c r="F39" i="24"/>
  <c r="BD83" i="1" s="1"/>
  <c r="F39" i="7"/>
  <c r="BD61" i="1"/>
  <c r="J34" i="10"/>
  <c r="AW64" i="1"/>
  <c r="F36" i="12"/>
  <c r="BA67" i="1"/>
  <c r="F38" i="17"/>
  <c r="BC74" i="1" s="1"/>
  <c r="J36" i="18"/>
  <c r="AW75" i="1"/>
  <c r="J36" i="19"/>
  <c r="AW76" i="1" s="1"/>
  <c r="F38" i="23"/>
  <c r="BC82" i="1"/>
  <c r="F38" i="24"/>
  <c r="BC83" i="1" s="1"/>
  <c r="F34" i="30"/>
  <c r="BA89" i="1"/>
  <c r="F36" i="19"/>
  <c r="BA76" i="1" s="1"/>
  <c r="F38" i="21"/>
  <c r="BC79" i="1"/>
  <c r="J36" i="7"/>
  <c r="AW61" i="1" s="1"/>
  <c r="F35" i="2"/>
  <c r="BB55" i="1" s="1"/>
  <c r="F36" i="13"/>
  <c r="BA68" i="1" s="1"/>
  <c r="F37" i="22"/>
  <c r="BB80" i="1" s="1"/>
  <c r="F37" i="26"/>
  <c r="BB85" i="1"/>
  <c r="F34" i="29"/>
  <c r="BA88" i="1" s="1"/>
  <c r="F38" i="12"/>
  <c r="BC67" i="1"/>
  <c r="F36" i="14"/>
  <c r="BA70" i="1" s="1"/>
  <c r="F37" i="15"/>
  <c r="BB71" i="1"/>
  <c r="F36" i="17"/>
  <c r="BA74" i="1" s="1"/>
  <c r="J36" i="21"/>
  <c r="AW79" i="1"/>
  <c r="F37" i="29"/>
  <c r="BD88" i="1" s="1"/>
  <c r="F35" i="10"/>
  <c r="BB64" i="1"/>
  <c r="F37" i="16"/>
  <c r="BB72" i="1" s="1"/>
  <c r="F38" i="22"/>
  <c r="BC80" i="1"/>
  <c r="F35" i="27"/>
  <c r="BB86" i="1" s="1"/>
  <c r="F39" i="8"/>
  <c r="BD62" i="1"/>
  <c r="F38" i="7"/>
  <c r="BC61" i="1" s="1"/>
  <c r="F34" i="10"/>
  <c r="BA64" i="1"/>
  <c r="F37" i="17"/>
  <c r="BB74" i="1" s="1"/>
  <c r="F37" i="19"/>
  <c r="BB76" i="1"/>
  <c r="F36" i="22"/>
  <c r="BA80" i="1" s="1"/>
  <c r="F34" i="28"/>
  <c r="BA87" i="1"/>
  <c r="F36" i="4"/>
  <c r="BC57" i="1" s="1"/>
  <c r="J36" i="8"/>
  <c r="AW62" i="1"/>
  <c r="F36" i="15"/>
  <c r="BA71" i="1" s="1"/>
  <c r="F36" i="24"/>
  <c r="BA83" i="1"/>
  <c r="F36" i="30"/>
  <c r="BC89" i="1" s="1"/>
  <c r="F37" i="7"/>
  <c r="BB61" i="1"/>
  <c r="J36" i="14"/>
  <c r="AW70" i="1" s="1"/>
  <c r="F36" i="16"/>
  <c r="BA72" i="1"/>
  <c r="F38" i="19"/>
  <c r="BC76" i="1" s="1"/>
  <c r="F37" i="20"/>
  <c r="BB77" i="1"/>
  <c r="F37" i="24"/>
  <c r="BB83" i="1" s="1"/>
  <c r="F35" i="29"/>
  <c r="BB88" i="1"/>
  <c r="J34" i="28"/>
  <c r="AW87" i="1" s="1"/>
  <c r="F37" i="3"/>
  <c r="BD56" i="1"/>
  <c r="F39" i="18"/>
  <c r="BD75" i="1" s="1"/>
  <c r="J34" i="29"/>
  <c r="AW88" i="1"/>
  <c r="F37" i="4"/>
  <c r="BD57" i="1" s="1"/>
  <c r="F39" i="14"/>
  <c r="BD70" i="1"/>
  <c r="F37" i="27"/>
  <c r="BD86" i="1" s="1"/>
  <c r="F36" i="3"/>
  <c r="BC56" i="1"/>
  <c r="F38" i="15"/>
  <c r="BC71" i="1" s="1"/>
  <c r="F34" i="2"/>
  <c r="BA55" i="1" s="1"/>
  <c r="J36" i="12"/>
  <c r="AW67" i="1" s="1"/>
  <c r="F37" i="14"/>
  <c r="BB70" i="1"/>
  <c r="J36" i="24"/>
  <c r="AW83" i="1" s="1"/>
  <c r="F36" i="27"/>
  <c r="BC86" i="1"/>
  <c r="F34" i="11"/>
  <c r="BA65" i="1" s="1"/>
  <c r="F36" i="23"/>
  <c r="BA82" i="1"/>
  <c r="F36" i="26"/>
  <c r="BA85" i="1" s="1"/>
  <c r="J35" i="25"/>
  <c r="AV84" i="1"/>
  <c r="AT84" i="1" s="1"/>
  <c r="F37" i="2"/>
  <c r="BD55" i="1" s="1"/>
  <c r="J34" i="2"/>
  <c r="AW55" i="1" s="1"/>
  <c r="F38" i="6"/>
  <c r="BC60" i="1"/>
  <c r="F39" i="19"/>
  <c r="BD76" i="1" s="1"/>
  <c r="F39" i="21"/>
  <c r="BD79" i="1"/>
  <c r="F36" i="25"/>
  <c r="BA84" i="1" s="1"/>
  <c r="F39" i="5"/>
  <c r="BD59" i="1"/>
  <c r="F39" i="6"/>
  <c r="BD60" i="1" s="1"/>
  <c r="J36" i="17"/>
  <c r="AW74" i="1"/>
  <c r="F37" i="18"/>
  <c r="BB75" i="1" s="1"/>
  <c r="J36" i="22"/>
  <c r="AW80" i="1"/>
  <c r="J36" i="23"/>
  <c r="AW82" i="1" s="1"/>
  <c r="F34" i="27"/>
  <c r="BA86" i="1"/>
  <c r="J34" i="4"/>
  <c r="AW57" i="1" s="1"/>
  <c r="J36" i="6"/>
  <c r="AW60" i="1"/>
  <c r="F37" i="9"/>
  <c r="BD63" i="1" s="1"/>
  <c r="F34" i="3"/>
  <c r="BA56" i="1"/>
  <c r="F39" i="12"/>
  <c r="BD67" i="1" s="1"/>
  <c r="F38" i="16"/>
  <c r="BC72" i="1"/>
  <c r="F37" i="21"/>
  <c r="BB79" i="1" s="1"/>
  <c r="F36" i="7"/>
  <c r="BA61" i="1"/>
  <c r="F34" i="9"/>
  <c r="BA63" i="1" s="1"/>
  <c r="F38" i="20"/>
  <c r="BC77" i="1"/>
  <c r="F35" i="28"/>
  <c r="BB87" i="1" s="1"/>
  <c r="T85" i="10" l="1"/>
  <c r="T84" i="10"/>
  <c r="P85" i="10"/>
  <c r="P84" i="10" s="1"/>
  <c r="AU64" i="1" s="1"/>
  <c r="T85" i="28"/>
  <c r="T84" i="28" s="1"/>
  <c r="R88" i="11"/>
  <c r="P94" i="2"/>
  <c r="P93" i="2" s="1"/>
  <c r="AU55" i="1" s="1"/>
  <c r="P86" i="29"/>
  <c r="P85" i="29"/>
  <c r="AU88" i="1"/>
  <c r="T203" i="11"/>
  <c r="T89" i="11"/>
  <c r="T88" i="11" s="1"/>
  <c r="R93" i="9"/>
  <c r="R92" i="9"/>
  <c r="R511" i="3"/>
  <c r="P87" i="30"/>
  <c r="AU89" i="1"/>
  <c r="BK88" i="4"/>
  <c r="T511" i="3"/>
  <c r="T93" i="3"/>
  <c r="T92" i="3" s="1"/>
  <c r="T94" i="2"/>
  <c r="T93" i="2" s="1"/>
  <c r="P89" i="11"/>
  <c r="P88" i="11" s="1"/>
  <c r="AU65" i="1" s="1"/>
  <c r="BK524" i="2"/>
  <c r="J524" i="2" s="1"/>
  <c r="J71" i="2" s="1"/>
  <c r="BK94" i="2"/>
  <c r="J94" i="2" s="1"/>
  <c r="J60" i="2" s="1"/>
  <c r="T88" i="30"/>
  <c r="T87" i="30" s="1"/>
  <c r="P93" i="9"/>
  <c r="P92" i="9" s="1"/>
  <c r="AU63" i="1" s="1"/>
  <c r="R88" i="4"/>
  <c r="R87" i="4" s="1"/>
  <c r="BK511" i="3"/>
  <c r="J511" i="3" s="1"/>
  <c r="J70" i="3" s="1"/>
  <c r="R94" i="2"/>
  <c r="R93" i="2" s="1"/>
  <c r="R88" i="30"/>
  <c r="R87" i="30"/>
  <c r="T93" i="9"/>
  <c r="T92" i="9"/>
  <c r="R93" i="3"/>
  <c r="R92" i="3" s="1"/>
  <c r="R86" i="29"/>
  <c r="R85" i="29" s="1"/>
  <c r="BK86" i="29"/>
  <c r="J86" i="29"/>
  <c r="J60" i="29" s="1"/>
  <c r="T87" i="27"/>
  <c r="T86" i="27"/>
  <c r="P87" i="27"/>
  <c r="P86" i="27"/>
  <c r="AU86" i="1" s="1"/>
  <c r="BK203" i="11"/>
  <c r="J203" i="11"/>
  <c r="J66" i="11" s="1"/>
  <c r="P88" i="4"/>
  <c r="P87" i="4" s="1"/>
  <c r="AU57" i="1" s="1"/>
  <c r="P93" i="3"/>
  <c r="P92" i="3" s="1"/>
  <c r="AU56" i="1" s="1"/>
  <c r="J95" i="2"/>
  <c r="J61" i="2" s="1"/>
  <c r="J525" i="2"/>
  <c r="J72" i="2" s="1"/>
  <c r="J89" i="7"/>
  <c r="J65" i="7"/>
  <c r="BK88" i="8"/>
  <c r="J88" i="8"/>
  <c r="J64" i="8"/>
  <c r="BK85" i="10"/>
  <c r="J85" i="10"/>
  <c r="J60" i="10"/>
  <c r="J204" i="11"/>
  <c r="J67" i="11"/>
  <c r="BK87" i="12"/>
  <c r="J87" i="12"/>
  <c r="J89" i="12"/>
  <c r="J65" i="12" s="1"/>
  <c r="BK88" i="13"/>
  <c r="J88" i="13"/>
  <c r="J64" i="13" s="1"/>
  <c r="BK88" i="16"/>
  <c r="J88" i="16" s="1"/>
  <c r="J64" i="16" s="1"/>
  <c r="J89" i="17"/>
  <c r="J65" i="17" s="1"/>
  <c r="J63" i="18"/>
  <c r="BK88" i="19"/>
  <c r="BK87" i="19" s="1"/>
  <c r="J87" i="19" s="1"/>
  <c r="J63" i="19" s="1"/>
  <c r="J63" i="20"/>
  <c r="J88" i="20"/>
  <c r="J64" i="20" s="1"/>
  <c r="J89" i="20"/>
  <c r="J65" i="20" s="1"/>
  <c r="BK87" i="23"/>
  <c r="J87" i="23"/>
  <c r="J63" i="23" s="1"/>
  <c r="J89" i="23"/>
  <c r="J65" i="23"/>
  <c r="BK87" i="24"/>
  <c r="J87" i="24"/>
  <c r="J63" i="24" s="1"/>
  <c r="J89" i="24"/>
  <c r="J65" i="24"/>
  <c r="BK88" i="25"/>
  <c r="J88" i="25" s="1"/>
  <c r="J64" i="25" s="1"/>
  <c r="BK87" i="26"/>
  <c r="J87" i="26"/>
  <c r="J89" i="26"/>
  <c r="J65" i="26" s="1"/>
  <c r="BK87" i="27"/>
  <c r="J87" i="27" s="1"/>
  <c r="J60" i="27" s="1"/>
  <c r="BK145" i="27"/>
  <c r="J145" i="27" s="1"/>
  <c r="J65" i="27" s="1"/>
  <c r="J87" i="29"/>
  <c r="J61" i="29" s="1"/>
  <c r="BK93" i="3"/>
  <c r="J93" i="3" s="1"/>
  <c r="J60" i="3" s="1"/>
  <c r="J89" i="4"/>
  <c r="J61" i="4" s="1"/>
  <c r="BK87" i="5"/>
  <c r="J87" i="5" s="1"/>
  <c r="J63" i="5" s="1"/>
  <c r="BK88" i="6"/>
  <c r="J88" i="6" s="1"/>
  <c r="J64" i="6" s="1"/>
  <c r="BK87" i="7"/>
  <c r="J87" i="7" s="1"/>
  <c r="J63" i="7" s="1"/>
  <c r="BK88" i="30"/>
  <c r="J88" i="30" s="1"/>
  <c r="J60" i="30" s="1"/>
  <c r="J512" i="3"/>
  <c r="J71" i="3" s="1"/>
  <c r="BK149" i="4"/>
  <c r="J149" i="4" s="1"/>
  <c r="J66" i="4" s="1"/>
  <c r="J89" i="5"/>
  <c r="J65" i="5" s="1"/>
  <c r="BK89" i="11"/>
  <c r="BK88" i="11" s="1"/>
  <c r="J88" i="11" s="1"/>
  <c r="J59" i="11" s="1"/>
  <c r="BK88" i="14"/>
  <c r="J88" i="14"/>
  <c r="J64" i="14" s="1"/>
  <c r="J88" i="17"/>
  <c r="J64" i="17"/>
  <c r="J88" i="18"/>
  <c r="J64" i="18" s="1"/>
  <c r="J89" i="18"/>
  <c r="J65" i="18" s="1"/>
  <c r="BK88" i="21"/>
  <c r="J88" i="21" s="1"/>
  <c r="J64" i="21" s="1"/>
  <c r="BK88" i="22"/>
  <c r="J88" i="22" s="1"/>
  <c r="J64" i="22" s="1"/>
  <c r="BK85" i="28"/>
  <c r="J85" i="28" s="1"/>
  <c r="J60" i="28" s="1"/>
  <c r="BK131" i="30"/>
  <c r="J131" i="30" s="1"/>
  <c r="J64" i="30" s="1"/>
  <c r="BK93" i="9"/>
  <c r="J93" i="9" s="1"/>
  <c r="J60" i="9" s="1"/>
  <c r="BK892" i="9"/>
  <c r="J892" i="9"/>
  <c r="J70" i="9" s="1"/>
  <c r="BK88" i="15"/>
  <c r="J88" i="15"/>
  <c r="J64" i="15" s="1"/>
  <c r="BK139" i="30"/>
  <c r="J139" i="30"/>
  <c r="J66" i="30" s="1"/>
  <c r="J33" i="11"/>
  <c r="AV65" i="1" s="1"/>
  <c r="AT65" i="1" s="1"/>
  <c r="F35" i="7"/>
  <c r="AZ61" i="1" s="1"/>
  <c r="F35" i="8"/>
  <c r="AZ62" i="1"/>
  <c r="F35" i="15"/>
  <c r="AZ71" i="1"/>
  <c r="BB58" i="1"/>
  <c r="AX58" i="1" s="1"/>
  <c r="BD78" i="1"/>
  <c r="F33" i="10"/>
  <c r="AZ64" i="1" s="1"/>
  <c r="J35" i="13"/>
  <c r="AV68" i="1" s="1"/>
  <c r="AT68" i="1" s="1"/>
  <c r="J35" i="22"/>
  <c r="AV80" i="1" s="1"/>
  <c r="AT80" i="1" s="1"/>
  <c r="J35" i="12"/>
  <c r="AV67" i="1" s="1"/>
  <c r="AT67" i="1" s="1"/>
  <c r="F35" i="17"/>
  <c r="AZ74" i="1"/>
  <c r="F35" i="22"/>
  <c r="AZ80" i="1" s="1"/>
  <c r="F33" i="27"/>
  <c r="AZ86" i="1" s="1"/>
  <c r="BA78" i="1"/>
  <c r="AW78" i="1"/>
  <c r="BC66" i="1"/>
  <c r="AY66" i="1"/>
  <c r="AU81" i="1"/>
  <c r="F35" i="6"/>
  <c r="AZ60" i="1"/>
  <c r="F35" i="18"/>
  <c r="AZ75" i="1" s="1"/>
  <c r="J32" i="26"/>
  <c r="AG85" i="1" s="1"/>
  <c r="AU58" i="1"/>
  <c r="J33" i="9"/>
  <c r="AV63" i="1" s="1"/>
  <c r="AT63" i="1" s="1"/>
  <c r="BB66" i="1"/>
  <c r="AX66" i="1" s="1"/>
  <c r="F35" i="16"/>
  <c r="AZ72" i="1" s="1"/>
  <c r="J35" i="24"/>
  <c r="AV83" i="1"/>
  <c r="AT83" i="1" s="1"/>
  <c r="AU78" i="1"/>
  <c r="F33" i="30"/>
  <c r="AZ89" i="1" s="1"/>
  <c r="J35" i="17"/>
  <c r="AV74" i="1" s="1"/>
  <c r="AT74" i="1" s="1"/>
  <c r="J35" i="23"/>
  <c r="AV82" i="1" s="1"/>
  <c r="AT82" i="1" s="1"/>
  <c r="J33" i="27"/>
  <c r="AV86" i="1" s="1"/>
  <c r="AT86" i="1" s="1"/>
  <c r="F35" i="19"/>
  <c r="AZ76" i="1"/>
  <c r="J32" i="12"/>
  <c r="AG67" i="1" s="1"/>
  <c r="BD69" i="1"/>
  <c r="J33" i="4"/>
  <c r="AV57" i="1" s="1"/>
  <c r="AT57" i="1" s="1"/>
  <c r="F35" i="14"/>
  <c r="AZ70" i="1"/>
  <c r="J35" i="18"/>
  <c r="AV75" i="1" s="1"/>
  <c r="AT75" i="1" s="1"/>
  <c r="BC69" i="1"/>
  <c r="AY69" i="1" s="1"/>
  <c r="BC58" i="1"/>
  <c r="AY58" i="1" s="1"/>
  <c r="BC73" i="1"/>
  <c r="AY73" i="1"/>
  <c r="BB81" i="1"/>
  <c r="AX81" i="1"/>
  <c r="J35" i="16"/>
  <c r="AV72" i="1" s="1"/>
  <c r="AT72" i="1" s="1"/>
  <c r="J35" i="26"/>
  <c r="AV85" i="1"/>
  <c r="AT85" i="1"/>
  <c r="BD66" i="1"/>
  <c r="F33" i="3"/>
  <c r="AZ56" i="1" s="1"/>
  <c r="J33" i="10"/>
  <c r="AV64" i="1"/>
  <c r="AT64" i="1" s="1"/>
  <c r="J35" i="20"/>
  <c r="AV77" i="1"/>
  <c r="AT77" i="1" s="1"/>
  <c r="AU66" i="1"/>
  <c r="BA69" i="1"/>
  <c r="AW69" i="1" s="1"/>
  <c r="BA81" i="1"/>
  <c r="AW81" i="1" s="1"/>
  <c r="F33" i="2"/>
  <c r="AZ55" i="1" s="1"/>
  <c r="BB78" i="1"/>
  <c r="AX78" i="1"/>
  <c r="F35" i="5"/>
  <c r="AZ59" i="1" s="1"/>
  <c r="J35" i="19"/>
  <c r="AV76" i="1" s="1"/>
  <c r="AT76" i="1" s="1"/>
  <c r="J33" i="30"/>
  <c r="AV89" i="1" s="1"/>
  <c r="AT89" i="1" s="1"/>
  <c r="BA73" i="1"/>
  <c r="AW73" i="1" s="1"/>
  <c r="J33" i="28"/>
  <c r="AV87" i="1" s="1"/>
  <c r="AT87" i="1" s="1"/>
  <c r="F33" i="11"/>
  <c r="AZ65" i="1" s="1"/>
  <c r="BB73" i="1"/>
  <c r="AX73" i="1" s="1"/>
  <c r="BA58" i="1"/>
  <c r="AW58" i="1"/>
  <c r="BD58" i="1"/>
  <c r="BA66" i="1"/>
  <c r="AW66" i="1"/>
  <c r="AU69" i="1"/>
  <c r="J33" i="3"/>
  <c r="AV56" i="1" s="1"/>
  <c r="AT56" i="1" s="1"/>
  <c r="J35" i="8"/>
  <c r="AV62" i="1" s="1"/>
  <c r="AT62" i="1" s="1"/>
  <c r="F35" i="23"/>
  <c r="AZ82" i="1" s="1"/>
  <c r="J33" i="29"/>
  <c r="AV88" i="1" s="1"/>
  <c r="AT88" i="1" s="1"/>
  <c r="J35" i="7"/>
  <c r="AV61" i="1" s="1"/>
  <c r="AT61" i="1" s="1"/>
  <c r="F35" i="12"/>
  <c r="AZ67" i="1" s="1"/>
  <c r="F35" i="20"/>
  <c r="AZ77" i="1" s="1"/>
  <c r="F35" i="24"/>
  <c r="AZ83" i="1"/>
  <c r="BB69" i="1"/>
  <c r="AX69" i="1"/>
  <c r="F33" i="4"/>
  <c r="AZ57" i="1" s="1"/>
  <c r="F33" i="29"/>
  <c r="AZ88" i="1" s="1"/>
  <c r="BC78" i="1"/>
  <c r="AY78" i="1"/>
  <c r="F35" i="13"/>
  <c r="AZ68" i="1"/>
  <c r="J35" i="15"/>
  <c r="AV71" i="1" s="1"/>
  <c r="AT71" i="1" s="1"/>
  <c r="F35" i="26"/>
  <c r="AZ85" i="1" s="1"/>
  <c r="J35" i="5"/>
  <c r="AV59" i="1" s="1"/>
  <c r="AT59" i="1" s="1"/>
  <c r="J35" i="14"/>
  <c r="AV70" i="1" s="1"/>
  <c r="AT70" i="1" s="1"/>
  <c r="J35" i="21"/>
  <c r="AV79" i="1" s="1"/>
  <c r="AT79" i="1" s="1"/>
  <c r="F35" i="21"/>
  <c r="AZ79" i="1"/>
  <c r="J32" i="17"/>
  <c r="AG74" i="1" s="1"/>
  <c r="BD81" i="1"/>
  <c r="J35" i="6"/>
  <c r="AV60" i="1"/>
  <c r="AT60" i="1" s="1"/>
  <c r="F33" i="28"/>
  <c r="AZ87" i="1"/>
  <c r="F35" i="25"/>
  <c r="AZ84" i="1"/>
  <c r="AU73" i="1"/>
  <c r="J33" i="2"/>
  <c r="AV55" i="1" s="1"/>
  <c r="AT55" i="1" s="1"/>
  <c r="BD73" i="1"/>
  <c r="BC81" i="1"/>
  <c r="AY81" i="1" s="1"/>
  <c r="F33" i="9"/>
  <c r="AZ63" i="1" s="1"/>
  <c r="AN74" i="1" l="1"/>
  <c r="BK87" i="4"/>
  <c r="J87" i="4"/>
  <c r="J59" i="4"/>
  <c r="J41" i="17"/>
  <c r="J41" i="26"/>
  <c r="J41" i="12"/>
  <c r="J88" i="4"/>
  <c r="J60" i="4" s="1"/>
  <c r="BK87" i="8"/>
  <c r="J87" i="8"/>
  <c r="J89" i="11"/>
  <c r="J60" i="11"/>
  <c r="BK87" i="13"/>
  <c r="J87" i="13"/>
  <c r="BK87" i="14"/>
  <c r="J87" i="14" s="1"/>
  <c r="J32" i="14" s="1"/>
  <c r="AG70" i="1" s="1"/>
  <c r="AN70" i="1" s="1"/>
  <c r="BK87" i="15"/>
  <c r="J87" i="15"/>
  <c r="J63" i="15"/>
  <c r="BK87" i="16"/>
  <c r="J87" i="16"/>
  <c r="BK87" i="21"/>
  <c r="J87" i="21"/>
  <c r="J63" i="21" s="1"/>
  <c r="BK87" i="25"/>
  <c r="J87" i="25"/>
  <c r="J63" i="26"/>
  <c r="BK84" i="28"/>
  <c r="J84" i="28"/>
  <c r="J59" i="28"/>
  <c r="BK93" i="2"/>
  <c r="J93" i="2" s="1"/>
  <c r="J30" i="2" s="1"/>
  <c r="AG55" i="1" s="1"/>
  <c r="BK87" i="6"/>
  <c r="J87" i="6"/>
  <c r="BK87" i="30"/>
  <c r="J87" i="30"/>
  <c r="BK92" i="3"/>
  <c r="J92" i="3"/>
  <c r="J59" i="3"/>
  <c r="BK84" i="10"/>
  <c r="J84" i="10"/>
  <c r="J63" i="12"/>
  <c r="J41" i="18"/>
  <c r="J88" i="19"/>
  <c r="J64" i="19"/>
  <c r="BK87" i="22"/>
  <c r="J87" i="22"/>
  <c r="J32" i="22" s="1"/>
  <c r="AG80" i="1" s="1"/>
  <c r="AN80" i="1" s="1"/>
  <c r="BK86" i="27"/>
  <c r="J86" i="27"/>
  <c r="J59" i="27" s="1"/>
  <c r="BK85" i="29"/>
  <c r="J85" i="29"/>
  <c r="BK92" i="9"/>
  <c r="J92" i="9"/>
  <c r="J59" i="9"/>
  <c r="J41" i="20"/>
  <c r="AN77" i="1"/>
  <c r="AN75" i="1"/>
  <c r="AN67" i="1"/>
  <c r="AN85" i="1"/>
  <c r="BD54" i="1"/>
  <c r="W33" i="1" s="1"/>
  <c r="AZ81" i="1"/>
  <c r="AV81" i="1" s="1"/>
  <c r="AT81" i="1" s="1"/>
  <c r="AZ58" i="1"/>
  <c r="AV58" i="1"/>
  <c r="AT58" i="1"/>
  <c r="J32" i="19"/>
  <c r="AG76" i="1" s="1"/>
  <c r="AN76" i="1" s="1"/>
  <c r="AZ78" i="1"/>
  <c r="AV78" i="1"/>
  <c r="AT78" i="1" s="1"/>
  <c r="J32" i="25"/>
  <c r="AG84" i="1"/>
  <c r="AN84" i="1"/>
  <c r="J32" i="23"/>
  <c r="AG82" i="1"/>
  <c r="AN82" i="1" s="1"/>
  <c r="BB54" i="1"/>
  <c r="W31" i="1" s="1"/>
  <c r="AU54" i="1"/>
  <c r="J32" i="8"/>
  <c r="AG62" i="1"/>
  <c r="AN62" i="1" s="1"/>
  <c r="J32" i="6"/>
  <c r="AG60" i="1" s="1"/>
  <c r="AN60" i="1" s="1"/>
  <c r="AZ69" i="1"/>
  <c r="AV69" i="1"/>
  <c r="AT69" i="1" s="1"/>
  <c r="J32" i="5"/>
  <c r="AG59" i="1" s="1"/>
  <c r="AN59" i="1" s="1"/>
  <c r="J32" i="16"/>
  <c r="AG72" i="1"/>
  <c r="AN72" i="1"/>
  <c r="BA54" i="1"/>
  <c r="AW54" i="1" s="1"/>
  <c r="AK30" i="1" s="1"/>
  <c r="BC54" i="1"/>
  <c r="W32" i="1" s="1"/>
  <c r="J30" i="30"/>
  <c r="AG89" i="1"/>
  <c r="AN89" i="1" s="1"/>
  <c r="J30" i="29"/>
  <c r="AG88" i="1"/>
  <c r="AN88" i="1"/>
  <c r="AZ73" i="1"/>
  <c r="AV73" i="1"/>
  <c r="AT73" i="1" s="1"/>
  <c r="J32" i="24"/>
  <c r="AG83" i="1" s="1"/>
  <c r="AN83" i="1" s="1"/>
  <c r="J30" i="10"/>
  <c r="AG64" i="1"/>
  <c r="AN64" i="1" s="1"/>
  <c r="J30" i="11"/>
  <c r="AG65" i="1" s="1"/>
  <c r="AN65" i="1" s="1"/>
  <c r="J32" i="13"/>
  <c r="AG68" i="1"/>
  <c r="AN68" i="1"/>
  <c r="J32" i="7"/>
  <c r="AG61" i="1" s="1"/>
  <c r="AN61" i="1" s="1"/>
  <c r="AZ66" i="1"/>
  <c r="AV66" i="1"/>
  <c r="AT66" i="1" s="1"/>
  <c r="AN55" i="1" l="1"/>
  <c r="J63" i="6"/>
  <c r="J63" i="8"/>
  <c r="J39" i="11"/>
  <c r="J63" i="13"/>
  <c r="J63" i="14"/>
  <c r="J63" i="16"/>
  <c r="J41" i="19"/>
  <c r="J63" i="22"/>
  <c r="J41" i="24"/>
  <c r="J63" i="25"/>
  <c r="J39" i="29"/>
  <c r="J59" i="29"/>
  <c r="J59" i="30"/>
  <c r="J39" i="2"/>
  <c r="J59" i="2"/>
  <c r="J41" i="5"/>
  <c r="J59" i="10"/>
  <c r="J41" i="25"/>
  <c r="J39" i="30"/>
  <c r="J41" i="6"/>
  <c r="J41" i="7"/>
  <c r="J41" i="8"/>
  <c r="J39" i="10"/>
  <c r="J41" i="13"/>
  <c r="J41" i="14"/>
  <c r="J41" i="16"/>
  <c r="J41" i="22"/>
  <c r="J41" i="23"/>
  <c r="J32" i="15"/>
  <c r="AG71" i="1" s="1"/>
  <c r="AN71" i="1" s="1"/>
  <c r="J30" i="28"/>
  <c r="AG87" i="1" s="1"/>
  <c r="AN87" i="1" s="1"/>
  <c r="J30" i="9"/>
  <c r="AG63" i="1"/>
  <c r="AN63" i="1"/>
  <c r="J30" i="4"/>
  <c r="AG57" i="1"/>
  <c r="AN57" i="1" s="1"/>
  <c r="AZ54" i="1"/>
  <c r="W29" i="1" s="1"/>
  <c r="W30" i="1"/>
  <c r="AG81" i="1"/>
  <c r="AN81" i="1"/>
  <c r="J30" i="3"/>
  <c r="AG56" i="1"/>
  <c r="AN56" i="1" s="1"/>
  <c r="AG73" i="1"/>
  <c r="AN73" i="1" s="1"/>
  <c r="J30" i="27"/>
  <c r="AG86" i="1"/>
  <c r="AN86" i="1"/>
  <c r="AG58" i="1"/>
  <c r="AN58" i="1"/>
  <c r="AX54" i="1"/>
  <c r="J32" i="21"/>
  <c r="AG79" i="1" s="1"/>
  <c r="AN79" i="1" s="1"/>
  <c r="AG66" i="1"/>
  <c r="AN66" i="1"/>
  <c r="AY54" i="1"/>
  <c r="J39" i="9" l="1"/>
  <c r="J39" i="3"/>
  <c r="J39" i="28"/>
  <c r="J39" i="4"/>
  <c r="J41" i="15"/>
  <c r="J41" i="21"/>
  <c r="J39" i="27"/>
  <c r="AG78" i="1"/>
  <c r="AN78" i="1" s="1"/>
  <c r="AG69" i="1"/>
  <c r="AN69" i="1"/>
  <c r="AV54" i="1"/>
  <c r="AK29" i="1" s="1"/>
  <c r="AG54" i="1" l="1"/>
  <c r="AT54" i="1"/>
  <c r="AN54" i="1" l="1"/>
  <c r="AK26" i="1"/>
  <c r="AK35" i="1" s="1"/>
</calcChain>
</file>

<file path=xl/sharedStrings.xml><?xml version="1.0" encoding="utf-8"?>
<sst xmlns="http://schemas.openxmlformats.org/spreadsheetml/2006/main" count="29094" uniqueCount="3392">
  <si>
    <t>Export Komplet</t>
  </si>
  <si>
    <t>VZ</t>
  </si>
  <si>
    <t>2.0</t>
  </si>
  <si>
    <t>ZAMOK</t>
  </si>
  <si>
    <t>False</t>
  </si>
  <si>
    <t>{38d589fd-6c31-4399-a1ad-ea5ad3399c10}</t>
  </si>
  <si>
    <t>0,01</t>
  </si>
  <si>
    <t>21</t>
  </si>
  <si>
    <t>15</t>
  </si>
  <si>
    <t>REKAPITULACE STAVBY</t>
  </si>
  <si>
    <t>v ---  níže se nacházejí doplnkové a pomocné údaje k sestavám  --- v</t>
  </si>
  <si>
    <t>Návod na vyplnění</t>
  </si>
  <si>
    <t>0,001</t>
  </si>
  <si>
    <t>Kód:</t>
  </si>
  <si>
    <t>180007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</si>
  <si>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</si>
  <si>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</si>
  <si>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VD Pastviny, rekonstrukce koruny hráze</t>
  </si>
  <si>
    <t>0,1</t>
  </si>
  <si>
    <t>KSO:</t>
  </si>
  <si>
    <t>821 1</t>
  </si>
  <si>
    <t>CC-CZ:</t>
  </si>
  <si>
    <t/>
  </si>
  <si>
    <t>1</t>
  </si>
  <si>
    <t>Místo:</t>
  </si>
  <si>
    <t>Nekoř</t>
  </si>
  <si>
    <t>Datum:</t>
  </si>
  <si>
    <t>15. 10. 2018</t>
  </si>
  <si>
    <t>10</t>
  </si>
  <si>
    <t>100</t>
  </si>
  <si>
    <t>Zadavatel:</t>
  </si>
  <si>
    <t>IČ:</t>
  </si>
  <si>
    <t>70890005</t>
  </si>
  <si>
    <t>Povodí Labe, státní podnik</t>
  </si>
  <si>
    <t>DIČ:</t>
  </si>
  <si>
    <t>Uchazeč:</t>
  </si>
  <si>
    <t>Vyplň údaj</t>
  </si>
  <si>
    <t>Projektant:</t>
  </si>
  <si>
    <t>27487938</t>
  </si>
  <si>
    <t>MDS projekt s.r.o.</t>
  </si>
  <si>
    <t>CZ27487938</t>
  </si>
  <si>
    <t>True</t>
  </si>
  <si>
    <t>Zpracovatel:</t>
  </si>
  <si>
    <t>Tomáš Bajer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</si>
  <si>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</si>
  <si>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</si>
  <si>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</si>
  <si>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</si>
  <si>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</si>
  <si>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</si>
  <si>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</si>
  <si>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</si>
  <si>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</si>
  <si>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</si>
  <si>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</si>
  <si>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</si>
  <si>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</si>
  <si>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</si>
  <si>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</si>
  <si>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</si>
  <si>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</si>
  <si>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</si>
  <si>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</si>
  <si>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</si>
  <si>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</si>
  <si>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</si>
  <si>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</si>
  <si>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</si>
  <si>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</si>
  <si>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</si>
  <si>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</si>
  <si>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</si>
  <si>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</si>
  <si>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</si>
  <si>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</si>
  <si>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</si>
  <si>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</si>
  <si>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</si>
  <si>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</si>
  <si>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</si>
  <si>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</si>
  <si>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</si>
  <si>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</si>
  <si>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</si>
  <si>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</si>
  <si>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</si>
  <si>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Přemostění bezpečnostních přelivů</t>
  </si>
  <si>
    <t>STA</t>
  </si>
  <si>
    <t>{186f259c-1f52-4344-9ba4-c2e87809418d}</t>
  </si>
  <si>
    <t>2</t>
  </si>
  <si>
    <t>02</t>
  </si>
  <si>
    <t>SO 02 Koruna hráze</t>
  </si>
  <si>
    <t>{cff660a5-7999-4219-96d7-aebe4fe0f78a}</t>
  </si>
  <si>
    <t>832</t>
  </si>
  <si>
    <t>03</t>
  </si>
  <si>
    <t xml:space="preserve">SO 03 Zábradlí </t>
  </si>
  <si>
    <t>{769a3a53-f41b-48a4-887b-ee91d8423b28}</t>
  </si>
  <si>
    <t>04</t>
  </si>
  <si>
    <t>SO 04 Osvětlení hráze</t>
  </si>
  <si>
    <t>{d154db25-922f-435f-a96a-ddb29ad7e4ab}</t>
  </si>
  <si>
    <t>Demontáž</t>
  </si>
  <si>
    <t>Soupis</t>
  </si>
  <si>
    <t>{12ef0405-2fcf-41c7-9153-8381cccd1cbf}</t>
  </si>
  <si>
    <t>Elektro</t>
  </si>
  <si>
    <t>{e5d23cce-2e9d-4db0-b39c-625e349f0fe9}</t>
  </si>
  <si>
    <t>Rozváděč RVO</t>
  </si>
  <si>
    <t>{7ad8ab7c-cc4b-482b-8ae2-a2c0c964eb0b}</t>
  </si>
  <si>
    <t>Zemní práce</t>
  </si>
  <si>
    <t>{65f6d4c1-fae2-4a9c-8461-0382e6dd84f1}</t>
  </si>
  <si>
    <t>05</t>
  </si>
  <si>
    <t>SO 05.1 Stavební úpravy na zavázáních hráze - Povodí Labe</t>
  </si>
  <si>
    <t>{f80708eb-df70-4b1e-be45-da0e4b73f10e}</t>
  </si>
  <si>
    <t>06</t>
  </si>
  <si>
    <t>SO 05.2 Stavební úpravy na zavázáních hráze - Obe Nekoř</t>
  </si>
  <si>
    <t>{0416227c-94af-4989-9391-a02d1c449606}</t>
  </si>
  <si>
    <t>07</t>
  </si>
  <si>
    <t>SO 06 Zařízení TBD</t>
  </si>
  <si>
    <t>{5d6bb6df-2b56-4127-8cb9-c80d39469f0e}</t>
  </si>
  <si>
    <t>09</t>
  </si>
  <si>
    <t xml:space="preserve">SO 07.2 Příipojka NN strojovna CEZ OZ </t>
  </si>
  <si>
    <t>{1444de69-794f-4720-95a5-371ed1a74726}</t>
  </si>
  <si>
    <t>{71c3415d-2cf2-46fc-be74-5e1f53dbd262}</t>
  </si>
  <si>
    <t>Montáž</t>
  </si>
  <si>
    <t>{d3988b11-2eab-4ce7-a61d-61b8795be2b8}</t>
  </si>
  <si>
    <t xml:space="preserve">SO 07.3 Přípojka NN strojovna PLA </t>
  </si>
  <si>
    <t>{4d7f09cb-6081-4b02-8690-818ecf714e22}</t>
  </si>
  <si>
    <t>{7238d6f8-bdd5-4cd5-9f31-04b605cc56ff}</t>
  </si>
  <si>
    <t>{86540926-05a8-4eef-aa61-fa065652f488}</t>
  </si>
  <si>
    <t>{a2a73f16-270c-48c1-b4b6-cc5ebdff8d5b}</t>
  </si>
  <si>
    <t>11</t>
  </si>
  <si>
    <t>SO 07.4 Sdělovací kabel</t>
  </si>
  <si>
    <t>{629a0d0b-989f-4882-99eb-c6f71d6056b4}</t>
  </si>
  <si>
    <t>{71b48352-9ee4-4084-b2f7-acd13bd42844}</t>
  </si>
  <si>
    <t>{a9c38672-ff54-4a78-8ab5-1de4d9c2cb65}</t>
  </si>
  <si>
    <t>Šachta</t>
  </si>
  <si>
    <t>{28608103-225b-4dca-8041-9d6f6d210124}</t>
  </si>
  <si>
    <t>{d1d7504a-acf5-4c13-9d6f-083619bf03a9}</t>
  </si>
  <si>
    <t>12</t>
  </si>
  <si>
    <t>SO 07.5 Vyhřívání odvodňovačů</t>
  </si>
  <si>
    <t>{63b1afd6-4309-4187-918f-fdad584c2557}</t>
  </si>
  <si>
    <t>{03ec3966-e622-4d77-8af5-1b147d66dfb3}</t>
  </si>
  <si>
    <t>Rozvádě RV</t>
  </si>
  <si>
    <t>{fb2566c5-b0ac-407a-a90e-4ca7a59ded0e}</t>
  </si>
  <si>
    <t>13</t>
  </si>
  <si>
    <t>SO 07.6 Přípojka loděnice</t>
  </si>
  <si>
    <t>{149961cf-a708-46ed-904e-d48f9c1baed6}</t>
  </si>
  <si>
    <t>{c6971697-96f1-4923-bcab-a36cc612485a}</t>
  </si>
  <si>
    <t>{ff5f826a-8623-41f7-8169-7e05e7c00c41}</t>
  </si>
  <si>
    <t>Kabelová skříň</t>
  </si>
  <si>
    <t>Kabelová skříň SS 200/NKE1P</t>
  </si>
  <si>
    <t>{82dcb3b9-fe51-4ba2-b164-aae3b96bd72e}</t>
  </si>
  <si>
    <t>{c09e61cd-1aa4-4404-bbf1-e6380e18ca3e}</t>
  </si>
  <si>
    <t>14</t>
  </si>
  <si>
    <t>SO 07.7 Technologické potrubí</t>
  </si>
  <si>
    <t>{9fec3c8a-4b7a-425d-92f9-8b333607c095}</t>
  </si>
  <si>
    <t>SO 08 Návodní a vzdušní líc hráze</t>
  </si>
  <si>
    <t>{562c7b65-e884-4c54-9fac-d13cd5f6916b}</t>
  </si>
  <si>
    <t>16</t>
  </si>
  <si>
    <t>SO 09 Oplocení</t>
  </si>
  <si>
    <t>{5b5e6342-985f-4d20-b2f2-9136d7a3ef52}</t>
  </si>
  <si>
    <t>17</t>
  </si>
  <si>
    <t>SO 10 DIO, VON</t>
  </si>
  <si>
    <t>{037aac8b-f0f8-44cf-afec-06a18a34758e}</t>
  </si>
  <si>
    <t>KRYCÍ LIST SOUPISU PRACÍ</t>
  </si>
  <si>
    <t>Objekt:</t>
  </si>
  <si>
    <t>01 - SO 01 Přemostění bezpečnostních přelivů</t>
  </si>
  <si>
    <t xml:space="preserve"> </t>
  </si>
  <si>
    <t>Výměry použité ve výkazech položek rozpočtu byly změřeny grafickým software pro projektování staveb.</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</si>
  <si>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</si>
  <si>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</si>
  <si>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</si>
  <si>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</si>
  <si>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</si>
  <si>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</si>
  <si>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</si>
  <si>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</si>
  <si>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</si>
  <si>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</si>
  <si>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</si>
  <si>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</si>
  <si>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</si>
  <si>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</si>
  <si>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</si>
  <si>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</si>
  <si>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</si>
  <si>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</si>
  <si>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</si>
  <si>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</si>
  <si>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</si>
  <si>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</si>
  <si>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</si>
  <si>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</si>
  <si>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</si>
  <si>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</si>
  <si>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</si>
  <si>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</si>
  <si>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</si>
  <si>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</si>
  <si>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</si>
  <si>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</si>
  <si>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</si>
  <si>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</si>
  <si>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K</t>
  </si>
  <si>
    <t>113106241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</si>
  <si>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</si>
  <si>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m2</t>
  </si>
  <si>
    <t>CS ÚRS 2020 01</t>
  </si>
  <si>
    <t>4</t>
  </si>
  <si>
    <t>224605196</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</si>
  <si>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</si>
  <si>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</si>
  <si>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</si>
  <si>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Drobné kostky 100/100</t>
  </si>
  <si>
    <t>2,50*90,00</t>
  </si>
  <si>
    <t>113201112</t>
  </si>
  <si>
    <t>Vytrhání obrub s vybouráním lože, s přemístěním hmot na skládku na vzdálenost do 3 m nebo s naložením na dopravní prostředek silničních ležatých</t>
  </si>
  <si>
    <t>m</t>
  </si>
  <si>
    <t>1101508307</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</si>
  <si>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</si>
  <si>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Vytrhání žulových obrubníků</t>
  </si>
  <si>
    <t>90,00*2</t>
  </si>
  <si>
    <t>3</t>
  </si>
  <si>
    <t>114203202</t>
  </si>
  <si>
    <t>Očištění lomového kamene nebo betonových tvárnic získaných při rozebrání dlažeb, záhozů, rovnanin a soustřeďovacích staveb od malty</t>
  </si>
  <si>
    <t>m3</t>
  </si>
  <si>
    <t>-618784190</t>
  </si>
  <si>
    <t xml:space="preserve">Poznámka k souboru cen:_x000D_
1. V cenách jsou započteny i náklady na:_x000D_
a) přehození znečištěného i očištěného kamene nebo tvárnic na vzdálenost do 3 m nebo jeho naložení na dopravní prostředek,_x000D_
b) odklizení a uložení úlomků kamene a uvolněné hlíny či malty na vzdálenost do 10 m._x000D_
2. V cenách nejsou započteny náklady na:_x000D_
a) třídění lomového kamene nebo tvárnic; tyto práce se oceňují cenou 114 20-3301 Třídění lomového kamene nebo betonových tvárnic;_x000D_
b) srovnání lomového kamene nebo tvárnic do měřitelných figur; tyto práce se oceňují cenami souboru cen 114 20-34 Srovnání lomového kamene nebo betonových tvárnic do měřitelných figur._x000D_
3. Množství jednotek se určí v m3 lomového kamene nebo betonových tvárnic před očištěním._x000D_
</t>
  </si>
  <si>
    <t>Očištění stávajících kamenů k dalšímu použití</t>
  </si>
  <si>
    <t>0,80*9,10+0,30*7,20</t>
  </si>
  <si>
    <t>131251103</t>
  </si>
  <si>
    <t>Hloubení nezapažených jam a zářezů strojně s urovnáním dna do předepsaného profilu a spádu v hornině třídy těžitelnosti I skupiny 3 přes 50 do 100 m3</t>
  </si>
  <si>
    <t>1181432341</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</si>
  <si>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</si>
  <si>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12,10*7,10</t>
  </si>
  <si>
    <t>5</t>
  </si>
  <si>
    <t>161101101</t>
  </si>
  <si>
    <t>Svislé přemístění výkopku bez naložení do dopravní nádoby avšak s vyprázdněním dopravní nádoby na hromadu nebo do dopravního prostředku z horniny tř. 1 až 4, při hloubce výkopu přes 1 do 2,5 m</t>
  </si>
  <si>
    <t>CS ÚRS 2018 02</t>
  </si>
  <si>
    <t>-1553305077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</si>
  <si>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</si>
  <si>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Zakládání</t>
  </si>
  <si>
    <t>6</t>
  </si>
  <si>
    <t>212341111</t>
  </si>
  <si>
    <t>Obetonování drenážních trub mezerovitým betonem</t>
  </si>
  <si>
    <t>282587263</t>
  </si>
  <si>
    <t>2,60*0,50*6,50</t>
  </si>
  <si>
    <t>7</t>
  </si>
  <si>
    <t>212792212</t>
  </si>
  <si>
    <t>Odvodnění mostní opěry z plastových trub drenážní potrubí flexibilní DN 160</t>
  </si>
  <si>
    <t>-398757720</t>
  </si>
  <si>
    <t xml:space="preserve">Poznámka k souboru cen:_x000D_
1. V ceně žlabu -1111 jsou započteny i náklady na podélné rozříznutí plastové trouby DN 75 do spádu a na sraz pro odtok vlhkosti do žlábku úložného prahu s přesahem 50 mm od bočního líce dříku opěry._x000D_
2. V cenách potrubí -2 . 1 . jsou započteny i náklady na položení plastového drenážního potrubí do spádu a na sraz na podkladní základový betonový trám za mostní opěrou k prostupu dříkem opěry, bez zemích prací, se zajištěním drenáže proti vychýlení._x000D_
3. V cenách nejsou započteny náklady na zemní práce, na betonáž podkladního trámu nebo úložného prahu opěry, na obklad potrubí drenážním betonem, na obklad štěrkem a na filtrační obal._x000D_
</t>
  </si>
  <si>
    <t>Rubová drenáž</t>
  </si>
  <si>
    <t>9,00</t>
  </si>
  <si>
    <t>8</t>
  </si>
  <si>
    <t>213141111</t>
  </si>
  <si>
    <t>Zřízení vrstvy z geotextilie filtrační, separační, odvodňovací, ochranné, výztužné nebo protierozní v rovině nebo ve sklonu do 1:5, šířky do 3 m</t>
  </si>
  <si>
    <t>-1466378388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</si>
  <si>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</si>
  <si>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Separační vrstva mezi šd a plastbetonem</t>
  </si>
  <si>
    <t>91,20*0,50</t>
  </si>
  <si>
    <t>9</t>
  </si>
  <si>
    <t>M</t>
  </si>
  <si>
    <t>69311033</t>
  </si>
  <si>
    <t>geotextilie tkaná separační, filtrační, výztužná PP pevnost v tahu 20kN/m</t>
  </si>
  <si>
    <t>489533964</t>
  </si>
  <si>
    <t>45,6*1,15 'Přepočtené koeficientem množství</t>
  </si>
  <si>
    <t>273311124</t>
  </si>
  <si>
    <t>Základové konstrukce z betonu prostého desky ve výkopu nebo na hlavách pilot C 12/15</t>
  </si>
  <si>
    <t>1863454229</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</si>
  <si>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</si>
  <si>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Podkladní beton</t>
  </si>
  <si>
    <t>6,80*1,85*0,15+1,72*3,30</t>
  </si>
  <si>
    <t>273311126</t>
  </si>
  <si>
    <t>Základové konstrukce z betonu prostého desky ve výkopu nebo na hlavách pilot C 20/25</t>
  </si>
  <si>
    <t>-112155808</t>
  </si>
  <si>
    <t>Betonový klín</t>
  </si>
  <si>
    <t>0,37*0,33*5,00</t>
  </si>
  <si>
    <t>273321118</t>
  </si>
  <si>
    <t>Základové konstrukce z betonu železového desky ve výkopu nebo na hlavách pilot C 30/37</t>
  </si>
  <si>
    <t>1386267185</t>
  </si>
  <si>
    <t xml:space="preserve">Poznámka k souboru cen:_x000D_
1. V cenách jsou započteny i náklady na:_x000D_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 3-511 Podkladní nebo vyrovnávací vrstva z betonu prostého._x000D_
</t>
  </si>
  <si>
    <t>Základy opěr</t>
  </si>
  <si>
    <t>1,40*6,79+2,93*4,35+1,98*2,75</t>
  </si>
  <si>
    <t>273361116</t>
  </si>
  <si>
    <t>Výztuž základových konstrukcí desek z betonářské oceli 10 505 (R) nebo BSt 500</t>
  </si>
  <si>
    <t>t</t>
  </si>
  <si>
    <t>101471087</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</si>
  <si>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90._x000D_
2. V cenách jsou započteny i náklady na osazení distančních tělísek pro předepsané krytí výztuže. Materiál těchto tělísek je zahrnut v cenách bednění základů._x000D_
</t>
  </si>
  <si>
    <t>Výztuž základů opěr B500B</t>
  </si>
  <si>
    <t>27,697*0,12</t>
  </si>
  <si>
    <t>Svislé a kompletní konstrukce</t>
  </si>
  <si>
    <t>317321118</t>
  </si>
  <si>
    <t>Římsy ze železového betonu C 30/37</t>
  </si>
  <si>
    <t>-1850991238</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</si>
  <si>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</si>
  <si>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91,60*0,44+89,44*0,44</t>
  </si>
  <si>
    <t>317353121</t>
  </si>
  <si>
    <t>Bednění mostní římsy zřízení všech tvarů</t>
  </si>
  <si>
    <t>-1057128037</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</si>
  <si>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</si>
  <si>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(1,00+0,65+0,30)*90,00*2</t>
  </si>
  <si>
    <t>317361116</t>
  </si>
  <si>
    <t>Výztuž mostních železobetonových říms z betonářské oceli 10 505 (R) nebo BSt 500</t>
  </si>
  <si>
    <t>-703780805</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</si>
  <si>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</si>
  <si>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79,658*0,17</t>
  </si>
  <si>
    <t>334213121</t>
  </si>
  <si>
    <t>Zdivo pilířů, opěr a křídel mostů z lomového kamene štípaného nebo ručně vybíraného na maltu z nepravidelných kamenů objemu 1 kusu kamene přes 0,02 m3</t>
  </si>
  <si>
    <t>834949691</t>
  </si>
  <si>
    <t xml:space="preserve">Poznámka k souboru cen:_x000D_
1. V cenách jsou započteny i náklady na nutné přisekávání kamene do spár i v líci při zdění._x000D_
2. V cenách nejsou započteny náklady na spárování zdiva: tyto práce se oceňují cenami souboru cen 628 63-3 Spárování zdiva pilířů, opěr a křídel mostů z lomového kamene._x000D_
3. Ceny lze použít i pro ocenění kamenného obkladového zdiva._x000D_
4. Drátokamenné konstrukce (gabiony) se oceňují cenami souborů cen části A05 Opěrné zdi a valy katalogu 823-1 Plochy a úprava území._x000D_
</t>
  </si>
  <si>
    <t>Kamenný obklad O1 - 80 % stávající, 20 % nový kámen</t>
  </si>
  <si>
    <t>7,40*0,50+3,60*2,50*0,60</t>
  </si>
  <si>
    <t>Kamenný obklad O2 30 % stávající, 70 % nový kámen</t>
  </si>
  <si>
    <t>14,40*0,50</t>
  </si>
  <si>
    <t>Předláždění přelivu před opěrou O7</t>
  </si>
  <si>
    <t>2,20*1,20*2,20</t>
  </si>
  <si>
    <t>Součet</t>
  </si>
  <si>
    <t>18</t>
  </si>
  <si>
    <t>334213911</t>
  </si>
  <si>
    <t>Zdivo pilířů, opěr a křídel mostů z lomového kamene štípaného nebo ručně vybíraného na maltu Příplatek k cenám za lícování zdiva jednostranné</t>
  </si>
  <si>
    <t>233107392</t>
  </si>
  <si>
    <t>19</t>
  </si>
  <si>
    <t>334214112</t>
  </si>
  <si>
    <t>Kotvení kamenného obkladového zdiva mostů tloušťky do 150 mm ocelovými kotvami</t>
  </si>
  <si>
    <t>1472644850</t>
  </si>
  <si>
    <t xml:space="preserve">Poznámka k souboru cen:_x000D_
1. V cenách jsou započteny i náklady na vyvrtání otvorů pro kotvy, osazení a dodání kotev a jejich zalití chemickými kotvami._x000D_
</t>
  </si>
  <si>
    <t>Kotvení kamenného obkladu</t>
  </si>
  <si>
    <t>22,00</t>
  </si>
  <si>
    <t>20</t>
  </si>
  <si>
    <t>334214122</t>
  </si>
  <si>
    <t>Kotvení kamenného obkladového zdiva mostů tloušťky do 350 mm ocelovými kotvami</t>
  </si>
  <si>
    <t>457051201</t>
  </si>
  <si>
    <t>Kotvení nové části pilíře na starý</t>
  </si>
  <si>
    <t>206,00</t>
  </si>
  <si>
    <t>334323118</t>
  </si>
  <si>
    <t>Mostní opěry a úložné prahy z betonu železového C 30/37</t>
  </si>
  <si>
    <t>317726836</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</si>
  <si>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</si>
  <si>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Dříky opěr</t>
  </si>
  <si>
    <t>1,43*1+14,40*1</t>
  </si>
  <si>
    <t>Úložný práh</t>
  </si>
  <si>
    <t>0,50*1,50*(7,10+6,79)</t>
  </si>
  <si>
    <t>Plenta</t>
  </si>
  <si>
    <t>1,25*1,50*0,50+1,25*1,50*0,25*2</t>
  </si>
  <si>
    <t>22</t>
  </si>
  <si>
    <t>334323218</t>
  </si>
  <si>
    <t>Mostní křídla a závěrné zídky z betonu železového C 30/37</t>
  </si>
  <si>
    <t>-185530403</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</si>
  <si>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betonu._x000D_
2. V cenách nejsou započteny náklady na:_x000D_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tmely,_x000D_
b) výplně dilatační spáry extrudovaným polystyrenem mezi opěrou a křídlem, tyto se oceňují souborem cen 931 99-21 Výplň dilatačních spár z polystyrenu,_x000D_
c) izolaci proti zemní vlhkosti, tyto se oceňují cenami katalogu 800-711 Izolace proti vodě, vlhkosti a plynům,_x000D_
d) kotvení přechodové desky do závěrné zídky vrubovým kloubem - trnem a polystyrenovou deskou, tyto se oceňují souborem cen 428 38- . . Vrubový a pérový kloub železobetonový._x000D_
</t>
  </si>
  <si>
    <t>Závěrná zídka</t>
  </si>
  <si>
    <t>0,44*6,29+0,45*6,60</t>
  </si>
  <si>
    <t>23</t>
  </si>
  <si>
    <t>334323318</t>
  </si>
  <si>
    <t>Mostní bloky ložisek z betonu železového C 30/37</t>
  </si>
  <si>
    <t>-98377759</t>
  </si>
  <si>
    <t xml:space="preserve">Poznámka k souboru cen:_x000D_
1. V cenách jsou započteny náklady na kontrolu bednění a kontrolu krycí vrstvy výztuže bloku ložiska včetně uložení trubek pro kotvící trny ložiska, vlastní betonáž jeřábem rozhrnutí a hutnění, urovnání povrchu bloku ložiska pro osazení kotevní desky, ošetření a ochranu čerstvě uloženého betonu._x000D_
2. V cenách nejsou započteny náklady na podkladní vrstvy mostního ložiska z plastbetonu, tyto se oceňují souborem cen 451 47- . 1 Podkladní vrstva plastbetonová._x000D_
</t>
  </si>
  <si>
    <t>Ložiskové bloky</t>
  </si>
  <si>
    <t>0,54*0,54*0,30*4+0,80*0,80*0,30*10</t>
  </si>
  <si>
    <t>24</t>
  </si>
  <si>
    <t>334323418</t>
  </si>
  <si>
    <t>Mostní pilíře a sloupy z betonu železového C 30/37</t>
  </si>
  <si>
    <t>1470992078</t>
  </si>
  <si>
    <t xml:space="preserve">Poznámka k souboru cen:_x000D_
1. V cenách jsou započteny i náklady na kontrolu bednění a kontrolu uložení krycí vrstvy výztuže, vlastní betonáž zejména čerpadlem betonu, rozhrnutí a hutnění betonu požadované konzistence bez ohledu na hustotu výztuže, uhlazení horního povrchu úložného prahu včetně vyspádování, ošetření a ochrany čerstvě uloženého betonu._x000D_
2. V ceně -3499 Příplatek za duté pilíře jsou započteny i náklady na obtížnost betonáže podlahy a následné technologické přestávky._x000D_
3. Soubor cen lze též použít jako výplňový beton k souboru cen 334 35-41 Osazení obkladových železobetonových dílců pilířů a sloupů._x000D_
</t>
  </si>
  <si>
    <t>Pilíř P2</t>
  </si>
  <si>
    <t>24,17*2+(6,11+9,58)*0,50</t>
  </si>
  <si>
    <t>Pilíř P3</t>
  </si>
  <si>
    <t>23,53*2+(6,11+5,22)*0,50</t>
  </si>
  <si>
    <t>Pilíř P4</t>
  </si>
  <si>
    <t>23,32*2+(5,22+5,22)*0,50</t>
  </si>
  <si>
    <t>Pilíř P5</t>
  </si>
  <si>
    <t>Pilíř P6</t>
  </si>
  <si>
    <t>17,23*2+(3,94+3,94)*0,50</t>
  </si>
  <si>
    <t>25</t>
  </si>
  <si>
    <t>334361216</t>
  </si>
  <si>
    <t>Výztuž betonářská mostních konstrukcí opěr, úložných prahů, křídel, závěrných zídek, bloků ložisek, pilířů a sloupů z oceli 10 505 (R) nebo BSt 500 dříků opěr</t>
  </si>
  <si>
    <t>1884219429</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</si>
  <si>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</si>
  <si>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15,83*0,12</t>
  </si>
  <si>
    <t>26</t>
  </si>
  <si>
    <t>334361226</t>
  </si>
  <si>
    <t>Výztuž betonářská mostních konstrukcí opěr, úložných prahů, křídel, závěrných zídek, bloků ložisek, pilířů a sloupů z oceli 10 505 (R) nebo BSt 500 křídel, závěrných zdí</t>
  </si>
  <si>
    <t>-1965060318</t>
  </si>
  <si>
    <t>5,738*0,15</t>
  </si>
  <si>
    <t>1,875*0,15</t>
  </si>
  <si>
    <t>27</t>
  </si>
  <si>
    <t>334361236</t>
  </si>
  <si>
    <t>Výztuž betonářská mostních konstrukcí opěr, úložných prahů, křídel, závěrných zídek, bloků ložisek, pilířů a sloupů z oceli 10 505 (R) nebo BSt 500 dříků pilířů a sloupů</t>
  </si>
  <si>
    <t>-1999811754</t>
  </si>
  <si>
    <t>Pilíře</t>
  </si>
  <si>
    <t>251,03*0,12</t>
  </si>
  <si>
    <t>28</t>
  </si>
  <si>
    <t>334361266</t>
  </si>
  <si>
    <t>Výztuž betonářská mostních konstrukcí opěr, úložných prahů, křídel, závěrných zídek, bloků ložisek, pilířů a sloupů z oceli 10 505 (R) nebo BSt 500 úložných prahů ložisek</t>
  </si>
  <si>
    <t>1123467406</t>
  </si>
  <si>
    <t>10,418*0,15</t>
  </si>
  <si>
    <t>2,27*0,15</t>
  </si>
  <si>
    <t>29</t>
  </si>
  <si>
    <t>334791114</t>
  </si>
  <si>
    <t>Prostup v betonových zdech z plastových trub průměru do DN 200</t>
  </si>
  <si>
    <t>-944667249</t>
  </si>
  <si>
    <t xml:space="preserve">Poznámka k souboru cen:_x000D_
1. V cenách jsou započteny náklady na nařezání plastového potrubí na potřebnou délku a osazení do bednění bez výřezu bednění, utěsnění prostupu a bednění tmelem před betonáží._x000D_
</t>
  </si>
  <si>
    <t>Prostup dříkem opěry</t>
  </si>
  <si>
    <t>1,00</t>
  </si>
  <si>
    <t>30</t>
  </si>
  <si>
    <t>388995211</t>
  </si>
  <si>
    <t>Chránička kabelů v římse z trub HDPE do DN 80</t>
  </si>
  <si>
    <t>-1899175124</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</si>
  <si>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opěrou._x000D_
2. Cena nelze použít pro tvarovky HDPE chráničky multikanálu nebo žlabu s víkem, které se oceňují souborem cen 388 99-51 Tvarovka kabelovodu HDPE do konstrukce římsy._x000D_
3. V cenách nejsou započteny náklady na:_x000D_
a) prostup bedněním římsy, prostup se oceňuje souborem cen 334 35-91 Výřez bednění pro prostup betonovou konstrukcí,_x000D_
b) výkop rýhy pro chráničku za opěrou, výkop se oceňuje cenami katalogu 800-1 Zemní práce,_x000D_
c) pískové lože chráničky, lože se oceňuje souborem cen 451 57- . 1 Podkladní a výplňová vrstva z kameniva,_x000D_
d) obsyp chráničky a výstražnou fólii, protažení protahovacího lanka a kabelu trubní chráničkou._x000D_
</t>
  </si>
  <si>
    <t>Chráničky v chodnících DN 40</t>
  </si>
  <si>
    <t>91,20*2</t>
  </si>
  <si>
    <t>31</t>
  </si>
  <si>
    <t>388995212</t>
  </si>
  <si>
    <t>Chránička kabelů v římse z trub HDPE přes DN 80 do DN 110</t>
  </si>
  <si>
    <t>-1254684413</t>
  </si>
  <si>
    <t>Chráničky v chodnících DN 90 a 110</t>
  </si>
  <si>
    <t>91,20*3+89,80*2</t>
  </si>
  <si>
    <t>89,80</t>
  </si>
  <si>
    <t>Vodorovné konstrukce</t>
  </si>
  <si>
    <t>32</t>
  </si>
  <si>
    <t>421321128</t>
  </si>
  <si>
    <t>Mostní železobetonové nosné konstrukce deskové nebo klenbové, trámové, ostatní deskové, z betonu C 30/37</t>
  </si>
  <si>
    <t>1338861005</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</si>
  <si>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betonu._x000D_
2. Deskové konstrukce lze použít jako spřahující desku mostních nosníků._x000D_
3. Betonáž dilatačního závěru je prováděna po osazení ocelového dilatačního závěru do konstrukce._x000D_
4. V cenách nejsou započteny náklady na:_x000D_
a) frekvenci nájezdů mezi jednotlivými ukládkami do betonážních lamel ani rezervu prostředků na ukládku betonu a dopravy betonu, pokud jedna betonážní lamela má větší objem než 100 m3 ukládaného betonu,_x000D_
b) podkladní vrstvu z betonu pod přechodovou desku, tyto se oceňují souborem cen 451 31-51 Podkladní a výplňové vrstvy z betonu prostého,_x000D_
c) vrubový kloub (trn) přechodové desky do závěrné zídky případně vrubový kloub desky rámové konstrukce do spodní stavby nebo kloub pérový mostní desky vícepolového mostu , tyto se oceňují souborem cen 428 38 Vrubový a pérový kloub železobetonový._x000D_
d) rovinnost povrchu mostní konstrukce, tyto se oceňují cenou 457 31-1191 Příplatek k ceně za rovinnost._x000D_
</t>
  </si>
  <si>
    <t>Spřahující deska</t>
  </si>
  <si>
    <t>90,00*7,10*0,20</t>
  </si>
  <si>
    <t>33</t>
  </si>
  <si>
    <t>421361236</t>
  </si>
  <si>
    <t>Výztuž deskových konstrukcí z betonářské oceli 10 505 (R) nebo BSt 500 spřahující desky</t>
  </si>
  <si>
    <t>369216280</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</si>
  <si>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závěru._x000D_
2. V cenách jsou započteny náklady na:_x000D_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výztuže._x000D_
b) manipulaci s výztuží při ukládce jeřábem a ručně._x000D_
3. V cenách jsou započteny i náklady na osazení distančních tělísek. Náklady na tělíska jsou započteny ve skladbě bednění._x000D_
4. V cenách nejsou započteny náklady na uchycení tupých spojů závitové výztuže do bednění a jejich napojování, tyto se oceňují souborem cen 273 36-21 Svarové nosné spoje._x000D_
</t>
  </si>
  <si>
    <t>127,80*0,17</t>
  </si>
  <si>
    <t>34</t>
  </si>
  <si>
    <t>423131133</t>
  </si>
  <si>
    <t>Osazení betonových tyčových nosníků na ložiska zdola, hmotnosti nosníku jednotlivě přes 10 do 25 t</t>
  </si>
  <si>
    <t>kus</t>
  </si>
  <si>
    <t>-50148958</t>
  </si>
  <si>
    <t xml:space="preserve">Poznámka k souboru cen:_x000D_
1. V cenách jsou započteny náklady na osazení nosníků na mostní podpěry nebo mostní ložiska s vyměřením a vynesením os nosníků na podpěrách, uchycení nosníků a zdvih s otočením k místu uložení v dosahu vyložení jeřábu při osazování zdola ze spodního okruhu, usměrnění nosníku, spuštění na ložiska předem osazená na podpěrách, zdvih dvěma jeřáby ve spřahu ze spodního okruhu do výšky 10 m podle technologického postupu určeného projektantem, manipulaci na meziskládce nosníků v dosahu jeřábů nebo z dopravního prostředku přímo a dávkový přejezd v rámci jednoho mostního pole. Při montáži nosníků v úrovni shora bez ohledu na výšku mostu jsou započteny náklady na montáž jeřábem v horním okruhu, s využitím paralelního mostu nebo vhodné dispozice okolí, případně s využitím zavážecího zařízení pro montáž tyčových nosníků metodou vpřed včetně přesunů zavážecího zařízení do dalšího mostního pole._x000D_
2. Zavážecí zařízení se používá převážně u mostů o více polích a přes přírodní překážky._x000D_
3. Materiál certifikovaných betonových nosíků podélně prefabrikovaných v délce od 40 m je nutné ocenit ve specifikaci podle sestavy v projektu._x000D_
4. V ceně -1191 Příplatek za přejezd jsou započteny náklady na přejezd jeřábu do 35 m do dalšího mostního pole u vícepolových mostů._x000D_
5. V cenách nejsou započteny náklady na:_x000D_
a) pomocné montážní spojení spřahující desky a příčníků,_x000D_
b) vyplnění spár maltou mezi nosníky na sraz, tyto se oceňují cenou 317 45-1111 Výplň styčných spár římsových dílců maltou,_x000D_
c) záklopovou desku mezi nosníky spřahující monolitické desky pod celoplošnou izolací jako ztracené bednění, tyto se oceňují souborem cen 423 35-53 Bednění ztracené,_x000D_
d) vodorovný vnitrostaveništní přesun, který se oceňuje souborem cen 992 11-4 . Vodorovné přemístění mostních dílců,_x000D_
e) naložení dílců na meziskládce,_x000D_
f) podpěrné konstrukce, tyto se oceňují souborem cen 948 41-1 . Podpěrné skruže a podpěry dočasné kovové nebo 948 42-1 . Podpěrné konstrukce dočasné z ocelových nosníků,_x000D_
g) montáž a demontáž zavážecího zařízení a přesun na stavbu včetně jeřábové dráhy, tyto se oceňují individuálně,_x000D_
h) zpevněné plochy a páteřní komunikaci k montáži podél mostu._x000D_
</t>
  </si>
  <si>
    <t>Předpjaté nosníky</t>
  </si>
  <si>
    <t>5*6</t>
  </si>
  <si>
    <t>35</t>
  </si>
  <si>
    <t>593835010r</t>
  </si>
  <si>
    <t>nosník mostní T 93 15000-600-650 (15 x 0,65 x 2,4 m)</t>
  </si>
  <si>
    <t>-2122045626</t>
  </si>
  <si>
    <t>36</t>
  </si>
  <si>
    <t>423131191R</t>
  </si>
  <si>
    <t>Náklady na jeřábové práce pro demolice vodorovné NK a osazení pref. nosníků</t>
  </si>
  <si>
    <t>kpl</t>
  </si>
  <si>
    <t>673779600</t>
  </si>
  <si>
    <t xml:space="preserve">"1x jeřáb nosnost 500t + 1x jeřáb nosnost 160t" 1 </t>
  </si>
  <si>
    <t>Položka obsahuje kompletní náklady obou jeřábů:</t>
  </si>
  <si>
    <t>Mobilizace + demobilizace (každý 2x)</t>
  </si>
  <si>
    <t>Nájem jeřábů po dobu demolice vodorovné NK a osazení prefa nosníků mostu</t>
  </si>
  <si>
    <t xml:space="preserve">Předpokládá seže jeřáb 500t obslouží  práce v polích 2-6 a jeřáb 160 t obslouží práce v poli 1 </t>
  </si>
  <si>
    <t>Schéma rozmístění jeřábů v příloze D.1.10.1.</t>
  </si>
  <si>
    <t>37</t>
  </si>
  <si>
    <t>423321128</t>
  </si>
  <si>
    <t>Mostní železobetonové nosné konstrukce deskové nebo klenbové, trámové, ostatní trámové, z betonu C 30/37</t>
  </si>
  <si>
    <t>-877514989</t>
  </si>
  <si>
    <t>Monolitické příčníky</t>
  </si>
  <si>
    <t>(4,25*2-0,35*0,30*10)*5</t>
  </si>
  <si>
    <t>4,25*0,925-0,60*0,64*0,30*5</t>
  </si>
  <si>
    <t>6,14*0,65*0,925-0,60*0,64*0,30*5</t>
  </si>
  <si>
    <t>38</t>
  </si>
  <si>
    <t>423355315</t>
  </si>
  <si>
    <t>Bednění trámové a komorové konstrukce ztracené bednění- spřažené desky montáž ztraceného bednění z desek cementotřískových</t>
  </si>
  <si>
    <t>-1187473306</t>
  </si>
  <si>
    <t xml:space="preserve">Poznámka k souboru cen:_x000D_
1. Jedná se o bednění nosných konstrukcí trámových nebo komorových převážně pohledovým bedněním._x000D_
2. Cena -1111 Bednění spodního podhledu příčníku u trámových konstrukcí nad mostní podpěrou se doplňuje cenou -4101 Bednění stěn příčníků platnou i pro boky příčníku trámu._x000D_
3. Bednění spodního podhledu nosné konstrukce monolitických mostů je osazeno společně s pracovní podlahou na roštech podpěrné skruže a oceněno cenou 421 95-5, a to i pro oblouky a mostní klenby._x000D_
4. Bednění podhledu potlačení desky nosné konstrukce do výšky 400 mm v ceně -1112 je založeno na pracovní podlaze podpěrné skruže._x000D_
5. Cena -1121 Závěs bednění skruže umožňuje kotvení zadní části podpěrné skruže do nosné konstrukce betonované v předchozím taktu a používá se pouze u vícepolových mostů._x000D_
6. Bednění vnějších bočních stěn trámů a komor je sestaveno z palubek, jak pro proměnnou výšku stěny – cena -2121, tak i konstantní - cena -2111, a je založeno na pracovní podlaze podpěrné skruže._x000D_
7. Bednění boku mostovky do výšky 350 mm v ceně -2131 je nepohledové z prken._x000D_
8. Bednění boku mostovky jako pracovních čel v ceně -2132 je s prostupy pro třmínky betonářské výztuže ke kotvení monolitické mostní římsy._x000D_
9. Bednění koncových čel v ceně -3111 uzavírá nosnou konstrukci nad podpěrami nebo uzavírá čela předpjatých betonových konstrukcí s kotevními objímkami._x000D_
10. Cena -3112 Bednění čel je určena pro osazení podkladních desek kabelů předpětí nebo čela s osazením deviátoru volně vedených kabelů s otvory pro jejich osazení._x000D_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postupy._x000D_
12. Bednění stěn příčníku trámu v ceně -4101 tvoří spolu se spodním bedněním v ceně -1111 kompletní dobednění příčníku trámových konstrukcí nad podpěrou._x000D_
13. Cena -4111 obsahuje bednění podhledu konzol mostovky (křídel) u trámových nebo komorových mostů se žebry pro bednění a pracovní podélnou lávku včetně zavětrovaných podpěr do výšky 2,5 m založených na pracovní podlaze podpěrné skruže._x000D_
14. Cena -4121 obsahuje bednění boční stěny s výplní pohledového bednění v délce betonážního postupu u vícepolových trámových nebo komorových mostů konstantního tvaru._x000D_
15. Takt posunu formy v ceně -4122 znamená cyklus uvolnění formy a posun formy po dráze na pracovní podlaze podpěrné skruže 50 m do dalšího mostního pole a osazení s rektifikací formy pro ukládku výztuže._x000D_
16. Poslední demontáž vnější sestavy bočnic formy délky betonážního postupu je v ceně -4221._x000D_
17. Bednění stěn příčníku vnějšího předpětí v ceně -4141 je převážně osazeno v komorách mostu nad pilířem, v příčníku jsou otvory pro kotvení volně vedených kabelů._x000D_
18. Bednění vnitřní bočních stěn v ceně -5111 je nepohledové bednění komory osazené s rozpěrnými trubkami bednění k vnějším bočním stěnám._x000D_
19. V ceně -5120 je bednění stropu včetně náběhů mezi trámy nebo stropu komory s podpěrami a zavětrováním do výšky 2,5 m založenými na pracovní podlaze podpěrné skruže._x000D_
20. Montáž sestavy bednění stropu komory v ceně -5121 je bedněním sestavy rámů stropu v délce betonážního postupu u vícepolových mostů, obsahuje měsíční nájemné systémového bednění._x000D_
21. Takt posunu stropu znamená cyklus uvolnění stropu, spuštění bednění na kolejničky, posun bednění o 50 m do dalšího pole, zdvih a rektifikaci stropu s napojením na vnitřní stěny, příprava na osazení kolejniček pro další takt._x000D_
22. Poslední demontáž sestavy systémového bednění stropu je v ceně -5221._x000D_
23. Ztracené bednění spřažené desky mostovky v cenách 423 35-53 lze použít jako záklopovou desku pro prefabrikované betonové nosníky nebo pro ocelobetonové konstrukce, případně pro dodatečně betonované horní desky mostovky u spojité komorové konstrukce mostu._x000D_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bednění._x000D_
25. Drobný spotřební materiál (např. hřebíky, materiál pro vyplnění kuželových otvorů v základu po spínacích tyčích bednění) je započten v režijních nákladech._x000D_
26. V cenách nejsou započteny náklady na:_x000D_
a) osazení trubkové vložky do bednění deviátoru, tyto se oceňují cenou 421 37-41,_x000D_
b) bednění spřahující desky ocelobetonové, tyto se oceňují souborem cen 423 35-7 . Bednění spřažené desky ocelobetonové konstrukce,_x000D_
c) kotvy do bednění pro spřah monolitické římsy, tyto se oceňují souborem cen 317 17-11 Kotvení monolitického betonu římsy do mostovky,_x000D_
d) kotvy do bednění pro závěsy odvodnění mostu, tyto se oceňují souborem cen 936 94-392 Montáž věšákového závěsu odvodnění mostu,_x000D_
e) prostupy trub v konstrukci, tyto se oceňují souborem cen 334 79-11 Prostup z plastových trub betonovou zdí,_x000D_
f) zaoblení zhotovením a vložením ramenátů do sestavy bočnic,_x000D_
g) závěs skruže v ceně -1121, tyto závěsy se oceňují ve specifikaci,_x000D_
h) ztracené bednění v ceně -5312 až -5315, tyto se oceňují ve specifikaci._x000D_
</t>
  </si>
  <si>
    <t>13,10*0,10*4*6</t>
  </si>
  <si>
    <t>39</t>
  </si>
  <si>
    <t>59590736</t>
  </si>
  <si>
    <t>deska cementotřísková bez povrchové úpravy tl 10mm</t>
  </si>
  <si>
    <t>335399979</t>
  </si>
  <si>
    <t>40</t>
  </si>
  <si>
    <t>423361226</t>
  </si>
  <si>
    <t>Výztuž trámové a komorové konstrukce z betonářské oceli 10 505 (R) nebo BSt 500 příčníku trámu</t>
  </si>
  <si>
    <t>-217520932</t>
  </si>
  <si>
    <t xml:space="preserve">Poznámka k souboru cen:_x000D_
1. Jedná se o výztuž nosných konstrukcí mostů trámových a komorových včetně příčníků (mimo doplňkové výztuže uzavírací spáry u letmé montáže nebo doplňkové výztuže po osazení dilatačního závěru)._x000D_
2. V cenách jsou započteny náklady na uložení hlavní a rozdělovací výztuže a třmínků betonářské výztuže do konstrukce, vázání nebo bodové sváry k vytvoření prostorového armokoše, případné úpravy výztuže pro osazení bednění a úpravy pro zajištění průběhu trubek předpínací výztuže._x000D_
3. V cenách jsou započteny i náklady na osazení distančních tělísek. Dilatační tělíska jsou započtena ve skladbě bednění._x000D_
4. V cenách nejsou započteny náklady na:_x000D_
a) úpravu bednění v místech pracovních čel, uchycení tupých spojů závitové výztuže (HBS) do bednění a jejich napojování, tyto se oceňují souborem cen 273 36-222 Spoje prutů nosné výztuže z betonářské oceli - tupé spoje závitové výztuže,_x000D_
b) nájezdy jeřábu k vlastním výkonům, osazení svazků polotovarů betonářské výztuže do konstrukce a frekvenci nájezdů mezi jednotlivými etapami pracovního postupu._x000D_
</t>
  </si>
  <si>
    <t>43,721*0,12</t>
  </si>
  <si>
    <t>41</t>
  </si>
  <si>
    <t>428941131</t>
  </si>
  <si>
    <t>Osazení mostního ložiska ocelového nebo hrncového hrncového, zatížení do 2500 kN</t>
  </si>
  <si>
    <t>1200694013</t>
  </si>
  <si>
    <t xml:space="preserve">Poznámka k souboru cen:_x000D_
1. U kovových válečkových nebo pevných ložisek náležejících k válečkovému ložisku jsou započteny náklady na upevnění do ložiskového bloku, nastavení ložiska a u válečkového ložiska zpevnění nebo dočasné uvolnění ložiska._x000D_
2. U ložiska vodícího (přídržného) jsou započteny náklady na osazení s kotevní deskou na úložnou plochu, rozprostření maltové směsi a nastavení ložiska._x000D_
3. U ložiska hrncového jsou započteny náklady na uložení mostního ložiska na ložiskové bloky včetně kotevních desek s kotevními trny, zpevnění nebo uvolnění ložiska včetně geodetického zaměření a kontrolní zkoušky s certifikací pro napojení ložiska k bednění a betonáži nosné konstrukce._x000D_
4. Hrncová ložiska spřahovaná s dodatečnou výplní spáry s dobedněním horní spáry k betonové nosné mostní konstrukci obsahují navíc náklady na vícepráce bednění a výplň horní spáry, případně vložení výztužné mřížky._x000D_
5. V cenách nejsou započteny náklady na:_x000D_
a) výrobu a vyplnění lože nebo horní případně spodní spáry ložiska modifikovanou maltou, tyto se oceňují souborem cen 452 47-11 Podkladní a výplňová vrstva z modifikované malty cementové,_x000D_
b) lože z plastbetonu, tyto se oceňují souborem cen 451 47- . 1 Podkladní vrstva plastbetonová,_x000D_
c) bednění horní nebo dolní spáry terče ložiska při příčném nebo podélném sklonu, tyto se oceňují souborem cen 428 35-11 Bednění bloku ložiska,_x000D_
d) certifikovaná ložiska podle typu a zatížení podle projektu, tyto se oceňují ve specifikaci._x000D_
</t>
  </si>
  <si>
    <t>42</t>
  </si>
  <si>
    <t>553-002</t>
  </si>
  <si>
    <t>Mostní ložiska hrncová 2000 kN</t>
  </si>
  <si>
    <t>-853567035</t>
  </si>
  <si>
    <t>43</t>
  </si>
  <si>
    <t>451476111</t>
  </si>
  <si>
    <t>Podkladní vrstva z plastbetonu pod mostními ložisky epoxidová pryskyřice první vrstva tl. 10 mm</t>
  </si>
  <si>
    <t>-2115988200</t>
  </si>
  <si>
    <t xml:space="preserve">Poznámka k souboru cen:_x000D_
1. V ceně -6111 jsou započteny i náklady na penetrační nátěr z epoxidové pryskyřice._x000D_
2. Plastbetonová směs započtená v ceně -6111 má poměr plniva ku pojivu 5:1, v ceně -6112 má poměr plniva ku pojivu 4:1._x000D_
3. V cenách nejsou započteny náklady na úpravu úložné spáry; tyto práce se oceňují cenou 967 04-1111 Úprava úložné spáry z části B 01 tohoto katalogu._x000D_
</t>
  </si>
  <si>
    <t>Lože obrub nad tl. 20 mm</t>
  </si>
  <si>
    <t>(91,20+89,80)*0,15</t>
  </si>
  <si>
    <t>44</t>
  </si>
  <si>
    <t>451476112</t>
  </si>
  <si>
    <t>Podkladní vrstva z plastbetonu pod mostními ložisky epoxidová pryskyřice každá další vrstva tl. 10 mm</t>
  </si>
  <si>
    <t>551009122</t>
  </si>
  <si>
    <t>27,15*4</t>
  </si>
  <si>
    <t>45</t>
  </si>
  <si>
    <t>451477121</t>
  </si>
  <si>
    <t>Podkladní vrstva plastbetonová drenážní, tloušťky do 20 mm první vrstva</t>
  </si>
  <si>
    <t>-1041331724</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</si>
  <si>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</si>
  <si>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Drenážní plastbeton, odvodňovací proužek š. 400 mm, 30 mm</t>
  </si>
  <si>
    <t>91,60*0,40</t>
  </si>
  <si>
    <t>46</t>
  </si>
  <si>
    <t>451477122</t>
  </si>
  <si>
    <t>Podkladní vrstva plastbetonová drenážní, tloušťky do 20 mm každá další vrstva</t>
  </si>
  <si>
    <t>-474788896</t>
  </si>
  <si>
    <t>47</t>
  </si>
  <si>
    <t>458311111</t>
  </si>
  <si>
    <t>Výplňové klíny a filtrační vrstvy za opěrou z betonu hutněného po vrstvách výplňového stabilizačního SC II</t>
  </si>
  <si>
    <t>987768403</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</si>
  <si>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opěrou._x000D_
</t>
  </si>
  <si>
    <t>Výplňový beton C16/20 za opěrami</t>
  </si>
  <si>
    <t>6,50*(3,10+6,40)+2,40*6,80</t>
  </si>
  <si>
    <t>Komunikace pozemní</t>
  </si>
  <si>
    <t>48</t>
  </si>
  <si>
    <t>578133212</t>
  </si>
  <si>
    <t>Litý asfalt MA 11 (LAS) s rozprostřením z nemodifikovaného asfaltu v pruhu šířky přes 3 m tl. 35 mm</t>
  </si>
  <si>
    <t>530802964</t>
  </si>
  <si>
    <t xml:space="preserve">Poznámka k souboru cen:_x000D_
1. V cenách jsou započteny i náklady na napojení pracovních spár._x000D_
2. V cenách nejsou započteny náklady na příp. projektem předepsané:_x000D_
a) zdrsňovací posypy, které se oceňují cenami souboru cen 578 90- Zdrsňovací posyp litého asfaltu,_x000D_
b) posypy drobným kamenivem, které se oceňují cenami souboru cen 572 40- Posyp živičného podkladu nebo krytu části C 01 tohoto katalogu._x000D_
</t>
  </si>
  <si>
    <t>Ochrana izolace z litého asfaltu</t>
  </si>
  <si>
    <t>5,00*9,00*3,5</t>
  </si>
  <si>
    <t>49</t>
  </si>
  <si>
    <t>591211111</t>
  </si>
  <si>
    <t>Kladení dlažby z kostek s provedením lože do tl. 50 mm, s vyplněním spár, s dvojím beraněním a se smetením přebytečného materiálu na krajnici drobných z kamene, do lože z kameniva těženého</t>
  </si>
  <si>
    <t>1852490543</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</si>
  <si>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</si>
  <si>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Vozovka, kostky 100/100 mm, žula</t>
  </si>
  <si>
    <t>90,00*5,00</t>
  </si>
  <si>
    <t>50</t>
  </si>
  <si>
    <t>58381007</t>
  </si>
  <si>
    <t>kostka dlažební žula drobná 8/10</t>
  </si>
  <si>
    <t>52105202</t>
  </si>
  <si>
    <t>90,00*5,00*1,02</t>
  </si>
  <si>
    <t>51</t>
  </si>
  <si>
    <t>599141111</t>
  </si>
  <si>
    <t>Vyplnění spár mezi silničními dílci jakékoliv tloušťky živičnou zálivkou</t>
  </si>
  <si>
    <t>-2027508149</t>
  </si>
  <si>
    <t xml:space="preserve">Poznámka k souboru cen:_x000D_
1. Ceny lze použít i pro vyplnění spár podkladu z betonu prostého, který se oceňuje cenami souboru cen 567 1 . - . . Podklad z prostého betonu._x000D_
2. V ceně 14-1111 jsou započteny i náklady na vyčištění spár._x000D_
</t>
  </si>
  <si>
    <t>Asfaltová zálivka š. 10 mm, chodník - obrubník</t>
  </si>
  <si>
    <t>91,20+89,80</t>
  </si>
  <si>
    <t>Asfaltová zálivka š. 20 mm, vozovka - obrubník</t>
  </si>
  <si>
    <t>Úpravy povrchů, podlahy a osazování výplní</t>
  </si>
  <si>
    <t>52</t>
  </si>
  <si>
    <t>628611102</t>
  </si>
  <si>
    <t>Nátěr mostních betonových konstrukcí epoxidový 2x ochranný nepružný OS-B</t>
  </si>
  <si>
    <t>-2067868250</t>
  </si>
  <si>
    <t>Nátěr betonu S2 - polymerní</t>
  </si>
  <si>
    <t>90,575*0,40+87,95*0,40</t>
  </si>
  <si>
    <t>Nátěr chodníku S4</t>
  </si>
  <si>
    <t>2*(91,20+89,80)</t>
  </si>
  <si>
    <t>53</t>
  </si>
  <si>
    <t>628633111</t>
  </si>
  <si>
    <t>Spárování zdiva pilířů, opěr a křídel mostů z lomového kamene aktivovanou maltou, hloubky do 40 mm délka spáry na 1 m2 upravované plochy do 6 m</t>
  </si>
  <si>
    <t>1843312390</t>
  </si>
  <si>
    <t xml:space="preserve">Poznámka k souboru cen:_x000D_
1. V cenách jsou započteny i náklady na:_x000D_
a) dodání potřebných hmot,_x000D_
b) vypláchnutí spár vodou před spárováním a očištění okolního zdiva po spárování._x000D_
2. Délce spáry na 1 m2 upravované plochy odpovídají tyto počty kamenů:_x000D_
a) do 6 m - do 10 kusů na 1 m2,_x000D_
b) přes 6 do 12 m - přes 10 do 35 kusů na 1 m2,_x000D_
c) přes 12 m - přes 35 kusů na 1 m2._x000D_
</t>
  </si>
  <si>
    <t>(7,40+3,60*2,50)+14,40</t>
  </si>
  <si>
    <t>Trubní vedení</t>
  </si>
  <si>
    <t>54</t>
  </si>
  <si>
    <t>899103112</t>
  </si>
  <si>
    <t>Osazení poklopů litinových a ocelových včetně rámů pro třídu zatížení B125, C250</t>
  </si>
  <si>
    <t>-465849160</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</si>
  <si>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</si>
  <si>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55</t>
  </si>
  <si>
    <t>28661933</t>
  </si>
  <si>
    <t>poklop šachtový litinový dno DN 600 pro třídu zatížení B125</t>
  </si>
  <si>
    <t>-1144806424</t>
  </si>
  <si>
    <t>Ostatní konstrukce a práce, bourání</t>
  </si>
  <si>
    <t>56</t>
  </si>
  <si>
    <t>916242112</t>
  </si>
  <si>
    <t>Montáž chodníkového žulového obrubníku kotveného do mostní římsy s ložem z plastbetonu</t>
  </si>
  <si>
    <t>-1517963079</t>
  </si>
  <si>
    <t xml:space="preserve">Poznámka k souboru cen:_x000D_
1. V cenách jsou započteny náklady na osazení a lepení epoxidovým tmelem nerezových kotev do vyvrtaných otvorů v žulovém obrubníku, vyrobení a rozprostření lože z drenážního plastbetonu v potřebné tloušťce do 20 mm, osazení obrubníku se směrovým a výškovým vyrovnáním na sraz jako bednění výplňového betonu chodníku římsy._x000D_
2. V cenách nejsou započteny náklady na:_x000D_
a) zálivku podélných pracovních spár u obrubníku,_x000D_
b) vrtání otvorů do obrubníku,_x000D_
c) v ceně -2111 bez lože na drenážní plastbeton, tyto se oceňují souborem cen 451 47- . 1 Podkladní vrstva plastbetonová,_x000D_
d) dodání obrubníků, tyto se oceňují ve specifikaci._x000D_
</t>
  </si>
  <si>
    <t>57</t>
  </si>
  <si>
    <t>58380007</t>
  </si>
  <si>
    <t>obrubník kamenný žulový přímý 150x250mm</t>
  </si>
  <si>
    <t>-2052740638</t>
  </si>
  <si>
    <t>58</t>
  </si>
  <si>
    <t>931941112</t>
  </si>
  <si>
    <t>Osazení dilatačního mostního závěru lamelového, posun do 100 mm</t>
  </si>
  <si>
    <t>-1029189321</t>
  </si>
  <si>
    <t xml:space="preserve">Poznámka k souboru cen:_x000D_
1. V cenách jsou započteny i náklady na rozměření a osazení mostního závěru do konstrukce jeřábem._x000D_
2. U lamelových a hřebenových mostních závěrů jsou započteny náklady na vyrovnání kotevních želez ocelových krajních profilů a přivaření k mostní výztuži se směrovým a výškovým vyrovnáním a nastavení hodnot._x000D_
3. U kobercových mostních závěrů jsou započteny náklady na uložení základního nosného prvku krajních úhelníků tak, aby přímo středovou částí kryly dilatační spáru._x000D_
4. U podpovrchových mostních závěrů jsou započteny náklady na uložení pásu šíře 210 mm nad spárou do konstrukce, vyvrtání otvorů D 16 mm do betonu nosné konstrukce a opěry, upevnění do chemických hmoždinek kotevními šrouby tak, aby výztuha podpovrchového mostního závěru překrývala dilatační spáru, řez spáry a vyplnění spáry elastickou zálivkou._x000D_
5. V cenách nejsou započteny náklady na:_x000D_
a) mostní závěry, tyto se oceňují ve specifikaci a jsou tvarově specifikovány v projektu,_x000D_
b) bednění a odbednění dilatační spáry mostního závěru včetně betonáže kapes pro uložení mostního závěru,_x000D_
c) u lamelových a hřebenových mostních závěrů doplnění výztuže,_x000D_
d) u podpovrchových mostních závěrů zřízení vozovkových vrstev nad dilatací, řezání a provedení pružné zálivky v obrusné vrstvě vozovky nad dilatační spárou nebo zálivky podélné spáry kolem lamelových nebo hřebenových mostních závěrů._x000D_
</t>
  </si>
  <si>
    <t>10,00+7,60</t>
  </si>
  <si>
    <t>59</t>
  </si>
  <si>
    <t>553-007</t>
  </si>
  <si>
    <t>mostní závěr</t>
  </si>
  <si>
    <t>371178968</t>
  </si>
  <si>
    <t>60</t>
  </si>
  <si>
    <t>931998112</t>
  </si>
  <si>
    <t>Těsnění prostupů izolací mostovky bitumenovým tmelem trubky odvodnění DN 50</t>
  </si>
  <si>
    <t>-1548801274</t>
  </si>
  <si>
    <t xml:space="preserve">Poznámka k souboru cen:_x000D_
1. V cenách jsou započteny náklady na vyčištění prostoru prostupu, průniku kotvy nebo trubního prostupu odvodnění celoplošnou izolační vrstvou, ruční nanesení pružného tmelu a zatření tmelem za studena na bázi kašovitého bitumenového roztoku zajištujícího dostatečné utěsnění a slučitelnost s vrstvami pokládané vozovky._x000D_
</t>
  </si>
  <si>
    <t>61</t>
  </si>
  <si>
    <t>936172123</t>
  </si>
  <si>
    <t>Osazení kovových doplňků mostního vybavení jednotlivě roštů a rámů do 50 kg uchycených šrouby</t>
  </si>
  <si>
    <t>1547657590</t>
  </si>
  <si>
    <t xml:space="preserve">Poznámka k souboru cen:_x000D_
1. V cenách jsou započteny náklady na rozměření a osazení kovového doplňku ke konstrukci, do lože nebo do otvoru, případně do výztuže, vyrovnání s upevněním svarem nebo vázáním k výztuži, případně vyrovnání a upevnění šroubem - svorníkem ke konstrukci._x000D_
2. V cenách nejsou započteny náklady na:_x000D_
a) vrtání otvorů do betonu s osazením hmoždinek, tyto se oceňují souborem cen 953 99- . . Osazení hmoždinek do betonu,_x000D_
b) lože z plastbetonu, tyto se oceňují souborem cen 451 47- . 1 Podkladní vrstva plastbetonová,_x000D_
c) kovové doplňky do bednění (kotevní lišty), tyto se oceňují souborem cen 953 94-32 Kotvení závěsů do bednění,_x000D_
d) kovové věšáky objímky odvodnění, tyto se oceňují souborem cen 936 94-39 Montáž věšákového závěsu odvodnění mostu._x000D_
</t>
  </si>
  <si>
    <t>Odvodňovací žlábek - nerez plech</t>
  </si>
  <si>
    <t>62</t>
  </si>
  <si>
    <t>553-001</t>
  </si>
  <si>
    <t>nerezový žlab</t>
  </si>
  <si>
    <t>689833027</t>
  </si>
  <si>
    <t>63</t>
  </si>
  <si>
    <t>936941121</t>
  </si>
  <si>
    <t>Odvodňovač izolace mostovky osazení do plastbetonu, odvodňovače nerezového</t>
  </si>
  <si>
    <t>-290787234</t>
  </si>
  <si>
    <t xml:space="preserve">Poznámka k souboru cen:_x000D_
1. V cenách jsou započteny náklady na:_x000D_
a) osazení bednící vložky 300x300 mm s otvorem pro trubku chráničky průměru 63 mm, osazení nerez příruby s nerez trubkou vývodu průměru 50 mm nebo osazení měděného trychtýře s nalepením trubkové spojky průměru 32 mm pro nasazení prodlužovací trubky průměru 50 mm do lože z plastbetonu (oceňuje se zvlášť) a na trubku chráničky průměru 63 mm, přilepení natavovací izolace mostovky (v sub dodávce), nastříhaní a nalepení nerez mřížky na odvodňovač, zachycení mřížky pomocí spony jako zábrana proti posunutí při pozdější ukládce drenážního betonu vsaku nad odvodňovací trubkou,_x000D_
b) u měděného provedení nalepení prodloužení vývodu plastové trubky průměru 50 mm podle konstrukční výšky nosné konstrukce na spojku průměru 32 mm, nařezání a osazení chráničky průměru 63 mm do bednění vyvázaně a osazení na vložku bednění 130x130 mm s otvorem pro osazení chráničky. U nerezového provedení odpadá prodloužení vývodu od příruby a obsahuje pouze nařezání chráničky průměru 63 mm těsnění odvodňovače mezi trubkou průměru 50 mm a chráničkou._x000D_
2. V cenách nejsou započteny náklady na:_x000D_
a) lože z plastbetonu a vsakovací vrstvy z drenážního plastbetonu, tyto se oceňují souborem cen 451 47- . 1 Podkladní vrstva plastbetonová,_x000D_
b) subdodávku pokládky celoplošné izolace mostovky a případné napojení odvodňovací trubky D 50 mm do sedla horizontálního potrubí DN 200-250 odvodnění mostu,_x000D_
c) odvodňovač izolace mostovky; tyto se oceňují ve specifikaci._x000D_
</t>
  </si>
  <si>
    <t>Odvodňovač povrchu izolace</t>
  </si>
  <si>
    <t>Odvodňovač revizních šachet</t>
  </si>
  <si>
    <t>64</t>
  </si>
  <si>
    <t>140R1</t>
  </si>
  <si>
    <t xml:space="preserve">odvodňovací trubka  DN 50 mm, délka 450 mm, nerez A4	</t>
  </si>
  <si>
    <t>-524749359</t>
  </si>
  <si>
    <t>12*0,45+5*0,52</t>
  </si>
  <si>
    <t>65</t>
  </si>
  <si>
    <t>936942122</t>
  </si>
  <si>
    <t>Osazení mostní vpusti a prodlužovací tvarovky vpusti, velikosti 300/500 mm</t>
  </si>
  <si>
    <t>502080058</t>
  </si>
  <si>
    <t xml:space="preserve">Poznámka k souboru cen:_x000D_
1. V cenách vpustí jsou započteny náklady na rozměření sedla bednění, vyrovnání a případně krácení vývodu, vyrovnání a upevnění do bednění, zhotovení bednění vložky, prostup bedněním (odbednění je součástí odbednění nosné konstrukce), osazení hrnce vpusti s úpravou izolace, osazení rektifikační podložky a bednící lišty s rámem vpusti (po obetonování a vyplnění drenážním plastbetonem), osazení roštu a případně lapače nečistot a uzamčení roštu._x000D_
2. V cenách prodlužovací tvarovky F podle provedení vývodu jsou započteny náklady na nanesení silikonového tmelu na sedlo hrnce vpusti, osazení tvarovky F s dalším napojením na spojku odvodňovacího potrubí mostu DN 150._x000D_
3. V cenách nejsou započteny náklady na:_x000D_
a) soupravu vpusti a tvarovky, tyto se oceňují ve specifikaci._x000D_
b) zálivku a utěsnění spár asfaltovým modifikovaným tmelem a litým asfaltem kolem vpusti,_x000D_
c) plastbeton pro osazení vpusti, tyto se oceňují souborem cen 451 47- . 1 Podkladní vrstva plastbetonová,_x000D_
d) osazení vyrovnávacího rámu vpusti pro vozovky tl. přes 80 mm, tyto se oceňují souborem cen 936 17- . 1 Osazení kovových doplňků mostního vybavení,_x000D_
e) chráničku DN 200 na konstrukční výšku nosné konstrukce pro prodlužovací vývod průměru 150 mm._x000D_
</t>
  </si>
  <si>
    <t>Mostní odvodňovač se svislým svodem DN 150</t>
  </si>
  <si>
    <t>Mostní odvodňovač se šikmým svodem DN 150</t>
  </si>
  <si>
    <t>66</t>
  </si>
  <si>
    <t>5524170R</t>
  </si>
  <si>
    <t>odvodňovač mostní rigolový mříž 300 x 500 mm</t>
  </si>
  <si>
    <t>-1887562953</t>
  </si>
  <si>
    <t>67</t>
  </si>
  <si>
    <t>936942211</t>
  </si>
  <si>
    <t>Zhotovení tabulky s letopočtem opravy nebo větší údržby vložením šablony do bednění</t>
  </si>
  <si>
    <t>-377987082</t>
  </si>
  <si>
    <t>68</t>
  </si>
  <si>
    <t>936943131</t>
  </si>
  <si>
    <t>Montáž odvodnění mostu z potrubí nerezového bez spojek, profilu DN 150 potrubí</t>
  </si>
  <si>
    <t>227790659</t>
  </si>
  <si>
    <t xml:space="preserve">Poznámka k souboru cen:_x000D_
1. Materiál nerezového a litinového potrubí a dílů odvodnění se oceňuje samostatně ve specifikaci._x000D_
2. Standardní délka nerezového rovného potrubí pro svislý svod je 3 m, pro vodorovné sběrné potrubí 3 m nebo 6 m._x000D_
3. Cenu nerezového rovného potrubí lze uplatnit také pro sběrné potrubí s přípojnou odbočkou DN 150 nebo pro oblouk přímého potrubí ve standardní délce 3 m až 6 m. Oblouk samostatně je délky do 0,6 m._x000D_
4. Standardní délka litinového potrubí pro svislý svod je 2 m, pro vodorovné sběrné potrubí 3 až 6 m. Oblouk samostatně je délky do 0,3 m._x000D_
5. V cenách jsou započteny náklady na rozměření, případně krácení potrubí, položení do spádu a na sraz do objímek závěsů, případně u vsazení nerezové sedlové odbočky na sběrné litinové potrubí, provedení segmentovitých výřezů, ošetření řezu nátěrem, osazení sedla s dodaným těsněním a stažení třmeny na potrubí, osazení oblouků a závěrných víček podle projektu odvodnění a manipulaci ručně._x000D_
6. V cenách nejsou započteny náklady na:_x000D_
a) stavbu lešení nebo závěsné lávky pod mostem, tyto se oceňují souborem cen 945 21-1 . Pojízdná pracovní lávka mostu,_x000D_
b) prostupy potrubí betonovou konstrukcí, tyto se oceňují souborem cen 334 79-11 Prostup z plastových trub betonovou zdí,_x000D_
c) závěsy odvodnění do DN 300, tyto se oceňují souborem cen 936 94-39 Montáž věšákového závěsu odvodnění mostu,_x000D_
d) kotvení závěsu osazeného do bednění podhledu, tyto se oceňují souborem cen 953 94-32 Kotvení závěsů do bednění,_x000D_
e) pružnou nebo dilatační spojku potrubí, tyto se oceňují souborem cen 936 94-39 Osazení spojky se sponami na potrubí odvodnění mostu,_x000D_
f) tlakovou zkoušku potrubí, tyto se oceňují cenami katalogu 827-1 Vedení trubní, dálková a přípojná – vodovody a kanalizace._x000D_
</t>
  </si>
  <si>
    <t>Odvodňovač se svislým svodem</t>
  </si>
  <si>
    <t>8*(0,274+0,840)</t>
  </si>
  <si>
    <t>Odvodňovač se šikmým svodem</t>
  </si>
  <si>
    <t>5*1,00</t>
  </si>
  <si>
    <t>69</t>
  </si>
  <si>
    <t>553-004</t>
  </si>
  <si>
    <t>odvodňovač se svislým svodem DN 150</t>
  </si>
  <si>
    <t>-1905803100</t>
  </si>
  <si>
    <t>70</t>
  </si>
  <si>
    <t>553-005</t>
  </si>
  <si>
    <t>odvodňovač se šikmým svodem DN 150</t>
  </si>
  <si>
    <t>1089176933</t>
  </si>
  <si>
    <t>71</t>
  </si>
  <si>
    <t>936943933</t>
  </si>
  <si>
    <t>Montáž objímky odvodnění pro svislý svod s lištou DN 150</t>
  </si>
  <si>
    <t>-22122077</t>
  </si>
  <si>
    <t xml:space="preserve">Poznámka k souboru cen:_x000D_
1. V cenách jsou započteny i náklady na osazení závitových tyčí objímky svislého svodu do zabetonované kotevní lišty ve svislé betonové stěně, osazení svodu odvodnění vystýlkou, stažení dvojdílné objímky a směrovou rektifikaci objímky svodu odvodnění v U-profilu lišty._x000D_
2. V cenách nejsou započteny náklady na:_x000D_
a) dodávku objímky pro svislý svod, tato se ocení ve specifikaci,_x000D_
b) osazení U-profilu lišty do bednění, tyto se oceňují souborem cen 953 94-32 Kotvení závěsů do bednění._x000D_
</t>
  </si>
  <si>
    <t>72</t>
  </si>
  <si>
    <t>552418630</t>
  </si>
  <si>
    <t>závěs mostních odvodňovačů jednobodový pro trubku SML XXI nerez A4 DN 150</t>
  </si>
  <si>
    <t>20670675</t>
  </si>
  <si>
    <t>73</t>
  </si>
  <si>
    <t>941321121</t>
  </si>
  <si>
    <t>Montáž lešení řadového modulového těžkého pracovního s podlahami s provozním zatížením tř. 4 do 300 kg/m2 šířky tř. SW12 přes 1,2 do 1,5 m, výšky do 10 m</t>
  </si>
  <si>
    <t>-1344725158</t>
  </si>
  <si>
    <t xml:space="preserve">Poznámka k souboru cen:_x000D_
1. V ceně jsou započteny i náklady na kotvení lešení._x000D_
2. Montáž lešení řadového modulového těžkého výšky přes 40 m se oceňuje individuálně._x000D_
3. Šířkou se rozumí půdorysná vzdálenost, měřená od vnitřního líce sloupků zábradlí k protilehlému volnému okraji podlahy nebo mezi vnitřními líci._x000D_
4. Ceny položek -1111, -1112 a -1113 lze použít i pro lešení HAKI šíře 0,75 m._x000D_
5. Ceny položek -1121, -1122 a -1123 lze použít i pro lešení HAKI šíře 1,05 a 1,25 m._x000D_
</t>
  </si>
  <si>
    <t>(6,50*1,50*2+(2*1,50*1,50+2,00*1,50)*2)*5</t>
  </si>
  <si>
    <t>74</t>
  </si>
  <si>
    <t>941321221</t>
  </si>
  <si>
    <t>Montáž lešení řadového modulového těžkého pracovního s podlahami s provozním zatížením tř. 4 do 300 kg/m2 Příplatek za první a každý další den použití lešení k ceně -1121 nebo -1122</t>
  </si>
  <si>
    <t>1330199180</t>
  </si>
  <si>
    <t>3 "měsíce"*30*172,500</t>
  </si>
  <si>
    <t>75</t>
  </si>
  <si>
    <t>9413212R</t>
  </si>
  <si>
    <t>Příplatek za stížené podmínky při montáži a demonáži lešení</t>
  </si>
  <si>
    <t>1974257818</t>
  </si>
  <si>
    <t>Přístup, montáž, demontáž pouze lezeckou metodou</t>
  </si>
  <si>
    <t>172,5</t>
  </si>
  <si>
    <t>76</t>
  </si>
  <si>
    <t>941321821</t>
  </si>
  <si>
    <t>Demontáž lešení řadového modulového těžkého pracovního s podlahami s provozním zatížením tř. 4 do 300 kg/m2 šířky tř. SW12 přes 1,2 do 1,5 m, výšky do 10 m</t>
  </si>
  <si>
    <t>334811782</t>
  </si>
  <si>
    <t xml:space="preserve">Poznámka k souboru cen:_x000D_
1. Demontáž lešení řadového modulového těžkého výšky přes 40 m se oceňuje individuálně._x000D_
2. Ceny položek -1811, -1812 a -1813 lze použít i pro lešení HAKI šíře 0,75 m._x000D_
3. Ceny položek -1821, -1822 a -1823 lze použít i pro lešení HAKI šíře 1,05 a 1,25 m._x000D_
</t>
  </si>
  <si>
    <t>77</t>
  </si>
  <si>
    <t>953945212</t>
  </si>
  <si>
    <t>Kotvy mechanické s vyvrtáním otvoru do betonu, železobetonu nebo tvrdého kamene pro těžká kotvení, velikost M 8, délka 120 mm</t>
  </si>
  <si>
    <t>-1308757693</t>
  </si>
  <si>
    <t xml:space="preserve">Poznámka k souboru cen:_x000D_
1. V cenách jsou započteny i náklady na:_x000D_
a) rozměření, vrtání do betonu a spotřeba vrtáků,_x000D_
b) vyfoukání otvoru, osazení kotvy do vyznačené kotevní hloubky, dotažení matice pomocí klíče,_x000D_
c) dodávku mechanických kotev._x000D_
</t>
  </si>
  <si>
    <t>Osazení nerezového žlabu</t>
  </si>
  <si>
    <t>2*3</t>
  </si>
  <si>
    <t>78</t>
  </si>
  <si>
    <t>960191241</t>
  </si>
  <si>
    <t>Bourání konstrukcí vodních staveb z hladiny, s naložením vybouraných hmot a suti na dopravní prostředek nebo s odklizením na hromady do vzdálenosti 20 m z kamenných kvádrů</t>
  </si>
  <si>
    <t>-1893269605</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</si>
  <si>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</si>
  <si>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Rozebrání kamenů přelivu</t>
  </si>
  <si>
    <t>79</t>
  </si>
  <si>
    <t>961021112</t>
  </si>
  <si>
    <t>Bourání mostních konstrukcí základů z kamene nebo cihel</t>
  </si>
  <si>
    <t>1050706053</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</si>
  <si>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</si>
  <si>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 xml:space="preserve">Opěra O1 </t>
  </si>
  <si>
    <t>6,80*6,20+3,50*2,50*0,60</t>
  </si>
  <si>
    <t>Opěra O7</t>
  </si>
  <si>
    <t>4,65*9,50</t>
  </si>
  <si>
    <t>80</t>
  </si>
  <si>
    <t>962051111</t>
  </si>
  <si>
    <t>Bourání mostních konstrukcí zdiva a pilířů ze železového betonu</t>
  </si>
  <si>
    <t>1993466920</t>
  </si>
  <si>
    <t>Stávající pilíře</t>
  </si>
  <si>
    <t>(15,20+14,50+14,20+14,20+10,10)*2+(7,80+6,20+6,20+5,30+6*5,30)*0,50</t>
  </si>
  <si>
    <t>81</t>
  </si>
  <si>
    <t>-60921694</t>
  </si>
  <si>
    <t>Demolice zábradlí na mostě - sloupky</t>
  </si>
  <si>
    <t>2*90/2*1,2*3,14*0,125*0,125</t>
  </si>
  <si>
    <t>82</t>
  </si>
  <si>
    <t>963051111</t>
  </si>
  <si>
    <t>Bourání mostních konstrukcí nosných konstrukcí ze železového betonu</t>
  </si>
  <si>
    <t>-2073960325</t>
  </si>
  <si>
    <t>Vodorovná nosná konstrukce</t>
  </si>
  <si>
    <t>2,32*13,00*6,00+4,20*1,00*2,00*5+4,20*1,00*1,00*2</t>
  </si>
  <si>
    <t>83</t>
  </si>
  <si>
    <t>963071111</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</si>
  <si>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do 100 kg</t>
  </si>
  <si>
    <t>kg</t>
  </si>
  <si>
    <t>-102142756</t>
  </si>
  <si>
    <t>Ložiska</t>
  </si>
  <si>
    <t>0,3*0,3*0,08*7850*8</t>
  </si>
  <si>
    <t>Závěry</t>
  </si>
  <si>
    <t>4*2*20+13*15</t>
  </si>
  <si>
    <t>Odvodnění - odhad</t>
  </si>
  <si>
    <t>200,00</t>
  </si>
  <si>
    <t>84</t>
  </si>
  <si>
    <t>966075141</t>
  </si>
  <si>
    <t>Odstranění různých konstrukcí na mostech kovového zábradlí vcelku</t>
  </si>
  <si>
    <t>-1443364871</t>
  </si>
  <si>
    <t>2*90,00</t>
  </si>
  <si>
    <t>85</t>
  </si>
  <si>
    <t>977141118</t>
  </si>
  <si>
    <t>Vrty pro kotvy do betonu s vyplněním epoxidovým tmelem, průměru 18 mm, hloubky 120 mm</t>
  </si>
  <si>
    <t>402666535</t>
  </si>
  <si>
    <t xml:space="preserve">Poznámka k souboru cen:_x000D_
1. V cenách jsou započteny náklady na:_x000D_
a) rozměření, vrtání do betonu a spotřeba vrtáků,_x000D_
b) vyfoukání otvoru, přípravu kotev k uložení do otvorů, vyplnění kotevních otvorů dvousložkovým epoxidovým tmelem, zasunutí kotevního trnu (betonářské výztuže při reprofilaci) nebo svorníku._x000D_
</t>
  </si>
  <si>
    <t>Kotvení kamenného obkladu, vlepení øR12 do vrtu ø16 hl. min. 150 mm, 9 ks/m2</t>
  </si>
  <si>
    <t>20,00*9</t>
  </si>
  <si>
    <t>86</t>
  </si>
  <si>
    <t>977141120</t>
  </si>
  <si>
    <t>Vrty pro kotvy do betonu s vyplněním epoxidovým tmelem, průměru 20 mm, hloubky 130 mm</t>
  </si>
  <si>
    <t>-464459836</t>
  </si>
  <si>
    <t>Vrty pro kotevní obrub pr. 20 mm, dl. 70 mm</t>
  </si>
  <si>
    <t>(92+90)*2</t>
  </si>
  <si>
    <t>87</t>
  </si>
  <si>
    <t>977141132</t>
  </si>
  <si>
    <t>Vrty pro kotvy do betonu s vyplněním epoxidovým tmelem, průměru 32 mm, hloubky 220 mm</t>
  </si>
  <si>
    <t>335857871</t>
  </si>
  <si>
    <t>Kotvení nové části pilíře na starý, vlepení øR16 do vrtu ø20 hl. min. 250 mm, 9 ks/m2</t>
  </si>
  <si>
    <t>206,00*9</t>
  </si>
  <si>
    <t>88</t>
  </si>
  <si>
    <t>977151127</t>
  </si>
  <si>
    <t>Jádrové vrty diamantovými korunkami do stavebních materiálů (železobetonu, betonu, cihel, obkladů, dlažeb, kamene) průměru přes 225 do 250 mm</t>
  </si>
  <si>
    <t>1250539418</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</si>
  <si>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</si>
  <si>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Vrty pro protažení zvedacích závěsů při demolici nosné konstrukce</t>
  </si>
  <si>
    <t>6*4*2</t>
  </si>
  <si>
    <t>89</t>
  </si>
  <si>
    <t>977212112</t>
  </si>
  <si>
    <t>Řezání konstrukcí diamantovým lanem železobetonových s výztuží průměru přes 16 mm</t>
  </si>
  <si>
    <t>-805481764</t>
  </si>
  <si>
    <t xml:space="preserve">Poznámka k souboru cen:_x000D_
1. Množství měrných jednotek se určuje v m2 plochy řezu._x000D_
2. V cenách jsou započteny i náklady na spotřebu vody._x000D_
3. V cenách nejsou započteny náklady na vybourání konstrukcí; tyto náklady se oceňují cenami katalogu 801-3 Budovy a haly - bourání konstrukcí._x000D_
</t>
  </si>
  <si>
    <t>Řezání nosné konstrukce při demolici</t>
  </si>
  <si>
    <t>"podélné řezy" 6*(2*15,0*0,15+4*0,50*0,30+4*0,70*1,00)</t>
  </si>
  <si>
    <t>"příčné řezy v polích 1-3" 3*(4,15*0,15*3+0,50*0,30*3*3)</t>
  </si>
  <si>
    <t>90</t>
  </si>
  <si>
    <t>979071112</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</si>
  <si>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</si>
  <si>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-806070550</t>
  </si>
  <si>
    <t xml:space="preserve">Poznámka k souboru cen:_x000D_
1. Ceny jsou určeny jen pro očištění vybouraných kostek uložených do lože ze sypkého materiálu bez pojiva._x000D_
2. Přemístění vybouraných dlažebních kostek na vzdálenost přes 3 m se oceňuje cenami souborů cen 997 22-1 Vodorovná doprava suti._x000D_
</t>
  </si>
  <si>
    <t>91</t>
  </si>
  <si>
    <t>985111211</t>
  </si>
  <si>
    <t>Odsekání vrstev betonu stěn, tloušťka odsekané vrstvy do 80 mm</t>
  </si>
  <si>
    <t>-1447562363</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</si>
  <si>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</si>
  <si>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Osekání žb stěny strojovny pro osazení dil. závěru, tl. 50 mm</t>
  </si>
  <si>
    <t>1,70*1,70</t>
  </si>
  <si>
    <t>92</t>
  </si>
  <si>
    <t>985121122</t>
  </si>
  <si>
    <t>Tryskání degradovaného betonu stěn, rubu kleneb a podlah vodou pod tlakem přes 300 do 1 250 barů</t>
  </si>
  <si>
    <t>899501919</t>
  </si>
  <si>
    <t xml:space="preserve">Poznámka k souboru cen:_x000D_
1. V cenách jsou započteny i náklady na dodání vody a písku._x000D_
2. V cenách tryskání pískem jsou započteny i náklady na smetení písku na hromady nebo naložení na dopravní prostředek._x000D_
3. V cenách tryskání pískem nejsou započteny náklady na odvoz písku, které se oceňují cenami odvozu suti příslušného katalogu pro objekt, na kterém se tryskání provádí._x000D_
</t>
  </si>
  <si>
    <t>Spojovací můstek mez starým a novým betonem pilířů</t>
  </si>
  <si>
    <t>18,76*1,00+9,70+6,10+0,50*(12,90+14,90)</t>
  </si>
  <si>
    <t>17,50*1,00+5,30+6,10+0,50*(13,60+14,30)</t>
  </si>
  <si>
    <t>(17,10*1,00+5,30*2+2*13,90*0,50)*2</t>
  </si>
  <si>
    <t>12,74*1,00+4,00*2+2*0,50*10,40</t>
  </si>
  <si>
    <t>93</t>
  </si>
  <si>
    <t>985323111</t>
  </si>
  <si>
    <t>Spojovací můstek reprofilovaného betonu na cementové bázi, tloušťky 1 mm</t>
  </si>
  <si>
    <t>1724625153</t>
  </si>
  <si>
    <t>94</t>
  </si>
  <si>
    <t>9R0_1</t>
  </si>
  <si>
    <t>nivelační body hřebové na mostě, včetně instalace</t>
  </si>
  <si>
    <t>888573777</t>
  </si>
  <si>
    <t>95</t>
  </si>
  <si>
    <t>9R0_2</t>
  </si>
  <si>
    <t>nivelační body čepové na mostě, včetně instalace</t>
  </si>
  <si>
    <t>1491802027</t>
  </si>
  <si>
    <t>997</t>
  </si>
  <si>
    <t>Přesun sutě</t>
  </si>
  <si>
    <t>96</t>
  </si>
  <si>
    <t>997211111</t>
  </si>
  <si>
    <t>Svislá doprava suti nebo vybouraných hmot s naložením do dopravního zařízení a s vyprázdněním dopravního zařízení na hromadu nebo do dopravního prostředku suti na výšku do 3,5 m</t>
  </si>
  <si>
    <t>-1233483157</t>
  </si>
  <si>
    <t xml:space="preserve">Poznámka k souboru cen:_x000D_
1. Shazuje-li se suť z jakékoliv výšky na místo, kde zůstane ležet, aniž se s ní dále manipuluje, oceňuje se její svislá doprava pouze cenou 1111._x000D_
2. Výška svislé dopravy je svislá vzdálenost mezi místem nakládání do zařízení pro svislou dopravu a místem, kde se toto zařízení vyprazdňuje._x000D_
</t>
  </si>
  <si>
    <t>"Ubourané pilíře" 396,120</t>
  </si>
  <si>
    <t>"Demolice nosné konstrukce" 555,264</t>
  </si>
  <si>
    <t>97</t>
  </si>
  <si>
    <t>997211511</t>
  </si>
  <si>
    <t>Vodorovná doprava suti nebo vybouraných hmot suti se složením a hrubým urovnáním, na vzdálenost do 1 km</t>
  </si>
  <si>
    <t>1717236704</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</si>
  <si>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</si>
  <si>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"Rozebrané kostky" 91,800</t>
  </si>
  <si>
    <t>"vytrhané obruby" 52,200</t>
  </si>
  <si>
    <t>"Odstranění sloupků zábradlí" 12,718</t>
  </si>
  <si>
    <t>"Osekaný beton ze strojovny" 0,543</t>
  </si>
  <si>
    <t>"izolace pod vozovkou" 1,080</t>
  </si>
  <si>
    <t>98</t>
  </si>
  <si>
    <t>997211519</t>
  </si>
  <si>
    <t>Vodorovná doprava suti nebo vybouraných hmot suti se složením a hrubým urovnáním, na vzdálenost Příplatek k ceně za každý další i započatý 1 km přes 1 km</t>
  </si>
  <si>
    <t>1770883226</t>
  </si>
  <si>
    <t>"Rozebrané kostky" 91,800*1</t>
  </si>
  <si>
    <t>"vytrhané obruby" 52,200*1</t>
  </si>
  <si>
    <t>"Ubourané pilíře" 396,120*20</t>
  </si>
  <si>
    <t>"Odstranění sloupků zábradlí" 12,718*20</t>
  </si>
  <si>
    <t>"Demolice nosné konstrukce" 555,264*20</t>
  </si>
  <si>
    <t>"Osekaný beton ze strojovny" 0,543*20</t>
  </si>
  <si>
    <t>"izolace pod vozovkou" 1,080*20</t>
  </si>
  <si>
    <t>99</t>
  </si>
  <si>
    <t>997211611</t>
  </si>
  <si>
    <t>Nakládání suti nebo vybouraných hmot na dopravní prostředky pro vodorovnou dopravu suti</t>
  </si>
  <si>
    <t>766977905</t>
  </si>
  <si>
    <t>997221121</t>
  </si>
  <si>
    <t>Vodorovná doprava suti nošením s naložením a se složením z kusových materiálů, na vzdálenost do 50 m</t>
  </si>
  <si>
    <t>-2362483</t>
  </si>
  <si>
    <t xml:space="preserve">Poznámka k souboru cen:_x000D_
1. Ceny jsou určeny vodorovnou dopravu suti pro nepřístupné plochy, kam není možný příjezd dopravních prostředků – především pro vnitřní plochy objektů, např. dvorky, atria, terasy._x000D_
2. Ceny 997 22-111 jsou určeny pro sypký materiál, např. kamenivo a hmoty kamenitého charakteru stmelené vápnem, cementem nebo živicí._x000D_
3. Ceny 997 22-112 jsou určeny pro drobný kusový materiál (dlažební kostky, lomový kámen)._x000D_
</t>
  </si>
  <si>
    <t>Bourání pilířů</t>
  </si>
  <si>
    <t>396,12</t>
  </si>
  <si>
    <t>Bourání přelivu</t>
  </si>
  <si>
    <t>15,972</t>
  </si>
  <si>
    <t>101</t>
  </si>
  <si>
    <t>997221129</t>
  </si>
  <si>
    <t>Vodorovná doprava suti nošením s naložením a se složením z kusových materiálů, na vzdálenost Příplatek k ceně za každých dalších i započatých 10 m přes 50 m</t>
  </si>
  <si>
    <t>703617340</t>
  </si>
  <si>
    <t>102</t>
  </si>
  <si>
    <t>997221625</t>
  </si>
  <si>
    <t>Poplatek za uložení stavebního odpadu na skládce (skládkovné) z armovaného betonu zatříděného do Katalogu odpadů pod kódem 17 01 01</t>
  </si>
  <si>
    <t>-1204757386</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</si>
  <si>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</si>
  <si>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103</t>
  </si>
  <si>
    <t>997221645</t>
  </si>
  <si>
    <t>Poplatek za uložení stavebního odpadu na skládce (skládkovné) asfaltového bez obsahu dehtu zatříděného do Katalogu odpadů pod kódem 17 03 02</t>
  </si>
  <si>
    <t>-477192183</t>
  </si>
  <si>
    <t>998</t>
  </si>
  <si>
    <t>Přesun hmot</t>
  </si>
  <si>
    <t>104</t>
  </si>
  <si>
    <t>998212111</t>
  </si>
  <si>
    <t>Přesun hmot pro mosty zděné, betonové monolitické, spřažené ocelobetonové nebo kovové vodorovná dopravní vzdálenost do 100 m výška mostu do 20 m</t>
  </si>
  <si>
    <t>-750487982</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</si>
  <si>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</si>
  <si>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</si>
  <si>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</si>
  <si>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</si>
  <si>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</si>
  <si>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105</t>
  </si>
  <si>
    <t>711111133.1</t>
  </si>
  <si>
    <t>Provedení izolace proti zemní vlhkosti natěradly a tmely za studena na ploše vodorovné V nástřikem nebo plastickým nátěrem, tl. 5 mm</t>
  </si>
  <si>
    <t>-1475397358</t>
  </si>
  <si>
    <t xml:space="preserve">Poznámka k souboru cen:_x000D_
1. Izolace plochy jednotlivě do 10 m2 se oceňují skladebně cenou příslušné izolace a cenou 711 19-9095 Příplatek za plochu do 10 m2._x000D_
</t>
  </si>
  <si>
    <t>Pečeticí vrstva</t>
  </si>
  <si>
    <t>7,10*90,00</t>
  </si>
  <si>
    <t>106</t>
  </si>
  <si>
    <t>711131811</t>
  </si>
  <si>
    <t>Odstranění izolace proti zemní vlhkosti na ploše vodorovné V</t>
  </si>
  <si>
    <t>957604352</t>
  </si>
  <si>
    <t xml:space="preserve">Poznámka k souboru cen:_x000D_
1. Ceny se používají pro odstranění hydroizolačních pásů a folií bez rozlišení tloušťky a počtu vrstev._x000D_
</t>
  </si>
  <si>
    <t>"stávající vozovka"  3,0*90,0</t>
  </si>
  <si>
    <t>107</t>
  </si>
  <si>
    <t>711341564</t>
  </si>
  <si>
    <t>Provedení izolace mostovek pásy přitavením NAIP</t>
  </si>
  <si>
    <t>2010566228</t>
  </si>
  <si>
    <t>Izolace nosné konstrukce</t>
  </si>
  <si>
    <t>Itolace pod chodníky</t>
  </si>
  <si>
    <t>(1,30+1,30)*90,00</t>
  </si>
  <si>
    <t>108</t>
  </si>
  <si>
    <t>62852124</t>
  </si>
  <si>
    <t>pás asfaltový natavitelný modifikovaný SBS tl 5mm pro dopravní stavby s vložkou ze polyesterové rohože a hrubozrnným břidličným posypem na horním povrchu</t>
  </si>
  <si>
    <t>-563354479</t>
  </si>
  <si>
    <t>873*1,15 'Přepočtené koeficientem množství</t>
  </si>
  <si>
    <t>109</t>
  </si>
  <si>
    <t>998711202</t>
  </si>
  <si>
    <t>Přesun hmot pro izolace proti vodě, vlhkosti a plynům stanovený procentní sazbou (%) z ceny vodorovná dopravní vzdálenost do 50 m v objektech výšky přes 6 do 12 m</t>
  </si>
  <si>
    <t>%</t>
  </si>
  <si>
    <t>-1534835178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</si>
  <si>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</si>
  <si>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</si>
  <si>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</si>
  <si>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110</t>
  </si>
  <si>
    <t>783826605</t>
  </si>
  <si>
    <t>Hydrofobizační nátěr omítek silikonový, transparentní, povrchů hladkých betonových povrchů nebo povrchů z desek na bázi dřeva (dřevovláknitých apod.)</t>
  </si>
  <si>
    <t>1043801524</t>
  </si>
  <si>
    <t>Spodní stavba</t>
  </si>
  <si>
    <t>(2,75*6,29+1,72*0,50+1,20*0,90)+(19,80*2+27,90+31,90)+(18,6*2+26,90+27,90)+(18,20*2+2*26,90)*2+(15,60*2+20,60)</t>
  </si>
  <si>
    <t>(2,75*6,60+1,40*0,25*2+1,20*0,90*2+1,40*1,50*2)</t>
  </si>
  <si>
    <t>Nosná konstrukce</t>
  </si>
  <si>
    <t>13*12,10*6+(0,53*2*2+0,53*6,50*2-2*5*0,52*0,30+6,50*2)*5+6,50*0,65+0,925*8,07+4*0,54*1,12+2*0,54*0,26+4*0,54*1,12+0,65*6,14+0,925*6,14+0,65*0,925</t>
  </si>
  <si>
    <t>02 - SO 02 Koruna hráze</t>
  </si>
  <si>
    <t>Obec Nekoř</t>
  </si>
  <si>
    <t>MDS PROJEKT</t>
  </si>
  <si>
    <t>VODNÍ DÍLA - TBD a.s.</t>
  </si>
  <si>
    <t>Ing. T. Klemša</t>
  </si>
  <si>
    <t xml:space="preserve">    713 - Izolace tepelné</t>
  </si>
  <si>
    <t>1837414343</t>
  </si>
  <si>
    <t>"stávající vozovka"   4.6*81.25</t>
  </si>
  <si>
    <t>113107211</t>
  </si>
  <si>
    <t>Odstranění podkladů nebo krytů strojně plochy jednotlivě přes 200 m2 s přemístěním hmot na skládku na vzdálenost do 20 m nebo s naložením na dopravní prostředek z kameniva těženého, o tl. vrstvy do 100 mm</t>
  </si>
  <si>
    <t>188488599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</si>
  <si>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</si>
  <si>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113106132</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</si>
  <si>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dlaždic, desek nebo tvarovek</t>
  </si>
  <si>
    <t>1237312157</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</si>
  <si>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</si>
  <si>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"chodník na návodní straně"   0.5*(65.4+18.1)</t>
  </si>
  <si>
    <t>113107330</t>
  </si>
  <si>
    <t>Odstranění podkladů nebo krytů strojně plochy jednotlivě do 50 m2 s přemístěním hmot na skládku na vzdálenost do 3 m nebo s naložením na dopravní prostředek z betonu prostého, o tl. vrstvy do 100 mm</t>
  </si>
  <si>
    <t>1222766258</t>
  </si>
  <si>
    <t>113107335</t>
  </si>
  <si>
    <t>Odstranění podkladů nebo krytů strojně plochy jednotlivě do 50 m2 s přemístěním hmot na skládku na vzdálenost do 3 m nebo s naložením na dopravní prostředek z betonu vyztuženého sítěmi, o tl. vrstvy do 100 mm</t>
  </si>
  <si>
    <t>-212052524</t>
  </si>
  <si>
    <t>"podkladní beton chodník na návodní straně-kabelový kanál" 0.5*83.5</t>
  </si>
  <si>
    <t>113107332</t>
  </si>
  <si>
    <t>Odstranění podkladů nebo krytů strojně plochy jednotlivě do 50 m2 s přemístěním hmot na skládku na vzdálenost do 3 m nebo s naložením na dopravní prostředek z betonu prostého, o tl. vrstvy přes 150 do 300 mm</t>
  </si>
  <si>
    <t>980931160</t>
  </si>
  <si>
    <t>"chodník na vzdušní straně"   0.5*61.2</t>
  </si>
  <si>
    <t>"chodník na vzdušní straně rizalit"   1.8*19.1</t>
  </si>
  <si>
    <t>-1285100368</t>
  </si>
  <si>
    <t>83,5+80,3</t>
  </si>
  <si>
    <t>321321115</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</si>
  <si>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t>
  </si>
  <si>
    <t>-734780949</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</si>
  <si>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</si>
  <si>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Železobetonová nosná konstrukce přikotvená ke zdivu hráze</t>
  </si>
  <si>
    <t>Beton C25/30 XC2 XF2, XD1</t>
  </si>
  <si>
    <t>"koruna hráze"   63.1*0.3*7.20</t>
  </si>
  <si>
    <t>"rizalit"   18.1*0.3*7.525+0.975*0.3*1.25</t>
  </si>
  <si>
    <t>"deska na koruně v zavázání mimo kci vozovky"   0.8*8.5*0.2</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</si>
  <si>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</si>
  <si>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</si>
  <si>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-1116740000</t>
  </si>
  <si>
    <t>P</t>
  </si>
  <si>
    <t>Poznámka k položce:_x000D_
Včetně:_x000D_
Úprava nebedněných ploch striáží (zdrsnění)_x000D_
návodní strana 65.4*1.15_x000D_
návodní strana rizalit 18.1*0.33_x000D_
vzdušní strana 61.5*1.15_x000D_
vzdušní strana rizalit 19.1*2.15_x000D_
Plocha celkem: 192,97 m2</t>
  </si>
  <si>
    <t>Železobetonová římsa (chodník)</t>
  </si>
  <si>
    <t>Beton C30/37 XC4, XF4, XD3</t>
  </si>
  <si>
    <t>"návodní strana"   65.4*(0.9*0.3+0.25*0.65)</t>
  </si>
  <si>
    <t>"návodní strana rizalit"   18.1*(0.33*0.3)</t>
  </si>
  <si>
    <t>"vzdušní strana"   61.5*(0.9*0.3+0.25*0.65)</t>
  </si>
  <si>
    <t>"vzdušní strana rizalit"   19.1*(1.9*0.3+0.25*0.65)</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</si>
  <si>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</si>
  <si>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</si>
  <si>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1186481320</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</si>
  <si>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</si>
  <si>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"okraje desky napojení na sousední objekty"   0.3*7.2+0.3*(6.3+1.225)</t>
  </si>
  <si>
    <t>"pracovní spáry"   8*0.3*7.2+1*0.3*10+1*0.3*7.525</t>
  </si>
  <si>
    <t>"vodorovné (konzoly)"   0.3*55.18+0.3*60.1+1.05*6.4+0.125*(19.1+1.0+1.5)</t>
  </si>
  <si>
    <t>"svislé okraje desky na vzdušním a návodním líci"   0.35*(55.18+5.98+19.1+1.0+1.5)+0.35*65.4</t>
  </si>
  <si>
    <t>Mezisoučet</t>
  </si>
  <si>
    <t>"okraje desky napojení na sousední objekty"   2*(0.9*0.3+0.25*0.65)+(0.33*0.3)+(0.3*(0.5+0.8))</t>
  </si>
  <si>
    <t>"pracovní spáry"   17*(0.9*0.3+0.25*0.65)+2*(0.33*0.3)+1*(1.9*0.3+0.25*0.65)</t>
  </si>
  <si>
    <t>"vodorovné (konzoly)"   0.25*(65.4+61.2+19.1+1.0+1.0)</t>
  </si>
  <si>
    <t>"svislé okraje desky na vzdušním a návodním líci"   0.65*(65.4+61.2+19.1+1.0+1.0)</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</si>
  <si>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</si>
  <si>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</si>
  <si>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-34105261</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</si>
  <si>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</si>
  <si>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</si>
  <si>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547807423</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</si>
  <si>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</si>
  <si>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"návodní strana"   65.4*(0.9*0.3+0.25*0.65)*0.025*7850/1000</t>
  </si>
  <si>
    <t>"návodní strana rizalit"   18.1*(0.33*0.3)*0.025*7850/1000</t>
  </si>
  <si>
    <t>"vzdušní strana"   61.5*(0.9*0.3+0.25*0.65)*0.025*7850/1000</t>
  </si>
  <si>
    <t>"vzdušní strana rizalit"   19.1*(1.9*0.3+0.25*0.65)*0.025*7850/1000</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</si>
  <si>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</si>
  <si>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</si>
  <si>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-1867512277</t>
  </si>
  <si>
    <t>"koruna hráze"  63.1*0.3*7.20*0.025*7850/1000</t>
  </si>
  <si>
    <t>"rizalit"   (18.1*0.3*7.525+0.975*0.3*1.25)*0.025*7850/1000</t>
  </si>
  <si>
    <t>"deska na koruně v zavázání mimo kci vozovky"   0.8*8.5*0.2*0,025*7850/1000</t>
  </si>
  <si>
    <t>-1893992751</t>
  </si>
  <si>
    <t>Chránička PP DN 40</t>
  </si>
  <si>
    <t>"návodní strana"   65.7</t>
  </si>
  <si>
    <t>"vedení k osvětlení"   3*0.65</t>
  </si>
  <si>
    <t>-1162726067</t>
  </si>
  <si>
    <t>Chránička PP DN 90</t>
  </si>
  <si>
    <t>"návodní strana" 3*65.7</t>
  </si>
  <si>
    <t>"vzdušní strana"   2*78.1</t>
  </si>
  <si>
    <t>"zpomalovací práh"   4*6.2</t>
  </si>
  <si>
    <t>Chránička PP DN 110</t>
  </si>
  <si>
    <t>"vzdušní strana"   1*79.4</t>
  </si>
  <si>
    <t>95396111R</t>
  </si>
  <si>
    <t>kotvy chemické s vyvrtáním otvoru do betonu, železobetonu nebo tvrdého kamene tmel, velikost M 10, hloubka 300 mm</t>
  </si>
  <si>
    <t>1514102258</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</si>
  <si>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</si>
  <si>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"koruna hráze"   1878</t>
  </si>
  <si>
    <t>"rizalit"  480</t>
  </si>
  <si>
    <t>95396121r</t>
  </si>
  <si>
    <t>kotvy chemické s vyvrtáním otvoru do betonu, železobetonu nebo tvrdého kamene chemická patrona, velikost M 10, hloubka 300 mm</t>
  </si>
  <si>
    <t>56947867</t>
  </si>
  <si>
    <t>1527042390</t>
  </si>
  <si>
    <t>VOZOVKA</t>
  </si>
  <si>
    <t>Drenážní plastbetonová vrstva tl. 4 cm</t>
  </si>
  <si>
    <t>"návodní strana"   0.5*82.62</t>
  </si>
  <si>
    <t>-1268171055</t>
  </si>
  <si>
    <t>-1408935404</t>
  </si>
  <si>
    <t>Ochrana izolace, litý asfalt MA 11IV, tl. 35 mm</t>
  </si>
  <si>
    <t>"vozovka"   5.0*81.2</t>
  </si>
  <si>
    <t>591111111</t>
  </si>
  <si>
    <t>Kladení dlažby z kostek s provedením lože do tl. 50 mm, s vyplněním spár, s dvojím beraněním a se smetením přebytečného materiálu na krajnici velkých z kamene, do lože z kameniva těženého</t>
  </si>
  <si>
    <t>1953103407</t>
  </si>
  <si>
    <t>Dlažba - žula 100/100</t>
  </si>
  <si>
    <t>58381008</t>
  </si>
  <si>
    <t>kostka dlažební žula velká 15/17</t>
  </si>
  <si>
    <t>236112519</t>
  </si>
  <si>
    <t>628611101</t>
  </si>
  <si>
    <t>Nátěr mostních betonových konstrukcí epoxidový 1x impregnační OS-A</t>
  </si>
  <si>
    <t>2104539302</t>
  </si>
  <si>
    <t>Ochranný nátěr S2</t>
  </si>
  <si>
    <t>"vodorovné (konzoly)"   0.15*55.18+0.15*60.1+1.05*6.4+0.125*(19.1+1.0+1.5)</t>
  </si>
  <si>
    <t>"svislé okraje desky"   0.35*(55.18+5.98+19.1+1.0+1.5)+0.35*65.4</t>
  </si>
  <si>
    <t>Ochranný nátěr S4</t>
  </si>
  <si>
    <t>"návodní strana"   65.4*(1.15+0.65+0.25+0.06)</t>
  </si>
  <si>
    <t>"návodní strana rizalit"   18.1*0.33</t>
  </si>
  <si>
    <t>"vzdušní strana"   61.5*(1.15+0.65+0.25+0.06)</t>
  </si>
  <si>
    <t>"vzdušní strana rizalit" 19.1*(2.15+0.65+0.25+0.06)</t>
  </si>
  <si>
    <t>511007410</t>
  </si>
  <si>
    <t>Pečetící vrstva P14</t>
  </si>
  <si>
    <t>"koruna hráze"   7.2*63.1</t>
  </si>
  <si>
    <t>"rizalit"   7.525*18.1+0.975*1.25</t>
  </si>
  <si>
    <t>"přetažení na odhalenou hráz mimo korunu"   8.5*(0.35+0.5+0.53)</t>
  </si>
  <si>
    <t>-429495393</t>
  </si>
  <si>
    <t>Litinový poklop osazený do římsy (chodníku), uzamykatelný, zatížení B125, osazený na šachtu 600x600 mm</t>
  </si>
  <si>
    <t>2033409121</t>
  </si>
  <si>
    <t>916241112</t>
  </si>
  <si>
    <t>Osazení obrubníku kamenného se zřízením lože, s vyplněním a zatřením spár cementovou maltou ležatého bez boční opěry, do lože z betonu prostého</t>
  </si>
  <si>
    <t>-717362061</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</si>
  <si>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</si>
  <si>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Kamenný obrubník do betonu, kamenořez, zkosená hrana, OP3 - 250x200</t>
  </si>
  <si>
    <t>"zpomalovací práh"   2*5.0</t>
  </si>
  <si>
    <t>58380004</t>
  </si>
  <si>
    <t>obrubník kamenný žulový přímý 250x200mm</t>
  </si>
  <si>
    <t>1719614492</t>
  </si>
  <si>
    <t>Poznámka k položce:_x000D_
Kamenný obrubník do betonu, kamenořez, zkosená hrana, OP3 - 250x200</t>
  </si>
  <si>
    <t>-899096496</t>
  </si>
  <si>
    <t>Kamenný kotvený obrubník, kamenořez, zkosená hrana, OP6 - 250x150</t>
  </si>
  <si>
    <t>"návodní a vzdušní strana"   74.57+73.34</t>
  </si>
  <si>
    <t>Kamenný kotvený obrubník, kamenořez, zkosená hrana, OP6 - 250x150, R &gt; 12 m</t>
  </si>
  <si>
    <t>"návodní a vzušní strana" 8.05+6.4</t>
  </si>
  <si>
    <t>54879206</t>
  </si>
  <si>
    <t>kotva talířová  pro kotvení mostní  římsy</t>
  </si>
  <si>
    <t>-806288553</t>
  </si>
  <si>
    <t>Kotva římsy chodníku</t>
  </si>
  <si>
    <t>"návodní strana"    83</t>
  </si>
  <si>
    <t>"vzdušní strana"   61</t>
  </si>
  <si>
    <t>"vzdušní strana rizalit"   18*2</t>
  </si>
  <si>
    <t>5838000R</t>
  </si>
  <si>
    <t>kamenný kotvený obrubník, kamenořez, zkosená hrana, OP6 - 250x150</t>
  </si>
  <si>
    <t>-518091133</t>
  </si>
  <si>
    <t>5838045R</t>
  </si>
  <si>
    <t>kamenný kotvený obrubník, kamenořez, zkosená hrana, OP6 - 250x150, R &gt; 12 m</t>
  </si>
  <si>
    <t>1753755550</t>
  </si>
  <si>
    <t>"návodní a vzušní strana"   8.05+6.4</t>
  </si>
  <si>
    <t>953961214</t>
  </si>
  <si>
    <t>Kotvy chemické s vyvrtáním otvoru do betonu, železobetonu nebo tvrdého kamene chemická patrona, velikost M 16, hloubka 125 mm</t>
  </si>
  <si>
    <t>645267790</t>
  </si>
  <si>
    <t>"návodní strana"   165</t>
  </si>
  <si>
    <t>"vzdušní strana"   159</t>
  </si>
  <si>
    <t>95396513R</t>
  </si>
  <si>
    <t>kotva obrubníku pro chemické kotvy R14 dl 380 mm</t>
  </si>
  <si>
    <t>-378271484</t>
  </si>
  <si>
    <t>9191122R1</t>
  </si>
  <si>
    <t>řezání dilatačních spár v živičném krytu vytvoření komůrky pro těsnící zálivku šířky 10 mm, hloubky 30 mm</t>
  </si>
  <si>
    <t>1050388458</t>
  </si>
  <si>
    <t xml:space="preserve">Poznámka k souboru cen:_x000D_
1. V cenách jsou započteny i náklady na vyčištění spár po řezání._x000D_
</t>
  </si>
  <si>
    <t>Asfaltová zálivka š. 10 mm, hl. 30 mm</t>
  </si>
  <si>
    <t>"návodní strana"   82,62</t>
  </si>
  <si>
    <t>"vzdušní strana"   79,74</t>
  </si>
  <si>
    <t>REVIZNÍ ŠACHTA (KABELOVÁ)</t>
  </si>
  <si>
    <t>Asfaltová zálivka kolem poklopu š. 10 mm (celkem)</t>
  </si>
  <si>
    <t>7*(4*0.6)</t>
  </si>
  <si>
    <t>9191221R2</t>
  </si>
  <si>
    <t>utěsnění dilatačních spár zálivkou za tepla v cementobetonovém nebo živičném krytu včetně adhezního nátěru s těsnicím profilem pod zálivkou, pro komůrky šířky 10 mm, hloubky 30 mm</t>
  </si>
  <si>
    <t>998976663</t>
  </si>
  <si>
    <t xml:space="preserve">Poznámka k souboru cen:_x000D_
1. V cenách jsou započteny i náklady na vyčištění spár před těsněním a zalitím a náklady na impregnaci, těsnění a zalití spár včetně dodání hmot._x000D_
</t>
  </si>
  <si>
    <t>919124121</t>
  </si>
  <si>
    <t>Dilatační spáry vkládané v cementobetonovém krytu s odstraněním vložek, s vyčištěním a vyplněním spár asfaltovou zálivkou</t>
  </si>
  <si>
    <t>291356043</t>
  </si>
  <si>
    <t xml:space="preserve">Poznámka k souboru cen:_x000D_
1. Ceny lze použít i pro vkládané spáry do podkladu z prostého betonu._x000D_
</t>
  </si>
  <si>
    <t>Asfaltová zálivka š. 20 mm, hl. 150 mm</t>
  </si>
  <si>
    <t>"návodní a vzdušní strana" 82.62+79.74</t>
  </si>
  <si>
    <t>ODVODNOVAČE</t>
  </si>
  <si>
    <t>"okolo odvodňovačů" 11*(2*0.4+2*0.6)</t>
  </si>
  <si>
    <t>-971423136</t>
  </si>
  <si>
    <t>"Odvodňovací trubka  DN 50 mm, délka 490 mm, nerez A4"   1</t>
  </si>
  <si>
    <t>"Odvodňovací trubka DN 50 mm, délka 1320 mm, koleno 65°, nerez A4"    1</t>
  </si>
  <si>
    <t>odvodňovací trubka  DN 50 mm, délka 490 mm, nerez A4, včetně krytu z nekorodujícího pletiva</t>
  </si>
  <si>
    <t>-1148532893</t>
  </si>
  <si>
    <t>Poznámka k položce:_x000D_
včetně krytu z nekorodujícího pletiva</t>
  </si>
  <si>
    <t>140R2</t>
  </si>
  <si>
    <t>odvodňovací trubka DN 50 mm, délka 1320 mm, koleno 65°, nerez A4,  včetně krytu z nekorodujícího pletiva</t>
  </si>
  <si>
    <t>1038008699</t>
  </si>
  <si>
    <t>664238172</t>
  </si>
  <si>
    <t>Izolace prostupu hydroizolací potrubí DN 50</t>
  </si>
  <si>
    <t>7"ks"</t>
  </si>
  <si>
    <t>1585934656</t>
  </si>
  <si>
    <t>"základní sestava: mříž se šrouby, rám, hrnec, talíř, bednící lišty"   11</t>
  </si>
  <si>
    <t>"vyrovnávací rám 3x na každý odvodňovač 33 ks"</t>
  </si>
  <si>
    <t>odvodňovač mostní rigolový mříž 300 x 500 mm</t>
  </si>
  <si>
    <t>-1280280232</t>
  </si>
  <si>
    <t>-1100968563</t>
  </si>
  <si>
    <t>6"ks"*(0,89+0,2)</t>
  </si>
  <si>
    <t>6"ks"*1,61</t>
  </si>
  <si>
    <t>9"ks"*1,61"m"</t>
  </si>
  <si>
    <t>552R1</t>
  </si>
  <si>
    <t>odtok: DN 150, dl. 1.61 m, úhel: 20o</t>
  </si>
  <si>
    <t>1170002053</t>
  </si>
  <si>
    <t>552R2</t>
  </si>
  <si>
    <t>odtok: DN 150, dl. 0.89 m/koleno úhel: 110st/0.2 m + DN 150 dl. 1.61 m</t>
  </si>
  <si>
    <t>1855257674</t>
  </si>
  <si>
    <t>55241863</t>
  </si>
  <si>
    <t>závěs mostních odvodňovačů dvoubodový nerez DN 150</t>
  </si>
  <si>
    <t>-1508197220</t>
  </si>
  <si>
    <t>Dvoušroubová objímka pro DN150</t>
  </si>
  <si>
    <t xml:space="preserve">"kotvení potrubí od odvodňovačů ve strojovně"   3*2 </t>
  </si>
  <si>
    <t>919111111</t>
  </si>
  <si>
    <t>Řezání dilatačních spár v čerstvém cementobetonovém krytu příčných nebo podélných, šířky 4 mm, hloubky do 60 mm</t>
  </si>
  <si>
    <t>679596221</t>
  </si>
  <si>
    <t>"pracovní spáry"   8*(7.2+0.3+0.3)+1*(10+0.3+0.3)+1*(7.525+0.3+0.125)</t>
  </si>
  <si>
    <t>"pracovní spáry"   17*(1.15+0.65+0.25+0.06)+2*0.33+1*(2.15+0.65+0.25+0.06)</t>
  </si>
  <si>
    <t>931994132</t>
  </si>
  <si>
    <t>Těsnění spáry betonové konstrukce pásy, profily, tmely tmelem silikonovým spáry dilatační do 4,0 cm2</t>
  </si>
  <si>
    <t>423702401</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</si>
  <si>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</si>
  <si>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"pracovní spáry" 80.95</t>
  </si>
  <si>
    <t>"pracovní spáry"   39.64</t>
  </si>
  <si>
    <t>962021112</t>
  </si>
  <si>
    <t>Bourání mostních konstrukcí zdiva a pilířů z kamene nebo cihel</t>
  </si>
  <si>
    <t>-130308892</t>
  </si>
  <si>
    <t>"koruna hráze"   63.1*0.075*6.5</t>
  </si>
  <si>
    <t>"rizalit"   18.1*0.075*7.4</t>
  </si>
  <si>
    <t>609265453</t>
  </si>
  <si>
    <t>"zábradlí"   0.15*1.15*2*(65.4+80.3+2*1.3)</t>
  </si>
  <si>
    <t>"nosná konstrukce koruny"   0.3*(6.7*63.1+7.5*18.1)</t>
  </si>
  <si>
    <t>"chodník - římsa návodní"   0.3*0.25*65.4</t>
  </si>
  <si>
    <t>"chodník - římsa vzdušní"   0.3*0.25*61.2</t>
  </si>
  <si>
    <t>"chodník - římsa rizalit"   0.3*0.25*(19.1+2*1.3)</t>
  </si>
  <si>
    <t>976092321</t>
  </si>
  <si>
    <t>Vybourání drobných zařízení odvodňovačů, na kamenných a betonových mostech, s prozatímním zakrytím otvorů po nich s odpadním potrubím rigolových</t>
  </si>
  <si>
    <t>-112586671</t>
  </si>
  <si>
    <t>977151114</t>
  </si>
  <si>
    <t>Jádrové vrty diamantovými korunkami do stavebních materiálů (železobetonu, betonu, cihel, obkladů, dlažeb, kamene) průměru přes 50 do 60 mm</t>
  </si>
  <si>
    <t>-816542073</t>
  </si>
  <si>
    <t>Vývrt profil prům. 60 mm v ŽB kolmo</t>
  </si>
  <si>
    <t>"odvodnění šachet kolmé"   0.3*4</t>
  </si>
  <si>
    <t>Vývrt profil prům. 60 mm v ŽB 65°</t>
  </si>
  <si>
    <t>"odvodnění šachet šikmé"   1.1*3</t>
  </si>
  <si>
    <t>CHRÁNIČKY</t>
  </si>
  <si>
    <t>Vývrt profil prům. 60 mm v ŽB pod úhlem 45° vodorovně</t>
  </si>
  <si>
    <t>"prostup stěnou strojovny"   1*0.5</t>
  </si>
  <si>
    <t>977151119</t>
  </si>
  <si>
    <t>Jádrové vrty diamantovými korunkami do stavebních materiálů (železobetonu, betonu, cihel, obkladů, dlažeb, kamene) průměru přes 100 do 110 mm</t>
  </si>
  <si>
    <t>294130835</t>
  </si>
  <si>
    <t>Vývrt profil prům. 110 mm v ŽB kolmo vodorovně</t>
  </si>
  <si>
    <t>"prostup stěnou strojovny"   4*0.5</t>
  </si>
  <si>
    <t>Vývrt profil prům. 110 mm v ŽB pod úhlem 45° vodorovně</t>
  </si>
  <si>
    <t>"prostup stěnou strojovny"   3*0.5</t>
  </si>
  <si>
    <t>977151125</t>
  </si>
  <si>
    <t>Jádrové vrty diamantovými korunkami do stavebních materiálů (železobetonu, betonu, cihel, obkladů, dlažeb, kamene) průměru přes 180 do 200 mm</t>
  </si>
  <si>
    <t>-2129829602</t>
  </si>
  <si>
    <t>Vývrt profil 200 mm v ŽB</t>
  </si>
  <si>
    <t>"předpoklad síly stěny" 0,50 "m"</t>
  </si>
  <si>
    <t>977151911</t>
  </si>
  <si>
    <t>Jádrové vrty diamantovými korunkami do stavebních materiálů (železobetonu, betonu, cihel, obkladů, dlažeb, kamene) Příplatek k cenám za práci ve stísněném prostoru</t>
  </si>
  <si>
    <t>780208044</t>
  </si>
  <si>
    <t>0,5+1,50</t>
  </si>
  <si>
    <t>936457111</t>
  </si>
  <si>
    <t>Zálivka kotevních šroubů, ocelových konstrukcí a dutin betonem se zvýšenými nároky na prostředí objemu jednotlivě do 0,01 m3</t>
  </si>
  <si>
    <t>-290292614</t>
  </si>
  <si>
    <t xml:space="preserve">Poznámka k souboru cen:_x000D_
1. Ceny lze použít i pro:_x000D_
a) výplňový beton otvorů (mimo spár) v prefabrikovaných konstrukcích,_x000D_
b) výplň šachtiček._x000D_
2. Ceny neplatí pro zálivky objemu jednotlivě přes 10 m3; tyto se oceňují cenami souboru cen 32 . 3 . -11 Konstrukce z prostého betonu nebo 321 32-11 Konstrukce ze železového betonu._x000D_
3. V cenách jsou započteny i náklady na:_x000D_
a) vyčištění dutin nebo kapes,_x000D_
b) osazení kotevních šroubů nebo ocelových součástek._x000D_
4. V cenách nejsou započteny náklady na bednění; toto se oceňuje cenami souboru cen 321 35- . . Obednění a odbednění konstrukcí z betonu prostého nebo železového._x000D_
5. Objem se stanoví v m3 zálivky._x000D_
</t>
  </si>
  <si>
    <t>"odvodnění šachet kolmé"   3,14*0,06*0,01*0.3*4</t>
  </si>
  <si>
    <t>"odvodnění šachet šikmé"   3,14*0,06*0,01*1.1*3</t>
  </si>
  <si>
    <t>Cementová zálivka potrubí ve vývrtu prům. 110 mm</t>
  </si>
  <si>
    <t>"zabetonování chrániček v prostupech do strojovny"  3,14*0,110*0,01*0.5*7</t>
  </si>
  <si>
    <t>Cementová zálivka potrubí ve vývrtu prům. 60 mm</t>
  </si>
  <si>
    <t>"zabetonování chrániček v prostupech do strojovny"   3,14*0,060*0,01*0.5*1</t>
  </si>
  <si>
    <t>936457112</t>
  </si>
  <si>
    <t>Zálivka kotevních šroubů, ocelových konstrukcí a dutin betonem se zvýšenými nároky na prostředí objemu jednotlivě přes 0,01 do 0,25 m3</t>
  </si>
  <si>
    <t>1762229148</t>
  </si>
  <si>
    <t>Cementová zálivka potrubí ve vývrtu</t>
  </si>
  <si>
    <t>"předpoklad síly stěny"   (3,14*0,2*0,05*0,5)*11"ks"</t>
  </si>
  <si>
    <t>978027112</t>
  </si>
  <si>
    <t>Odstranění poškozených cementových omítek tloušťky do 40 mm s odklizením suti svisle do 4 m s naložením suti na dopravní prostředek nebo s odklizením na hromady do vzdálenosti 20 m na ostatních plochách</t>
  </si>
  <si>
    <t>1768385769</t>
  </si>
  <si>
    <t xml:space="preserve">Poznámka k souboru cen:_x000D_
1. Ceny nelze použít pro odstranění cementových omítek s drátěnými sítěmi; tyto práce se oceňují individuálně._x000D_
2. V cenách nejsou započteny náklady na:_x000D_
a) svislou dopravu suti přes 4 m; tyto práce se oceňují cenou 997 32-1219 Svislá doprava - příplatek,_x000D_
b) vodorovnou dopravu suti na vzdálenost přes 20 m; tyto práce se oceňují cenami souboru cen 997 32-1 . . Vodorovná doprava suti a vybouraných hmot s tím, že započtených 20 m se z celkové dopravní vzdálenosti neodečítá,_x000D_
c) uložení suti a vybouraných hmot do násypu nebo na skládku; tyto práce se oceňují cenami katalogu 800-1 Zemní práce._x000D_
3. Plocha se stanoví v m2 rozvinuté plochy, z níž má být odstraněna omítka._x000D_
</t>
  </si>
  <si>
    <t>BOURACÍ PRÁCE: ROZEBRÁNÍ SKLADBY KORUNY HRÁZE</t>
  </si>
  <si>
    <t>"strojovna čelní a boční stěny"   20.5*1.14</t>
  </si>
  <si>
    <t>1769184341</t>
  </si>
  <si>
    <t>985131111</t>
  </si>
  <si>
    <t>Očištění ploch stěn, rubu kleneb a podlah tlakovou vodou</t>
  </si>
  <si>
    <t>-1391166338</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</si>
  <si>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</si>
  <si>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"koruna + rizalit"   63.1*6.5+18.1*7.4</t>
  </si>
  <si>
    <t>945211121</t>
  </si>
  <si>
    <t>Pojízdná pracovní lávka mostu montáž lávky konzolově vysunuté</t>
  </si>
  <si>
    <t>1708662510</t>
  </si>
  <si>
    <t xml:space="preserve">Poznámka k souboru cen:_x000D_
1. V cenách montáže konzolově vysunuté mostní lávky na mostovku jsou započteny náklady na manipulaci s montáží a přesunem ke spuštění v místě prvního osazení a bezpečnostní zajištění lávky zátěží. Přesun konzolové lávky obsahuje zajištění lávky a přetažení lávky mobilním prostředkem stavby._x000D_
2. V cenách montáže zavěšené lávky pod mostem jsou započteny náklady na zdvih lávky vrátky pod nosnou konstrukci, montáž portálového pojezdu zavěšené lávky pod mostem, spojení portálu a lávky pro šířku mostu do 15 m a délku lávky 3 m a osazení zátěže lávky. V cenách přesunu jsou započteny náklady na přetažení portálu s lávkou podle světlosti mostního otvoru pole a manipulaci s vrátky do přesunové polohy._x000D_
3. V cenách demontáže a spuštění lávky jsou započteny náklady na spuštění zavěšené lávky pod most, přesun lávky za pilíř k dalšímu zdvihu a spojení portálu s lávkou v dalším poli. Konečná demontáž je totožná s cenou montáže v opačném sledu._x000D_
4. Měsíční nájemné lávky je uvedeno s nulovou hodnotou, ocení se individuálně podle konkrétních podmínek stavby._x000D_
</t>
  </si>
  <si>
    <t>945211131</t>
  </si>
  <si>
    <t>Pojízdná pracovní lávka mostu přesun lávky konzolově vysunuté</t>
  </si>
  <si>
    <t>-1553301395</t>
  </si>
  <si>
    <t>2*7</t>
  </si>
  <si>
    <t>945211221</t>
  </si>
  <si>
    <t>Pojízdná pracovní lávka mostu demontáž lávky konzolově vysunuté</t>
  </si>
  <si>
    <t>1490731147</t>
  </si>
  <si>
    <t>945211291</t>
  </si>
  <si>
    <t>Pojízdná pracovní lávka mostu měsíční nájemné lávky konzolově vysunuté</t>
  </si>
  <si>
    <t>1681397270</t>
  </si>
  <si>
    <t>946231111</t>
  </si>
  <si>
    <t>Zavěšené lešení pod bednění mostních říms pracovní a podpěrné s vyložením do 0,90 m montáž</t>
  </si>
  <si>
    <t>2083983105</t>
  </si>
  <si>
    <t xml:space="preserve">Poznámka k souboru cen:_x000D_
1. V ceně -1111 jsou započteny i náklady na použití lešení._x000D_
</t>
  </si>
  <si>
    <t>"návodní strana"   65,35</t>
  </si>
  <si>
    <t>"vzdušní strana"   83,60</t>
  </si>
  <si>
    <t>946231121</t>
  </si>
  <si>
    <t>Zavěšené lešení pod bednění mostních říms pracovní a podpěrné s vyložením do 0,90 m demontáž</t>
  </si>
  <si>
    <t>-1055604247</t>
  </si>
  <si>
    <t>985311112</t>
  </si>
  <si>
    <t>Reprofilace betonu sanačními maltami na cementové bázi ručně stěn, tloušťky přes 10 do 20 mm</t>
  </si>
  <si>
    <t>-918566234</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</si>
  <si>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</si>
  <si>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REPROFILACE OMÍTKY NA STĚNĚ STROJOVNY</t>
  </si>
  <si>
    <t>Reprofilační malta třídy R3 s výztužnými vlákny tl. 20 mm</t>
  </si>
  <si>
    <t>"strojovna čelní a boční stěny"    20.5*1.14</t>
  </si>
  <si>
    <t>13756624</t>
  </si>
  <si>
    <t>plech nerezový tl 0,8mm tabule</t>
  </si>
  <si>
    <t>-1134662949</t>
  </si>
  <si>
    <t>Ukončovací lišta omítky vč. kotvení do betonu</t>
  </si>
  <si>
    <t>"strojovna čelní a boční stěny" 20.5"m"*0,10*0,008*7850/1000</t>
  </si>
  <si>
    <t>1047080755</t>
  </si>
  <si>
    <t>Spojovací můstek pro betonové konstrukce</t>
  </si>
  <si>
    <t>"strojovna čelní a boční stěny"     20.5*1.14</t>
  </si>
  <si>
    <t>997221571</t>
  </si>
  <si>
    <t>Vodorovná doprava vybouraných hmot bez naložení, ale se složením a s hrubým urovnáním na vzdálenost do 1 km</t>
  </si>
  <si>
    <t>-1659191102</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</si>
  <si>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</si>
  <si>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"rozebrané kostky" 152,490</t>
  </si>
  <si>
    <t>"podklad z kameniva těženého" 67,275</t>
  </si>
  <si>
    <t>"rozebrané dlaždice chodníku" 10,646</t>
  </si>
  <si>
    <t>"vybouraný betonový chodník" 10,020</t>
  </si>
  <si>
    <t>"vybouraný ŽB. chodník" 10,145</t>
  </si>
  <si>
    <t>"vzdušní strana chodník" 40,613</t>
  </si>
  <si>
    <t>"vytrhané obruby" 47,502</t>
  </si>
  <si>
    <t xml:space="preserve">"ŽB konstrukce" 551,623 </t>
  </si>
  <si>
    <t>"vybourané odvodňovače" 0,400</t>
  </si>
  <si>
    <t>"cementové omítky" 2,057</t>
  </si>
  <si>
    <t>"izolace" 1,495</t>
  </si>
  <si>
    <t>997221579</t>
  </si>
  <si>
    <t>Vodorovná doprava vybouraných hmot bez naložení, ale se složením a s hrubým urovnáním na vzdálenost Příplatek k ceně za každý další i započatý 1 km přes 1 km</t>
  </si>
  <si>
    <t>-386748040</t>
  </si>
  <si>
    <t>"rozebrané kostky" 152,490*1</t>
  </si>
  <si>
    <t>"podklad z kameniva těženého" 67,275*20</t>
  </si>
  <si>
    <t>"rozebrané dlaždice chodníku" 10,646*20</t>
  </si>
  <si>
    <t>"vybouraný betonový chodník" 10,020*20</t>
  </si>
  <si>
    <t>"vybouraný ŽB. chodník" 10,145*20</t>
  </si>
  <si>
    <t>"vzdušní strana chodník" 40,613*20</t>
  </si>
  <si>
    <t>"vytrhané obruby" 47,502*1</t>
  </si>
  <si>
    <t>"ŽB konstrukce" 551,623 *20</t>
  </si>
  <si>
    <t>"vybourané odvodňovače" 0,400*20</t>
  </si>
  <si>
    <t>"cementové omítky" 2,057*20</t>
  </si>
  <si>
    <t>"izolace" 1,495*20</t>
  </si>
  <si>
    <t>997221612</t>
  </si>
  <si>
    <t>Nakládání na dopravní prostředky pro vodorovnou dopravu vybouraných hmot</t>
  </si>
  <si>
    <t>-1065365051</t>
  </si>
  <si>
    <t xml:space="preserve">Poznámka k souboru cen:_x000D_
1. Ceny lze použít i pro překládání při lomené dopravě._x000D_
2. Ceny nelze použít při dopravě po železnici, po vodě nebo neobvyklými dopravními prostředky._x000D_
</t>
  </si>
  <si>
    <t>997221615</t>
  </si>
  <si>
    <t>Poplatek za uložení stavebního odpadu na skládce (skládkovné) z prostého betonu zatříděného do Katalogu odpadů pod kódem 17 01 01</t>
  </si>
  <si>
    <t>1211906001</t>
  </si>
  <si>
    <t>1167868838</t>
  </si>
  <si>
    <t>1104003446</t>
  </si>
  <si>
    <t>997221655</t>
  </si>
  <si>
    <t>Poplatek za uložení stavebního odpadu na skládce (skládkovné) zeminy a kamení zatříděného do Katalogu odpadů pod kódem 17 05 04</t>
  </si>
  <si>
    <t>650215091</t>
  </si>
  <si>
    <t>998322011</t>
  </si>
  <si>
    <t>Přesun hmot pro objekty hráze přehradní zděné, betonové, železobetonové dopravní vzdálenost do 500 m</t>
  </si>
  <si>
    <t>374149992</t>
  </si>
  <si>
    <t>-115799717</t>
  </si>
  <si>
    <t>-1146489510</t>
  </si>
  <si>
    <t>"2. vrstva návodní"   65.4*1.3</t>
  </si>
  <si>
    <t>"2. vrstva návodní rizalit"   18.1*0.73</t>
  </si>
  <si>
    <t>"2. vrstva vzdušní "   61.5*1.3</t>
  </si>
  <si>
    <t>"2. vrstva vzdušní rizalit"    18.1*2.3</t>
  </si>
  <si>
    <t>"přetažení na odhalenou hráz mimo korunu"    2*8.5*(0.35+0.5+0.53)</t>
  </si>
  <si>
    <t>-719703336</t>
  </si>
  <si>
    <t>835,014*1,15 'Přepočtené koeficientem množství</t>
  </si>
  <si>
    <t>711491176</t>
  </si>
  <si>
    <t>Provedení izolace proti povrchové a podpovrchové tlakové vodě ostatní na ploše vodorovné V připevnění izolace ukončovací lištou</t>
  </si>
  <si>
    <t>-1192492007</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</si>
  <si>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</si>
  <si>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Ukončovací lišta izolace na stěnu vč. kotvení do betonu</t>
  </si>
  <si>
    <t>"zakončení izolace na stěně strojovny"   1.14</t>
  </si>
  <si>
    <t>2832301R</t>
  </si>
  <si>
    <t>Ukončovací lišta izolace na stěnu vč. kotvení do betonu, nerez</t>
  </si>
  <si>
    <t>-1029164103</t>
  </si>
  <si>
    <t>998711101</t>
  </si>
  <si>
    <t>Přesun hmot pro izolace proti vodě, vlhkosti a plynům stanovený z hmotnosti přesunovaného materiálu vodorovná dopravní vzdálenost do 50 m v objektech výšky do 6 m</t>
  </si>
  <si>
    <t>-821175837</t>
  </si>
  <si>
    <t>998711192</t>
  </si>
  <si>
    <t>Přesun hmot pro izolace proti vodě, vlhkosti a plynům stanovený z hmotnosti přesunovaného materiálu Příplatek k cenám za zvětšený přesun přes vymezenou největší dopravní vzdálenost do 100 m</t>
  </si>
  <si>
    <t>1609184820</t>
  </si>
  <si>
    <t>713</t>
  </si>
  <si>
    <t>Izolace tepelné</t>
  </si>
  <si>
    <t>713131151</t>
  </si>
  <si>
    <t>Montáž tepelné izolace stěn rohožemi, pásy, deskami, dílci, bloky (izolační materiál ve specifikaci) vložením jednovrstvě</t>
  </si>
  <si>
    <t>-2092054337</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</si>
  <si>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</si>
  <si>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XPS 20 MM </t>
  </si>
  <si>
    <t>"hráz mimo korunu"   8.5*(0.5+0.53)</t>
  </si>
  <si>
    <t>"spára mezi deskou a boční stranou strojovny"   0.35*0.6</t>
  </si>
  <si>
    <t>"spára mezi římsou a boční stranou strojovny"0.3*0.84</t>
  </si>
  <si>
    <t>28376360</t>
  </si>
  <si>
    <t>deska z polystyrénu XPS, hrana rovná a strukturovaný povrch λ=0,034 tl 20mm</t>
  </si>
  <si>
    <t>-1106345917</t>
  </si>
  <si>
    <t>9,217*1,02 'Přepočtené koeficientem množství</t>
  </si>
  <si>
    <t>998713101</t>
  </si>
  <si>
    <t>Přesun hmot pro izolace tepelné stanovený z hmotnosti přesunovaného materiálu vodorovná dopravní vzdálenost do 50 m v objektech výšky do 6 m</t>
  </si>
  <si>
    <t>-1430043962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</si>
  <si>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</si>
  <si>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998713192</t>
  </si>
  <si>
    <t>Přesun hmot pro izolace tepelné stanovený z hmotnosti přesunovaného materiálu Příplatek k cenám za zvětšený přesun přes vymezenou největší dopravní vzdálenost do 100 m</t>
  </si>
  <si>
    <t>1231453614</t>
  </si>
  <si>
    <t xml:space="preserve">03 - SO 03 Zábradlí </t>
  </si>
  <si>
    <t xml:space="preserve">Výměry použité ve výkazech položek rozpočtu byly změřeny grafickým software pro projektování staveb.							 </t>
  </si>
  <si>
    <t>133251101</t>
  </si>
  <si>
    <t>Hloubení nezapažených šachet strojně v hornině třídy těžitelnosti I skupiny 3 do 20 m3</t>
  </si>
  <si>
    <t>-1854279758</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</si>
  <si>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</si>
  <si>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Patky pro sloupky zábradlí</t>
  </si>
  <si>
    <t>1,00*1,00*1,00*19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</si>
  <si>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</si>
  <si>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</si>
  <si>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1172386481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</si>
  <si>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</si>
  <si>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19,00-15,96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</si>
  <si>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</si>
  <si>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</si>
  <si>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-2093618113</t>
  </si>
  <si>
    <t>3,04*11</t>
  </si>
  <si>
    <t>171201201</t>
  </si>
  <si>
    <t>Uložení sypaniny na skládky nebo meziskládky bez hutnění s upravením uložené sypaniny do předepsaného tvaru</t>
  </si>
  <si>
    <t>1960299379</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</si>
  <si>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</si>
  <si>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171201221</t>
  </si>
  <si>
    <t>1468192338</t>
  </si>
  <si>
    <t xml:space="preserve">Poznámka k souboru cen:_x000D_
1. Ceny uvedené v souboru cen je doporučeno opravit podle aktuálních cen místně příslušné skládky._x000D_
2. V cenách je započítán poplatek za ukládání odpadu dle zákona 185/2001 Sb._x000D_
</t>
  </si>
  <si>
    <t>3,04*2,00</t>
  </si>
  <si>
    <t>174101101</t>
  </si>
  <si>
    <t>Zásyp sypaninou z jakékoliv horniny strojně s uložením výkopku ve vrstvách se zhutněním jam, šachet, rýh nebo kolem objektů v těchto vykopávkách</t>
  </si>
  <si>
    <t>-186166159</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</si>
  <si>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</si>
  <si>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Patky</t>
  </si>
  <si>
    <t>19,00-3,04</t>
  </si>
  <si>
    <t>275321117</t>
  </si>
  <si>
    <t>Základové konstrukce z betonu železového patky a bloky ve výkopu nebo na hlavách pilot C 25/30</t>
  </si>
  <si>
    <t>1679289014</t>
  </si>
  <si>
    <t>0,40*0,40*1,00*19</t>
  </si>
  <si>
    <t>275354111</t>
  </si>
  <si>
    <t>Bednění základových konstrukcí patek a bloků zřízení</t>
  </si>
  <si>
    <t>457666657</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</si>
  <si>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prvků._x000D_
2. Drobný spotřební materiál (např. hřebíky, vruty, materiál pro vyplnění kuželových otvorů v základu po spínacích tyčích bednění) je započten v režijních nákladech._x000D_
3. V ceně -4211 je započteno odbednění a očištění bednění._x000D_
4. V cenách nejsou obsaženy náklady na bednění vložky nebo výplně pracovních a dilatačních spár základu._x000D_
</t>
  </si>
  <si>
    <t>0,40*4*1,00*19</t>
  </si>
  <si>
    <t>275354211</t>
  </si>
  <si>
    <t>Bednění základových konstrukcí patek a bloků odstranění bednění</t>
  </si>
  <si>
    <t>1558623481</t>
  </si>
  <si>
    <t>347280175</t>
  </si>
  <si>
    <t>Pod sloupky</t>
  </si>
  <si>
    <t>0,40*0,40*187+0,15*0,15*7</t>
  </si>
  <si>
    <t>-1811015307</t>
  </si>
  <si>
    <t>452471131</t>
  </si>
  <si>
    <t>Podkladní a výplňová vrstva z modifikované malty cementové výplňová jakákoliv vrstva</t>
  </si>
  <si>
    <t>-1457285783</t>
  </si>
  <si>
    <t xml:space="preserve">Poznámka k souboru cen:_x000D_
1. V cenách jsou započteny náklady na dávkovou výrobu modifikované malty na stavbě, u podkladní vrstvy uložení na úložné bloky ložiska pilířů nebo opěr, rozprostření malty na úložný blok ložiska, urovnání povrchu malty v požadované konečné tloušťce pro osazení spodní kotevní desky ložiska, u výplňové vrstvy rozprostření nad horní kotevní deskou ložiska._x000D_
2. V cenách nejsou započteny náklady na bednění horní spáry nad ložiskem, tyto se oceňují souborem cen 428 35-11 Bednění bloku ložiska a náklady na úpravu úložné plochy ložiskového bloku._x000D_
</t>
  </si>
  <si>
    <t>Výplň sloupků zábradlí</t>
  </si>
  <si>
    <t>187*1,10*0,008</t>
  </si>
  <si>
    <t>348001</t>
  </si>
  <si>
    <t>Prefabrikované sloupky zábradlí</t>
  </si>
  <si>
    <t>326431231</t>
  </si>
  <si>
    <t>Včetně výztuže a ocelového vnitřku sloupku</t>
  </si>
  <si>
    <t>187</t>
  </si>
  <si>
    <t>911121311</t>
  </si>
  <si>
    <t>Oprava ocelového zábradlí svařovaného nebo šroubovaného montáž</t>
  </si>
  <si>
    <t>-928804874</t>
  </si>
  <si>
    <t xml:space="preserve">Poznámka k souboru cen:_x000D_
1. V ceně výroby -1211 jsou započteny i náklady na spojovací materiál._x000D_
2. V ceně výroby -1211 nejsou započteny náklady na dodávku materiálu pro výrobu zábradlí; tyto náklady se oceňují jako specifikace u cen montáže._x000D_
3. V ceně montáže -1311 jsou započteny i náklady upevnění zábradlí ke konstrukci mostu - vyvrtání otvorů, montáž a dodávku šroubů včetně chemických kotev._x000D_
4. V ceně montáže -1311 nejsou započteny náklady na dodávku materiálu, které se oceňují ve specifikaci:_x000D_
a) u vyráběného zábradlí jako dodávka materiálu pro výrobu,_x000D_
b) u nakupovaného zábradlí jako dodávka hotového nakupovaného výrobku._x000D_
5. Demontáž ocelového zábradlí se oceňuje cenou 966 07-5141 části B01 tohoto katalogu._x000D_
</t>
  </si>
  <si>
    <t>(65,20+22,00+61,40+18,80+2*1,00+91,00+90,50+8,50)-187*0,25</t>
  </si>
  <si>
    <t>553002</t>
  </si>
  <si>
    <t>ocelové zábradlí pozinkované, vč. nátěru</t>
  </si>
  <si>
    <t>-1248181008</t>
  </si>
  <si>
    <t>936172121</t>
  </si>
  <si>
    <t>Osazení kovových doplňků mostního vybavení jednotlivě kotevní stoličky zábradlí nebo svodidel do 20 kg</t>
  </si>
  <si>
    <t>188341488</t>
  </si>
  <si>
    <t>Zárodek sloupku - patní deska s nátrubkem</t>
  </si>
  <si>
    <t>553001</t>
  </si>
  <si>
    <t>zárodek - patní deska s nátrubkem</t>
  </si>
  <si>
    <t>290159488</t>
  </si>
  <si>
    <t>730581632</t>
  </si>
  <si>
    <t>187*4</t>
  </si>
  <si>
    <t>-1997249160</t>
  </si>
  <si>
    <t>-782775791</t>
  </si>
  <si>
    <t>Nátěr sloupků S1</t>
  </si>
  <si>
    <t>(0,25*4*1,20+0,25*0,25)*187</t>
  </si>
  <si>
    <t>04 - SO 04 Osvětlení hráze</t>
  </si>
  <si>
    <t>Soupis:</t>
  </si>
  <si>
    <t>Demontáž - Demontáž</t>
  </si>
  <si>
    <t>M - Práce a dodávky M</t>
  </si>
  <si>
    <t xml:space="preserve">    21-M - Elektromontáže</t>
  </si>
  <si>
    <t>Práce a dodávky M</t>
  </si>
  <si>
    <t>21-M</t>
  </si>
  <si>
    <t>Elektromontáže</t>
  </si>
  <si>
    <t>Pol33</t>
  </si>
  <si>
    <t>Demontáž vodiče CYA 16</t>
  </si>
  <si>
    <t>Pol34</t>
  </si>
  <si>
    <t>Demontáž kabel CYKY 3 x 1,5 p.u.</t>
  </si>
  <si>
    <t>Pol35</t>
  </si>
  <si>
    <t>Demontáž ukonceni vodicu do l6 mm2</t>
  </si>
  <si>
    <t>ks</t>
  </si>
  <si>
    <t>Pol36</t>
  </si>
  <si>
    <t>Demontáž ukonceni kabelu do 4 x 10</t>
  </si>
  <si>
    <t>Pol37</t>
  </si>
  <si>
    <t>Demontáž ukonceni kabelu do 4 x 25</t>
  </si>
  <si>
    <t>Pol38</t>
  </si>
  <si>
    <t>Demontáž stávajících svítidel včetně zdrojů</t>
  </si>
  <si>
    <t>Pol39</t>
  </si>
  <si>
    <t>Demontáž výložníku .ocel. jednoram.</t>
  </si>
  <si>
    <t>Pol40</t>
  </si>
  <si>
    <t>Demontáž stož.ocel. 133/89m</t>
  </si>
  <si>
    <t>Pol41</t>
  </si>
  <si>
    <t>Demontáž stozar ocelovy UZL 10 - 133/89</t>
  </si>
  <si>
    <t>Pol42</t>
  </si>
  <si>
    <t>Demontáž stožár.rozvodnice</t>
  </si>
  <si>
    <t>Demontáž plastových patic</t>
  </si>
  <si>
    <t>Pol44</t>
  </si>
  <si>
    <t>Demontáž Fezn D10 - mm2 v zemi</t>
  </si>
  <si>
    <t>Pol45</t>
  </si>
  <si>
    <t>Demontáž svorka SP 1</t>
  </si>
  <si>
    <t>Pol46</t>
  </si>
  <si>
    <t>Plosina</t>
  </si>
  <si>
    <t>h</t>
  </si>
  <si>
    <t>Pol26</t>
  </si>
  <si>
    <t>Jeřáb</t>
  </si>
  <si>
    <t>Pol47</t>
  </si>
  <si>
    <t>Demontáž betonového základu 0,9x0,9x1,3 včetně likvidace na skládce</t>
  </si>
  <si>
    <t>Pol48</t>
  </si>
  <si>
    <t>Odvoz a likvidace zdemontovaného materiálu</t>
  </si>
  <si>
    <t>hod</t>
  </si>
  <si>
    <t>Pol49</t>
  </si>
  <si>
    <t>Odpojení demontovaného úsek od napájení</t>
  </si>
  <si>
    <t>Pol50</t>
  </si>
  <si>
    <t>Zajištení pracoviště</t>
  </si>
  <si>
    <t>Elektro - Elektro</t>
  </si>
  <si>
    <t>Pol01</t>
  </si>
  <si>
    <t>Vodič CYA vodic 16</t>
  </si>
  <si>
    <t>Pol02</t>
  </si>
  <si>
    <t>kabel CYKY 3x1,5 v.u.</t>
  </si>
  <si>
    <t>Pol03</t>
  </si>
  <si>
    <t>kabel CYKY 3x2,5 v.u.</t>
  </si>
  <si>
    <t>Pol04</t>
  </si>
  <si>
    <t>kabel CYKY 5 x 4 v.u.</t>
  </si>
  <si>
    <t>Pol05</t>
  </si>
  <si>
    <t>Chránička korugovaná dvouplášťová 40 mm</t>
  </si>
  <si>
    <t>Pol06</t>
  </si>
  <si>
    <t>Chránička korugovaná dvouplášťová 110 mm</t>
  </si>
  <si>
    <t>Pol07</t>
  </si>
  <si>
    <t>Ukončení vodičů do l6 mm2</t>
  </si>
  <si>
    <t>Pol08</t>
  </si>
  <si>
    <t>ukonceni kabelu do 4 x 25</t>
  </si>
  <si>
    <t>Pol09</t>
  </si>
  <si>
    <t>Úprava stávajícího svítidla pro připojení kabelu</t>
  </si>
  <si>
    <t>Pol10</t>
  </si>
  <si>
    <t>Stožár žár. pozink vetknutý 133/60 výška výška 4 m</t>
  </si>
  <si>
    <t>Pol11</t>
  </si>
  <si>
    <t>Stožár žar. pozink 133/60 přírubový výška 3m</t>
  </si>
  <si>
    <t>Pol12</t>
  </si>
  <si>
    <t>Stožár.rozvodnice SV A -6.35.4. IP 20</t>
  </si>
  <si>
    <t>Pol13</t>
  </si>
  <si>
    <t>Stožár.rozvodnice SV A -9.35.4. IP 20 odbočovací</t>
  </si>
  <si>
    <t>Pol14</t>
  </si>
  <si>
    <t>Svítidlo LED 230V/26W/IP 66 IK08, Al těleso výška 636 x prům 647 (ISLA LED 5102,16LED)</t>
  </si>
  <si>
    <t>Pol15</t>
  </si>
  <si>
    <t>Svítidlo LED vestavné, asymetr. II. třída 230V/4,5W/ IK9/IP 65, Al těleso 116x73x53 (RIQUARDI MICRO LED)</t>
  </si>
  <si>
    <t>Pol16</t>
  </si>
  <si>
    <t>Zemnící pásek FeZn 30x4 v zemi</t>
  </si>
  <si>
    <t>Pol17</t>
  </si>
  <si>
    <t>Vodič Fezn D10 - mm2 v zemi</t>
  </si>
  <si>
    <t>Pol18</t>
  </si>
  <si>
    <t>Nerezové lano prům 10</t>
  </si>
  <si>
    <t>Pol19</t>
  </si>
  <si>
    <t>svorka SP 1</t>
  </si>
  <si>
    <t>Pol20</t>
  </si>
  <si>
    <t>Uvedeni do provozu-oživeni</t>
  </si>
  <si>
    <t>Pol21</t>
  </si>
  <si>
    <t>Zkušební provoz</t>
  </si>
  <si>
    <t>Pol22</t>
  </si>
  <si>
    <t>Pol23</t>
  </si>
  <si>
    <t>Nepředvídané práce koordinace s ost. prof.</t>
  </si>
  <si>
    <t>Poznámka k položce:_x000D_
Svorka SR 2</t>
  </si>
  <si>
    <t>Pol24</t>
  </si>
  <si>
    <t>Svorka SR 3 pásek/ drát</t>
  </si>
  <si>
    <t>Pol25</t>
  </si>
  <si>
    <t>Revizní technik</t>
  </si>
  <si>
    <t>Pol27</t>
  </si>
  <si>
    <t>Zabezpečeni pracovistě</t>
  </si>
  <si>
    <t>Pol28</t>
  </si>
  <si>
    <t>Folie výstražná 33cm</t>
  </si>
  <si>
    <t>Pol29</t>
  </si>
  <si>
    <t>Pomocný materiál (označovací štítky, spojovací material, mazací tuky atd.)</t>
  </si>
  <si>
    <t>Rozváděč RVO - Rozváděč RVO</t>
  </si>
  <si>
    <t>Pol51</t>
  </si>
  <si>
    <t>Jistič In 6 A, Ue 230 V a.c.</t>
  </si>
  <si>
    <t>Poznámka k položce:_x000D_
In 6 A, Ue 230 V a.c., charakteristika B, 1-pól, Icn 10 kA</t>
  </si>
  <si>
    <t>Pol52</t>
  </si>
  <si>
    <t>Jistič In 25A/3B 400V a.c.</t>
  </si>
  <si>
    <t>Poznámka k položce:_x000D_
In 25A/3B  400V a.c. charakteristika B, 3-pól, Icn 10 kA</t>
  </si>
  <si>
    <t>Pol53</t>
  </si>
  <si>
    <t>Pojistkový odpínač 32 A</t>
  </si>
  <si>
    <t>Poznámka k položce:_x000D_
pro válcové pojistkové vložky 14x51, 3pól.</t>
  </si>
  <si>
    <t>Pol54</t>
  </si>
  <si>
    <t>Pojistky 32A do odpínače</t>
  </si>
  <si>
    <t>Poznámka k položce:_x000D_
20A</t>
  </si>
  <si>
    <t>Pol55</t>
  </si>
  <si>
    <t>Svodič</t>
  </si>
  <si>
    <t>Poznámka k položce:_x000D_
Kombinovaný svodič bleskových proudů a přepětí SVBC-12,5-3.MZ</t>
  </si>
  <si>
    <t>Pol56</t>
  </si>
  <si>
    <t>Stykač</t>
  </si>
  <si>
    <t>Poznámka k položce:_x000D_
RSI 25A - 40 A 230</t>
  </si>
  <si>
    <t>Pol57</t>
  </si>
  <si>
    <t>Páčkový spínač se signalizací</t>
  </si>
  <si>
    <t>Poznámka k položce:_x000D_
230A/16A  signalizace zapnutého stavu 2 spínací kontakty</t>
  </si>
  <si>
    <t>Pol58</t>
  </si>
  <si>
    <t>Proudový chránič s nadproud. ochranou</t>
  </si>
  <si>
    <t>Poznámka k položce:_x000D_
In 16 A, Ue 230 V a.c., Idn 30 mA, 2-pól, Inc 10 kA, typ AC</t>
  </si>
  <si>
    <t>Pol59</t>
  </si>
  <si>
    <t>Rozvádáděč</t>
  </si>
  <si>
    <t>Poznámka k položce:_x000D_
Plastová 583x294x130, 3x12 modulů, IP 65/20  400V svorka PE+N</t>
  </si>
  <si>
    <t>Pol60</t>
  </si>
  <si>
    <t>Pomocný a propojovací materiál+montáž</t>
  </si>
  <si>
    <t>Zemní práce - Zemní práce</t>
  </si>
  <si>
    <t xml:space="preserve">    46-M - Zemní práce při extr.mont.pracích</t>
  </si>
  <si>
    <t>46-M</t>
  </si>
  <si>
    <t>Zemní práce při extr.mont.pracích</t>
  </si>
  <si>
    <t>Pol1</t>
  </si>
  <si>
    <t>Trubka plastová 250/1000</t>
  </si>
  <si>
    <t>Pol2</t>
  </si>
  <si>
    <t>Zabezpeceni pracoviste včetně dopravního značení</t>
  </si>
  <si>
    <t>Pol3</t>
  </si>
  <si>
    <t>Vytyceni trasy v zast.prostory včetně vytýčení sítí</t>
  </si>
  <si>
    <t>km</t>
  </si>
  <si>
    <t>Pol4</t>
  </si>
  <si>
    <t>Výkop pro stožár 0,6x0,6x1,0</t>
  </si>
  <si>
    <t>Pol5</t>
  </si>
  <si>
    <t>Betonový zaklad 0,6x0,6x1,0 m</t>
  </si>
  <si>
    <t>Pol6</t>
  </si>
  <si>
    <t>Odvoz a uložení zeminy na skládce (0,35x0,2x50)</t>
  </si>
  <si>
    <t>Pol7</t>
  </si>
  <si>
    <t>Výkop rýhy 35/80 tr.3. ručně v obsazené trase</t>
  </si>
  <si>
    <t>Pol8</t>
  </si>
  <si>
    <t>Hutnění výkopů (0,35x0,6x50)</t>
  </si>
  <si>
    <t>Pol9</t>
  </si>
  <si>
    <t>Protlac.otvoru str.do 160mm včetně chráničky a zatažení FEZN drátu</t>
  </si>
  <si>
    <t>Pol30</t>
  </si>
  <si>
    <t>Zřízeni kabel.lože písek 20cm</t>
  </si>
  <si>
    <t>Pol31</t>
  </si>
  <si>
    <t>Zához kabelové rýhy 35/60</t>
  </si>
  <si>
    <t>Pol32</t>
  </si>
  <si>
    <t>Vybudování betonového lože z betonu B 15 (0,5x0,2x42)</t>
  </si>
  <si>
    <t>05 - SO 05.1 Stavební úpravy na zavázáních hráze - Povodí Labe</t>
  </si>
  <si>
    <t>112101101</t>
  </si>
  <si>
    <t>Odstranění stromů s odřezáním kmene a s odvětvením listnatých, průměru kmene přes 100 do 300 mm</t>
  </si>
  <si>
    <t>-799187865</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</si>
  <si>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</si>
  <si>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6+1+3+6+3</t>
  </si>
  <si>
    <t>Kácení ve svahu ve špatně přístupném terénu.</t>
  </si>
  <si>
    <t>112101102</t>
  </si>
  <si>
    <t>Odstranění stromů s odřezáním kmene a s odvětvením listnatých, průměru kmene přes 300 do 500 mm</t>
  </si>
  <si>
    <t>1092316280</t>
  </si>
  <si>
    <t>2+4+2+4+6+2</t>
  </si>
  <si>
    <t>112101103</t>
  </si>
  <si>
    <t>Odstranění stromů s odřezáním kmene a s odvětvením listnatých, průměru kmene přes 500 do 700 mm</t>
  </si>
  <si>
    <t>656233088</t>
  </si>
  <si>
    <t>1+1+2</t>
  </si>
  <si>
    <t>112101104</t>
  </si>
  <si>
    <t>Odstranění stromů s odřezáním kmene a s odvětvením listnatých, průměru kmene přes 700 do 900 mm</t>
  </si>
  <si>
    <t>-1743182504</t>
  </si>
  <si>
    <t>112101121</t>
  </si>
  <si>
    <t>Odstranění stromů s odřezáním kmene a s odvětvením jehličnatých bez odkornění, průměru kmene přes 100 do 300 mm</t>
  </si>
  <si>
    <t>-779437657</t>
  </si>
  <si>
    <t>3+11+14+9+4+16</t>
  </si>
  <si>
    <t>112101122</t>
  </si>
  <si>
    <t>Odstranění stromů s odřezáním kmene a s odvětvením jehličnatých bez odkornění, průměru kmene přes 300 do 500 mm</t>
  </si>
  <si>
    <t>-1898918654</t>
  </si>
  <si>
    <t>2+4+7+6+5</t>
  </si>
  <si>
    <t>112101123</t>
  </si>
  <si>
    <t>Odstranění stromů s odřezáním kmene a s odvětvením jehličnatých bez odkornění, průměru kmene přes 500 do 700 mm</t>
  </si>
  <si>
    <t>-1748290203</t>
  </si>
  <si>
    <t>1+2+1+1</t>
  </si>
  <si>
    <t>112101125</t>
  </si>
  <si>
    <t>Odstranění stromů s odřezáním kmene a s odvětvením jehličnatých bez odkornění, průměru kmene přes 900 do 1100 mm</t>
  </si>
  <si>
    <t>-1401965623</t>
  </si>
  <si>
    <t>112111111</t>
  </si>
  <si>
    <t>Spálení větví stromů všech druhů stromů o průměru kmene přes 0,10 m na hromadách</t>
  </si>
  <si>
    <t>1457683079</t>
  </si>
  <si>
    <t xml:space="preserve">Poznámka k souboru cen:_x000D_
1. V ceně jsou započteny i náklady na likvidaci ohniště._x000D_
2. Cena lze použít i pro pálení nehroubí z prořezávek, 1 ks odpovídá 400 m2 nehroubí._x000D_
3. Množství měrných jednotek se určuje v kusech stromů._x000D_
</t>
  </si>
  <si>
    <t>"jehličnaté" 57+24+5+1</t>
  </si>
  <si>
    <t>"listnaté" 19+20+4+1</t>
  </si>
  <si>
    <t>112201101</t>
  </si>
  <si>
    <t>Odstranění pařezů strojně s jejich vykopáním, vytrháním nebo odstřelením průměru přes 100 do 300 mm</t>
  </si>
  <si>
    <t>1806519124</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</si>
  <si>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</si>
  <si>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Pařez u hřebíkového svahu</t>
  </si>
  <si>
    <t>19+57</t>
  </si>
  <si>
    <t>112201102</t>
  </si>
  <si>
    <t>Odstranění pařezů strojně s jejich vykopáním, vytrháním nebo odstřelením průměru přes 300 do 500 mm</t>
  </si>
  <si>
    <t>-1446978972</t>
  </si>
  <si>
    <t>20+24</t>
  </si>
  <si>
    <t>112201103</t>
  </si>
  <si>
    <t>Odstranění pařezů strojně s jejich vykopáním, vytrháním nebo odstřelením průměru přes 500 do 700 mm</t>
  </si>
  <si>
    <t>-1229084807</t>
  </si>
  <si>
    <t>4+5</t>
  </si>
  <si>
    <t>112201104</t>
  </si>
  <si>
    <t>Odstranění pařezů strojně s jejich vykopáním, vytrháním nebo odstřelením průměru přes 700 do 900 mm</t>
  </si>
  <si>
    <t>-625168305</t>
  </si>
  <si>
    <t>112201105</t>
  </si>
  <si>
    <t>Odstranění pařezů strojně s jejich vykopáním, vytrháním nebo odstřelením průměru přes 900 do 1100 mm</t>
  </si>
  <si>
    <t>2040152724</t>
  </si>
  <si>
    <t>113105113</t>
  </si>
  <si>
    <t>Rozebrání dlažeb z lomového kamene s přemístěním hmot na skládku na vzdálenost do 3 m nebo s naložením na dopravní prostředek, kladených do cementové malty se spárami zalitými cementovou maltou</t>
  </si>
  <si>
    <t>252229535</t>
  </si>
  <si>
    <t xml:space="preserve">Poznámka k souboru cen:_x000D_
1. Ceny jsou určeny pro rozebrání dlažby jakékoliv tloušťky v rovině i ve sklonu._x000D_
2. V cenách nejsou započteny náklady na popř. nutné očištění, třídění a rovnání lomového kamene získaného rozebráním dlažeb, které se oceňuje cenami části A 03 ceníku 800-1 Zemní práce._x000D_
3. Přemístění vybourané dlažby z lomového kamene včetně materiálu z lože a spár na vzdálenost přes 3 m se oceňuje cenami souborů cen 997 22-1 Vodorovná doprava suti a vybouraných hmot._x000D_
</t>
  </si>
  <si>
    <t>Demolice odtokového žlabu na návodní straně, lomový kámen do bet. - š. 1,4 m, dl. 22,0 m</t>
  </si>
  <si>
    <t>1,40*22,00</t>
  </si>
  <si>
    <t>113106222</t>
  </si>
  <si>
    <t>Rozebrání dlažeb a dílců vozovek a ploch s přemístěním hmot na skládku na vzdálenost do 3 m nebo s naložením na dopravní prostředek, s jakoukoliv výplní spár strojně plochy jednotlivě přes 50 m2 do 200 m2 z drobných kostek nebo odseků s ložem ze živice</t>
  </si>
  <si>
    <t>1714286</t>
  </si>
  <si>
    <t>Demolice drobné dlažby z žul kostek do betonu</t>
  </si>
  <si>
    <t xml:space="preserve"> - pravý břeh</t>
  </si>
  <si>
    <t>26,00</t>
  </si>
  <si>
    <t xml:space="preserve"> - levý břeh</t>
  </si>
  <si>
    <t>210,00+8,00</t>
  </si>
  <si>
    <t>113107126</t>
  </si>
  <si>
    <t>Odstranění podkladů nebo krytů ručně s přemístěním hmot na skládku na vzdálenost do 3 m nebo s naložením na dopravní prostředek z kameniva hrubého drceného se štětem, o tl. vrstvy přes 250 do 450 mm</t>
  </si>
  <si>
    <t>-165459717</t>
  </si>
  <si>
    <t xml:space="preserve">Kufrování hl. 360 mm, smelené podkladní vrsty </t>
  </si>
  <si>
    <t>13,00*1,50</t>
  </si>
  <si>
    <t>113154123</t>
  </si>
  <si>
    <t>Frézování živičného podkladu nebo krytu s naložením na dopravní prostředek plochy do 500 m2 bez překážek v trase pruhu šířky přes 0,5 m do 1 m, tloušťky vrstvy 50 mm</t>
  </si>
  <si>
    <t>318325424</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</si>
  <si>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</si>
  <si>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8,00*14,00+1,50*13,00</t>
  </si>
  <si>
    <t>-1437270953</t>
  </si>
  <si>
    <t xml:space="preserve"> - (LB) návodní strana - ohraničení dlažby </t>
  </si>
  <si>
    <t>8,00+2,00</t>
  </si>
  <si>
    <t xml:space="preserve"> - (LB) vzdušní strana - ohraničení dlažby </t>
  </si>
  <si>
    <t>6,00</t>
  </si>
  <si>
    <t>121103112</t>
  </si>
  <si>
    <t>Skrývka zemin schopných zúrodnění ve sklonu přes 1:5 do 1:2</t>
  </si>
  <si>
    <t>238021589</t>
  </si>
  <si>
    <t xml:space="preserve">Poznámka k souboru cen:_x000D_
1. V ceně jsou započteny i náklady spojené s naložením na dopravní prostředek nebo s přehozením do 3,0 m._x000D_
2. Ceny lze použít i pro těžení zemin schopných zúrodnění ve výkopišti, zemníku, i ulehlých z deponie._x000D_
</t>
  </si>
  <si>
    <t>Sejmutí ornice tl. 0,3 m</t>
  </si>
  <si>
    <t xml:space="preserve"> - Pravý břeh</t>
  </si>
  <si>
    <t>20,00+8,60+17,60+9,70</t>
  </si>
  <si>
    <t xml:space="preserve"> - Levý břeh</t>
  </si>
  <si>
    <t>15,00*20,00</t>
  </si>
  <si>
    <t>122251102</t>
  </si>
  <si>
    <t>Odkopávky a prokopávky nezapažené strojně v hornině třídy těžitelnosti I skupiny 3 přes 20 do 50 m3</t>
  </si>
  <si>
    <t>-2064746614</t>
  </si>
  <si>
    <t xml:space="preserve">Poznámka k souboru cen:_x000D_
1. V cenách jsou započteny i náklady na přehození výkopku na vzdálenost do 3 m nebo naložení na dopravní prostředek._x000D_
</t>
  </si>
  <si>
    <t>131551104</t>
  </si>
  <si>
    <t>Hloubení nezapažených jam a zářezů strojně s urovnáním dna do předepsaného profilu a spádu v hornině třídy těžitelnosti III skupiny 6 přes 100 do 500 m3</t>
  </si>
  <si>
    <t>786882708</t>
  </si>
  <si>
    <t>Skalní výrub, tř. 6, dl. 30 m, tl. 1,9 m, š. 8,0 m</t>
  </si>
  <si>
    <t>30,00*1,90*8,00</t>
  </si>
  <si>
    <t>132251802</t>
  </si>
  <si>
    <t>Hloubení rýh šířky přes 800 do 2 000 mm pro lesnicko-technické meliorace strojně zapažených i nezapažených, s urovnáním dna do předepsaného profilu a spádu v hornině třídy těžitelnosti I skupiny 3 přes 20 do 50 m3</t>
  </si>
  <si>
    <t>-774852068</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</si>
  <si>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</si>
  <si>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Výkop v zemině tř. 3</t>
  </si>
  <si>
    <t xml:space="preserve"> - (LB) kolem opěrné zdi u skluzu pl. 6,0 * dl. 4,5 m</t>
  </si>
  <si>
    <t>6,00*4,50</t>
  </si>
  <si>
    <t xml:space="preserve"> - (PB) pro potrubí mezi Š1 a vyústěním</t>
  </si>
  <si>
    <t>7,50*2,00*1,00</t>
  </si>
  <si>
    <t>133251104</t>
  </si>
  <si>
    <t>Hloubení nezapažených šachet strojně v hornině třídy těžitelnosti I skupiny 3 přes 100 m3</t>
  </si>
  <si>
    <t>-1722923157</t>
  </si>
  <si>
    <t>Výkop v zemině tř. 2</t>
  </si>
  <si>
    <t xml:space="preserve"> - (PB) pro šachtu Š1 </t>
  </si>
  <si>
    <t>4,60*4,60*2,10</t>
  </si>
  <si>
    <t xml:space="preserve"> - (LB) pro šachtu Š2 </t>
  </si>
  <si>
    <t>4,00*4,00*3,00</t>
  </si>
  <si>
    <t xml:space="preserve"> - (LB) pro trativod </t>
  </si>
  <si>
    <t>0,40*0,50*28,00</t>
  </si>
  <si>
    <t xml:space="preserve"> - pro patky zábradlí </t>
  </si>
  <si>
    <t>0,50*0,50*0,80*23</t>
  </si>
  <si>
    <t xml:space="preserve"> - (PB) pro UV1</t>
  </si>
  <si>
    <t>0,80*0,80*0,65</t>
  </si>
  <si>
    <t>- (LB) pro horskou vpust</t>
  </si>
  <si>
    <t>4,30*3,90*2,00-1,50*0,60*0,60</t>
  </si>
  <si>
    <t>138501101</t>
  </si>
  <si>
    <t>Dolamování zapažených nebo nezapažených hloubených vykopávek jam nebo zářezů, ve vrstvě tl. do 1 000 mm v hornině třídy těžitelnosti III skupiny 6</t>
  </si>
  <si>
    <t>-660507426</t>
  </si>
  <si>
    <t xml:space="preserve">Poznámka k souboru cen:_x000D_
1. V ceně jsou započteny i náklady na případné nutné přemístění výkopku ve výkopišti a na přehození výkopku na přilehlém terénu na vzdálenost:_x000D_
a) do 3 m od okraje jámy nebo zářezu,_x000D_
b) do 3 m od osy rýhy,_x000D_
c) do 3 m od hrany šachty._x000D_
</t>
  </si>
  <si>
    <t>Očištění skalního výrubu, š. 8,0 m, dl. 30,0 m</t>
  </si>
  <si>
    <t>8,00*30,00</t>
  </si>
  <si>
    <t>153811112</t>
  </si>
  <si>
    <t>Osazení kotev tyčových bez provedení vrtu, zainjektování a napnutí kotvy při délce přes 5 m a průměru přes 28 do 32 mm</t>
  </si>
  <si>
    <t>-1900361085</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</si>
  <si>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</si>
  <si>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Hřebíkování svahu</t>
  </si>
  <si>
    <t>hřebíky, dl. 8 m, ocel BSt500/550, průměr 32 mm, včetně roznášecí desky, PKO pozink</t>
  </si>
  <si>
    <t>10,00*9,00/2,25*8,00</t>
  </si>
  <si>
    <t>130210299</t>
  </si>
  <si>
    <t>tyč ocelová žebírková, výztuž do betonu, zn.oceli BSt 500S, v tyčích, D 28 mm</t>
  </si>
  <si>
    <t>1211722308</t>
  </si>
  <si>
    <t>320*0,006 'Přepočtené koeficientem množství</t>
  </si>
  <si>
    <t>155131312</t>
  </si>
  <si>
    <t>Zřízení protierozního zpevnění svahů geomříží nebo georohoží včetně plošného kotvení ocelovými skobami, ve sklonu přes 1:2 do 1:1</t>
  </si>
  <si>
    <t>864261342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</si>
  <si>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</si>
  <si>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Protzierozní georohož</t>
  </si>
  <si>
    <t xml:space="preserve"> - svah kolem Š2</t>
  </si>
  <si>
    <t>2,00*7,00</t>
  </si>
  <si>
    <t xml:space="preserve"> - svah mezi schodištěm a skluzem</t>
  </si>
  <si>
    <t>5,00*8,00</t>
  </si>
  <si>
    <t>69321121</t>
  </si>
  <si>
    <t>georohož protierozní</t>
  </si>
  <si>
    <t>-1538037987</t>
  </si>
  <si>
    <t>54*1,15 'Přepočtené koeficientem množství</t>
  </si>
  <si>
    <t>162201401</t>
  </si>
  <si>
    <t>Vodorovné přemístění větví, kmenů nebo pařezů s naložením, složením a dopravou do 1000 m větví stromů listnatých, průměru kmene přes 100 do 300 mm</t>
  </si>
  <si>
    <t>-209888128</t>
  </si>
  <si>
    <t xml:space="preserve">Poznámka k souboru cen:_x000D_
1. Průměr kmene i pařezu se měří v místě řezu._x000D_
2. Měrná jednotka kus je 1 strom._x000D_
</t>
  </si>
  <si>
    <t>162201402</t>
  </si>
  <si>
    <t>Vodorovné přemístění větví, kmenů nebo pařezů s naložením, složením a dopravou do 1000 m větví stromů listnatých, průměru kmene přes 300 do 500 mm</t>
  </si>
  <si>
    <t>-112321388</t>
  </si>
  <si>
    <t>162201403</t>
  </si>
  <si>
    <t>Vodorovné přemístění větví, kmenů nebo pařezů s naložením, složením a dopravou do 1000 m větví stromů listnatých, průměru kmene přes 500 do 700 mm</t>
  </si>
  <si>
    <t>-2018505854</t>
  </si>
  <si>
    <t>162201404</t>
  </si>
  <si>
    <t>Vodorovné přemístění větví, kmenů nebo pařezů s naložením, složením a dopravou do 1000 m větví stromů listnatých, průměru kmene přes 700 do 900 mm</t>
  </si>
  <si>
    <t>2112970755</t>
  </si>
  <si>
    <t>162201405</t>
  </si>
  <si>
    <t>Vodorovné přemístění větví, kmenů nebo pařezů s naložením, složením a dopravou do 1000 m větví stromů jehličnatých, průměru kmene přes 100 do 300 mm</t>
  </si>
  <si>
    <t>1770801937</t>
  </si>
  <si>
    <t>162201406</t>
  </si>
  <si>
    <t>Vodorovné přemístění větví, kmenů nebo pařezů s naložením, složením a dopravou do 1000 m větví stromů jehličnatých, průměru kmene přes 300 do 500 mm</t>
  </si>
  <si>
    <t>-1870846585</t>
  </si>
  <si>
    <t>162201407</t>
  </si>
  <si>
    <t>Vodorovné přemístění větví, kmenů nebo pařezů s naložením, složením a dopravou do 1000 m větví stromů jehličnatých, průměru kmene přes 500 do 700 mm</t>
  </si>
  <si>
    <t>-1580607720</t>
  </si>
  <si>
    <t>162201408</t>
  </si>
  <si>
    <t>Vodorovné přemístění větví, kmenů nebo pařezů s naložením, složením a dopravou do 1000 m větví stromů jehličnatých, průměru kmene přes 700 do 900 mm</t>
  </si>
  <si>
    <t>803542765</t>
  </si>
  <si>
    <t>162201411</t>
  </si>
  <si>
    <t>Vodorovné přemístění větví, kmenů nebo pařezů s naložením, složením a dopravou do 1000 m kmenů stromů listnatých, průměru přes 100 do 300 mm</t>
  </si>
  <si>
    <t>2033149768</t>
  </si>
  <si>
    <t>162201412</t>
  </si>
  <si>
    <t>Vodorovné přemístění větví, kmenů nebo pařezů s naložením, složením a dopravou do 1000 m kmenů stromů listnatých, průměru přes 300 do 500 mm</t>
  </si>
  <si>
    <t>-929026786</t>
  </si>
  <si>
    <t>162201413</t>
  </si>
  <si>
    <t>Vodorovné přemístění větví, kmenů nebo pařezů s naložením, složením a dopravou do 1000 m kmenů stromů listnatých, průměru přes 500 do 700 mm</t>
  </si>
  <si>
    <t>143981027</t>
  </si>
  <si>
    <t>162201414</t>
  </si>
  <si>
    <t>Vodorovné přemístění větví, kmenů nebo pařezů s naložením, složením a dopravou do 1000 m kmenů stromů listnatých, průměru přes 700 do 900 mm</t>
  </si>
  <si>
    <t>627197518</t>
  </si>
  <si>
    <t>162201415</t>
  </si>
  <si>
    <t>Vodorovné přemístění větví, kmenů nebo pařezů s naložením, složením a dopravou do 1000 m kmenů stromů jehličnatých, průměru přes 100 do 300 mm</t>
  </si>
  <si>
    <t>-526196372</t>
  </si>
  <si>
    <t>162201416</t>
  </si>
  <si>
    <t>Vodorovné přemístění větví, kmenů nebo pařezů s naložením, složením a dopravou do 1000 m kmenů stromů jehličnatých, průměru přes 300 do 500 mm</t>
  </si>
  <si>
    <t>272283280</t>
  </si>
  <si>
    <t>162201417</t>
  </si>
  <si>
    <t>Vodorovné přemístění větví, kmenů nebo pařezů s naložením, složením a dopravou do 1000 m kmenů stromů jehličnatých, průměru přes 500 do 700 mm</t>
  </si>
  <si>
    <t>372920149</t>
  </si>
  <si>
    <t>162201418</t>
  </si>
  <si>
    <t>Vodorovné přemístění větví, kmenů nebo pařezů s naložením, složením a dopravou do 1000 m kmenů stromů jehličnatých, průměru přes 700 do 900 mm</t>
  </si>
  <si>
    <t>-322727522</t>
  </si>
  <si>
    <t>162201421</t>
  </si>
  <si>
    <t>Vodorovné přemístění větví, kmenů nebo pařezů s naložením, složením a dopravou do 1000 m pařezů kmenů, průměru přes 100 do 300 mm</t>
  </si>
  <si>
    <t>-496796630</t>
  </si>
  <si>
    <t>162201422</t>
  </si>
  <si>
    <t>Vodorovné přemístění větví, kmenů nebo pařezů s naložením, složením a dopravou do 1000 m pařezů kmenů, průměru přes 300 do 500 mm</t>
  </si>
  <si>
    <t>1604681679</t>
  </si>
  <si>
    <t>162201423</t>
  </si>
  <si>
    <t>Vodorovné přemístění větví, kmenů nebo pařezů s naložením, složením a dopravou do 1000 m pařezů kmenů, průměru přes 500 do 700 mm</t>
  </si>
  <si>
    <t>-2086720394</t>
  </si>
  <si>
    <t>162201424</t>
  </si>
  <si>
    <t>Vodorovné přemístění větví, kmenů nebo pařezů s naložením, složením a dopravou do 1000 m pařezů kmenů, průměru přes 700 do 900 mm</t>
  </si>
  <si>
    <t>-1440941122</t>
  </si>
  <si>
    <t>911703250</t>
  </si>
  <si>
    <t>42,00+42,00+103,052-60,00</t>
  </si>
  <si>
    <t>-1746433195</t>
  </si>
  <si>
    <t>127,052*11</t>
  </si>
  <si>
    <t>162751157</t>
  </si>
  <si>
    <t>Vodorovné přemístění výkopku nebo sypaniny po suchu na obvyklém dopravním prostředku, bez naložení výkopku, avšak se složením bez rozhrnutí z horniny třídy těžitelnosti III na vzdálenost skupiny 6 a 7 na vzdálenost přes 9 000 do 10 000 m</t>
  </si>
  <si>
    <t>-444294320</t>
  </si>
  <si>
    <t>456,00</t>
  </si>
  <si>
    <t>162751159</t>
  </si>
  <si>
    <t>Vodorovné přemístění výkopku nebo sypaniny po suchu na obvyklém dopravním prostředku, bez naložení výkopku, avšak se složením bez rozhrnutí z horniny třídy těžitelnosti III na vzdálenost skupiny 6 a 7 na vzdálenost Příplatek k ceně za každých dalších i započatých 1 000 m</t>
  </si>
  <si>
    <t>1085501085</t>
  </si>
  <si>
    <t>456,000*11</t>
  </si>
  <si>
    <t>171151215</t>
  </si>
  <si>
    <t>Strmý svah ze zemin vyztužených geosyntetiky s pohledovou plochou sklonu 50-70° z ocelové sítě se zatravněním, výšky přes 8 do 10 m</t>
  </si>
  <si>
    <t>490425943</t>
  </si>
  <si>
    <t xml:space="preserve">Poznámka k souboru cen:_x000D_
1. Množství měrných jednotek se určuje v m2 pohledové plochy svahu._x000D_
2. V cenách jsou započteny i náklady na:_x000D_
a) pohledový prvek,_x000D_
b) výztužnou geomříž,_x000D_
c) spojovací materiál,_x000D_
d) zemní práce spojené se zpracováním zeminy - rozhrnutí a hutnění._x000D_
3. V cenách nejsou započteny náklady na dodávku zásypového materiálu vyztuženého bloku. Pokud je zásyp prováděn z nakupovaného materiálu, oceňuje se ve specifikaci._x000D_
4. Pro související zemní práce platí:_x000D_
a) ceny jsou stanoveny pro zeminy tříd 1-4. Provádění v zeminách vyšších tříd se oceňuje individuálně,_x000D_
b) při výpočtu objemu je hloubka vyztuženého bloku rovna výšce konstrukce. U konstrukcí výšky do 2 m, ceny -1211 a -1221, je hloubka vyztuženého bloku 1,5 násobkem její výšky._x000D_
5. V množství geomříží je započteno ztratné 5 %._x000D_
</t>
  </si>
  <si>
    <t>10,00*9,00</t>
  </si>
  <si>
    <t>-65330564</t>
  </si>
  <si>
    <t>127,052+456,00</t>
  </si>
  <si>
    <t>-602791468</t>
  </si>
  <si>
    <t>-1682528060</t>
  </si>
  <si>
    <t>Zásyp původní zeminou</t>
  </si>
  <si>
    <t xml:space="preserve"> - (PB) zásyp rýhy Š1 - vyústění, š. 1,0*dl.7,5*hl.1,2 m</t>
  </si>
  <si>
    <t>1,00*7,50*1,20</t>
  </si>
  <si>
    <t xml:space="preserve"> - (PB) zásyp kolem Š2 - pl. Cad 9,25*dl. 4,0 m</t>
  </si>
  <si>
    <t>9,25*4,00</t>
  </si>
  <si>
    <t xml:space="preserve"> - (LB) zásyp základu zábrany š.0,7*tl.0,5*dl. 40,0</t>
  </si>
  <si>
    <t>0,70*0,50*40,00</t>
  </si>
  <si>
    <t>174201201</t>
  </si>
  <si>
    <t>Zásyp jam po pařezech strojně výkopkem z horniny získané při dobývání pařezů s hrubým urovnáním povrchu zasypávky průměru pařezu přes 100 do 300 mm</t>
  </si>
  <si>
    <t>2036683763</t>
  </si>
  <si>
    <t xml:space="preserve">Poznámka k souboru cen:_x000D_
1. Zásyp jam po pařezech průměru do 300 mm se neoceňuje v případě, že se současně provádí sejmutí ornice._x000D_
2. Nestačí-li pro zasypání jámy po pařezu výkopek získaný při dobývání pařezu a je-li projektem předepsáno, oceňuje se doplnění jámy do úrovně okolního terénu cenou 174 Zásyp sypaninou jam, šachet, rýh nebo kolem objektů ručně._x000D_
3. Průměr pařezu se měří v místě řezu kmene na základě dvojího na sebe kolmého měření a následného zprůměrování naměřených hodnot._x000D_
</t>
  </si>
  <si>
    <t>174201202</t>
  </si>
  <si>
    <t>Zásyp jam po pařezech strojně výkopkem z horniny získané při dobývání pařezů s hrubým urovnáním povrchu zasypávky průměru pařezu přes 300 do 500 mm</t>
  </si>
  <si>
    <t>-1998766765</t>
  </si>
  <si>
    <t>174201203</t>
  </si>
  <si>
    <t>Zásyp jam po pařezech strojně výkopkem z horniny získané při dobývání pařezů s hrubým urovnáním povrchu zasypávky průměru pařezu přes 500 do 700 mm</t>
  </si>
  <si>
    <t>1073454987</t>
  </si>
  <si>
    <t>174201204</t>
  </si>
  <si>
    <t>Zásyp jam po pařezech strojně výkopkem z horniny získané při dobývání pařezů s hrubým urovnáním povrchu zasypávky průměru pařezu přes 700 do 900 mm</t>
  </si>
  <si>
    <t>970896292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</si>
  <si>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</si>
  <si>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</si>
  <si>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-331793087</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</si>
  <si>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</si>
  <si>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Hutněný podsyp a obsyp potrubí z nakup. materiálu</t>
  </si>
  <si>
    <t xml:space="preserve"> - (PB) potrubí mezi Š1 - vyústění, šířka výkopu 1,0 m, tl. vrstvy 0,65 m</t>
  </si>
  <si>
    <t>7,50*1,00*0,65</t>
  </si>
  <si>
    <t xml:space="preserve"> - (PB) zásyp Š1 výkop 4,6*4,6*2,1 - Š1 1,3*1,3*2,1</t>
  </si>
  <si>
    <t>4,60*4,60*2,10-1,30*1,30*2,10</t>
  </si>
  <si>
    <t xml:space="preserve"> - (PB) zásyp UV1 výkop 1,5*1,5*0,65 - UV1 0,5*0,5*0,65</t>
  </si>
  <si>
    <t>1,50*1,50*0,65-0,50*0,50*0,65</t>
  </si>
  <si>
    <t xml:space="preserve"> - (LB) zasyp trativodu š. 0,4 * hl. 0,5 * dl. 28,0 m</t>
  </si>
  <si>
    <t>- (LB) zásyp horské vpusti</t>
  </si>
  <si>
    <t>4,3*3,9*2,0-1,0*1,4*2,0</t>
  </si>
  <si>
    <t>58344171</t>
  </si>
  <si>
    <t>štěrkodrť frakce 0/32</t>
  </si>
  <si>
    <t>1003081038</t>
  </si>
  <si>
    <t>83,402*2 'Přepočtené koeficientem množství</t>
  </si>
  <si>
    <t>181411122</t>
  </si>
  <si>
    <t>Založení trávníku na půdě předem připravené plochy do 1000 m2 výsevem včetně utažení lučního na svahu přes 1:5 do 1:2</t>
  </si>
  <si>
    <t>-937804882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</si>
  <si>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</si>
  <si>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00572470</t>
  </si>
  <si>
    <t>osivo směs travní univerzál</t>
  </si>
  <si>
    <t>-1212122144</t>
  </si>
  <si>
    <t>355,9*0,015 'Přepočtené koeficientem množství</t>
  </si>
  <si>
    <t>182351123</t>
  </si>
  <si>
    <t>Rozprostření a urovnání ornice ve svahu sklonu přes 1:5 strojně při souvislé ploše přes 100 do 500 m2, tl. vrstvy do 200 mm</t>
  </si>
  <si>
    <t>1080631637</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</si>
  <si>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</si>
  <si>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-687850228</t>
  </si>
  <si>
    <t>Mezerovitý beton MCB-8</t>
  </si>
  <si>
    <t xml:space="preserve"> - (PB) obetonování drenáže 0,3*0,3*dl.3,5</t>
  </si>
  <si>
    <t>0,30*0,30*3,50</t>
  </si>
  <si>
    <t xml:space="preserve"> - (LB) drenážní vrstva tl. 0,5* š. 3,0*dl.2,25</t>
  </si>
  <si>
    <t>0,50*3,00*2,25</t>
  </si>
  <si>
    <t xml:space="preserve"> - (LB) obetonování drenáže 0,4*0,4*dl.3,0</t>
  </si>
  <si>
    <t>0,40*0,40*3,00</t>
  </si>
  <si>
    <t xml:space="preserve"> - (LB) obetonování drenáže za zábranou š.0,4*tl.0,4*dl.40m</t>
  </si>
  <si>
    <t>0,40*0,40*40,00</t>
  </si>
  <si>
    <t>212752402</t>
  </si>
  <si>
    <t>Trativody z drenážních trubek pro liniové stavby a komunikace se zřízením štěrkového lože pod trubky a s jejich obsypem v otevřeném výkopu trubka korugovaná sendvičová PE-HD SN 8 celoperforovaná 360° DN 150</t>
  </si>
  <si>
    <t>-1262667124</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</si>
  <si>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</si>
  <si>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PB podél stávající hráze</t>
  </si>
  <si>
    <t>4,00</t>
  </si>
  <si>
    <t>LB kolem zábrany</t>
  </si>
  <si>
    <t>38,00+40,00+28,00</t>
  </si>
  <si>
    <t>LB rubová drenáž za opěrnými zdmi</t>
  </si>
  <si>
    <t>2*3,50</t>
  </si>
  <si>
    <t>1276310190</t>
  </si>
  <si>
    <t>Separační geotextílie</t>
  </si>
  <si>
    <t xml:space="preserve"> - kolem š2, š. 3,4 m, dl. 4,0 m</t>
  </si>
  <si>
    <t>3,40*4,00</t>
  </si>
  <si>
    <t xml:space="preserve"> - kolem rubové drenáže š. (0,4+0,4) * dl. (4+40+7)</t>
  </si>
  <si>
    <t>(0,40+0,40)*(4,00+40,00+7,00)</t>
  </si>
  <si>
    <t>69311008</t>
  </si>
  <si>
    <t>geotextilie tkaná separační, filtrační, výztužná PP pevnost v tahu 40kN/m</t>
  </si>
  <si>
    <t>-1741104742</t>
  </si>
  <si>
    <t>54,4*1,15 'Přepočtené koeficientem množství</t>
  </si>
  <si>
    <t>224311116</t>
  </si>
  <si>
    <t>Maloprofilové vrty průběžným sacím vrtáním průměru přes 93 do 156 mm do úklonu 45° v hl 0 až 25 m v hornině tř. V a VI</t>
  </si>
  <si>
    <t>433652682</t>
  </si>
  <si>
    <t>Vrty pro hřebíky průměr do 130 mm, dl. 8,0 m</t>
  </si>
  <si>
    <t>2039121188</t>
  </si>
  <si>
    <t>Podkladní beton C8/10 tl 100 mm</t>
  </si>
  <si>
    <t>(LB) pod zábranou</t>
  </si>
  <si>
    <t>(16,52+22,13)*1,85</t>
  </si>
  <si>
    <t>pod liniovou vpustí</t>
  </si>
  <si>
    <t>(5,10+5,00)*0,60</t>
  </si>
  <si>
    <t>pod šachtou</t>
  </si>
  <si>
    <t>2*1,70*1,70</t>
  </si>
  <si>
    <t>pod UV</t>
  </si>
  <si>
    <t>6*1,00*1,00</t>
  </si>
  <si>
    <t>pod opěrnou zdí</t>
  </si>
  <si>
    <t>2,30*2,40</t>
  </si>
  <si>
    <t>pod horskou vpustí</t>
  </si>
  <si>
    <t>1,60*1,20</t>
  </si>
  <si>
    <t>1747576152</t>
  </si>
  <si>
    <t xml:space="preserve">Podkladní beton C8/10 </t>
  </si>
  <si>
    <t xml:space="preserve"> - (PB) vedle tělesa hráze tl. 0,2 m * š. 0,8 m * 2,9 m</t>
  </si>
  <si>
    <t>0,20*0,80*2,90</t>
  </si>
  <si>
    <t xml:space="preserve"> - (PB) nad tělesem hráze pl.8,3*tl. 0,12 m</t>
  </si>
  <si>
    <t>8,30*0,12</t>
  </si>
  <si>
    <t xml:space="preserve"> - (PB) výplňový beton pro rýhu v hrázi pro UV š.0,8*hl.0,9*dl. (3,2+4,2)</t>
  </si>
  <si>
    <t>0,80*0,90*(3,20+4,20)</t>
  </si>
  <si>
    <t xml:space="preserve"> - (LB) výplňový beton za OZ-kam-za pl.1,7*dl.3,0</t>
  </si>
  <si>
    <t>1,70*3,00</t>
  </si>
  <si>
    <t xml:space="preserve"> - (LB) výplňový beton za OZ-kam-před pl.0,9*dl.2,65</t>
  </si>
  <si>
    <t>0,90*2,65</t>
  </si>
  <si>
    <t xml:space="preserve"> - (LB) výplňový beton za OZ-bet pl.2,3*dl.2,25</t>
  </si>
  <si>
    <t>2,30*2,25</t>
  </si>
  <si>
    <t xml:space="preserve"> - (LB) výplňový beton před OP7 - š.1,0*1,2*3,0m</t>
  </si>
  <si>
    <t>1,00*1,20*3,00</t>
  </si>
  <si>
    <t xml:space="preserve"> - (LB) výplňový beton před OZ - š.1,0*hl.0,5*dl.4,0m</t>
  </si>
  <si>
    <t>1,00*0,50*4,00</t>
  </si>
  <si>
    <t xml:space="preserve">" - Patky pro sloupky lehkého ocelového zábradlí, ø300, hl. 0,8 m, výztuž patek 100 kg/m3
8 ks pravý břeh
6 ks levý břeh - u schodiště
9 ks levý břeh </t>
  </si>
  <si>
    <t>3,14*0,15*0,15*0,80*23</t>
  </si>
  <si>
    <t>1468407094</t>
  </si>
  <si>
    <t>Monolitická zídka, základ</t>
  </si>
  <si>
    <t>(16,52+22,13)*1,00*0,40-0,40*0,50*0,50</t>
  </si>
  <si>
    <t>-452511422</t>
  </si>
  <si>
    <t>žb deska na hrázi C30/37, výztuž B500B 120 kg/m3</t>
  </si>
  <si>
    <t xml:space="preserve"> - nad hrází pod vozovkou š. ((3,5+4,8)*0,5) * dl. 3,5 m * tl. 0,45 m</t>
  </si>
  <si>
    <t>(3,50+4,80)*0,50*3,50*0,45</t>
  </si>
  <si>
    <t>-187133108</t>
  </si>
  <si>
    <t>Dno horské vpusti</t>
  </si>
  <si>
    <t>1,00*1,40*0,25</t>
  </si>
  <si>
    <t>-2084537179</t>
  </si>
  <si>
    <t>1,00*1,40*0,25*0,18</t>
  </si>
  <si>
    <t>282603111</t>
  </si>
  <si>
    <t>Injektování vysokotlaké s dvojitým obturátorem vzestupné nebo sestupné, tlakem do 8,0 MPa</t>
  </si>
  <si>
    <t>-629666952</t>
  </si>
  <si>
    <t xml:space="preserve">Poznámka k souboru cen:_x000D_
1. Ceny lze použít pouze při injektáži:_x000D_
a) pomocí manžetové trubky osazené do zálivky,_x000D_
b) injekční stanicí s plynulou regulací injekčních parametrů,_x000D_
c) neaktivovanými i aktivovanými směsmi,_x000D_
d) v jedné nebo více fázích._x000D_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3. Množství měrných jednotek se určuje v hodinách injektování prováděného jedním čerpadlem._x000D_
4. Nelze-li použít záložní čerpadlo pro tuto injektáž na jinou práci, při přerušení injektážních prací nařízeném investorem na dobu delší než 1 hodina, oceňuje se toto čerpadlo samostatně._x000D_
</t>
  </si>
  <si>
    <t>Hřebíky, dl. 8 m, odhad</t>
  </si>
  <si>
    <t>291111111</t>
  </si>
  <si>
    <t>Podklad pro zpevněné plochy s rozprostřením a s hutněním z kameniva drceného frakce 0 - 63 mm</t>
  </si>
  <si>
    <t>-1222975334</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</si>
  <si>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</si>
  <si>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Podkladní vrstva z ŠD</t>
  </si>
  <si>
    <t xml:space="preserve"> - (PB) pod chodníky </t>
  </si>
  <si>
    <t>0,70*3,00*0,20+1,30*3,40*0,30</t>
  </si>
  <si>
    <t xml:space="preserve"> - (PB) pod komunikací </t>
  </si>
  <si>
    <t>0,60*0,35*3,20</t>
  </si>
  <si>
    <t>317321018</t>
  </si>
  <si>
    <t>Římsy opěrných zdí a valů z betonu železového tř. C 30/37</t>
  </si>
  <si>
    <t>529801570</t>
  </si>
  <si>
    <t xml:space="preserve">Poznámka k souboru cen:_x000D_
1. Ceny lze použít i pro římsy ze železového betonu prováděné technologicky současně s betonáží zdí._x000D_
2. Množství v m3 se určí jako součin výšky římsy, šířky opěrné zdi v hlavě včetně vyložení římsy a délky prováděné římsy a délky prováděné římsy._x000D_
</t>
  </si>
  <si>
    <t>Zábrana</t>
  </si>
  <si>
    <t>(16,52+22,13)*0,20*0,55</t>
  </si>
  <si>
    <t>Opěrná zeď</t>
  </si>
  <si>
    <t>2,35*0,23*1,07+17,00*0,20*0,50</t>
  </si>
  <si>
    <t>317353111</t>
  </si>
  <si>
    <t>Bednění říms opěrných zdí a valů jakéhokoliv tvaru přímých, zalomených nebo jinak zakřivených zřízení</t>
  </si>
  <si>
    <t>234077045</t>
  </si>
  <si>
    <t xml:space="preserve">Poznámka k souboru cen:_x000D_
1. V cenách nejsou započteny náklady na podpěrné konstrukce pod bedněním říms. Tyto práce se oceňují příslušnými cenami katalogu 800-3 Lešení._x000D_
</t>
  </si>
  <si>
    <t>(16,52+22,13)*0,20*2</t>
  </si>
  <si>
    <t>(2,35*0,23+17,00*0,20)*2</t>
  </si>
  <si>
    <t>317353112</t>
  </si>
  <si>
    <t>Bednění říms opěrných zdí a valů jakéhokoliv tvaru přímých, zalomených nebo jinak zakřivených odstranění</t>
  </si>
  <si>
    <t>-1593635115</t>
  </si>
  <si>
    <t>317361016</t>
  </si>
  <si>
    <t>Výztuž říms opěrných zdí a valů z oceli 10 505 (R) nebo BSt 500</t>
  </si>
  <si>
    <t>1432087575</t>
  </si>
  <si>
    <t>6,53*0,15</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</si>
  <si>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</si>
  <si>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</si>
  <si>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-1144984034</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</si>
  <si>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</si>
  <si>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Kamenný obklad zábrany tl. 250 mm</t>
  </si>
  <si>
    <t>(20,00+30,00)*0,25</t>
  </si>
  <si>
    <t>Kamenný obklad OZ tl. 500 mm</t>
  </si>
  <si>
    <t>2,25*2,16*0,50</t>
  </si>
  <si>
    <t>321222311</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</si>
  <si>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</si>
  <si>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-310369810</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</si>
  <si>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</si>
  <si>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Oprava přelivu a dna skluzu</t>
  </si>
  <si>
    <t>12,0*2,0*0,5</t>
  </si>
  <si>
    <t>s využitím původního kamene</t>
  </si>
  <si>
    <t>321311115</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</si>
  <si>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25/30</t>
  </si>
  <si>
    <t>1789035933</t>
  </si>
  <si>
    <t>Výústní objekt potrubí z Š1, z betonu C20/25n</t>
  </si>
  <si>
    <t>0,60*0,60*0,50</t>
  </si>
  <si>
    <t>321311116</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</si>
  <si>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30/37</t>
  </si>
  <si>
    <t>-83459322</t>
  </si>
  <si>
    <t>Žb deska na hrázi C30/37, výztuž B500B 120 kg/m3</t>
  </si>
  <si>
    <t>(3,50+4,80)/2*3,50*0,45</t>
  </si>
  <si>
    <t>1573691688</t>
  </si>
  <si>
    <t xml:space="preserve">Žb deska na hrázi </t>
  </si>
  <si>
    <t xml:space="preserve"> - nad hrází pod vozovkou </t>
  </si>
  <si>
    <t>3,50*0,45*2</t>
  </si>
  <si>
    <t>-676652940</t>
  </si>
  <si>
    <t>-114196197</t>
  </si>
  <si>
    <t>6,536*0,12</t>
  </si>
  <si>
    <t>327211222</t>
  </si>
  <si>
    <t>Zdivo nadzákladové opěrných zdí a valů z lomového kamene štípaného nebo ručně vybíraného na maltu z pravidelných kamenů (na vazbu) objemu 1 kusu kamene přes 0,02 m3, šířka spáry přes 4 do 10 mm</t>
  </si>
  <si>
    <t>-772223282</t>
  </si>
  <si>
    <t xml:space="preserve">Poznámka k souboru cen:_x000D_
1. V cenách nejsou započteny náklady na spárování zdiva; tyto se oceňují cenami souboru cen 628 63-12 Spárování zdiva opěrných zdí a valů._x000D_
2. V případě, že není nutno kámen nakupovat nebo je potřeba zohlednit jeho specifické vlastnosti, lze ocenit zdění z kamene cenami souboru cen 327 21- Zdění zdiva nadzákladového z lomového kamene._x000D_
</t>
  </si>
  <si>
    <t>Opěrná zeď z kamene - 50% stávající kámen, 50% nový kámen,  dl. 2,65* tl.0,85* v. 2,71</t>
  </si>
  <si>
    <t>2,65*0,85*2,71</t>
  </si>
  <si>
    <t>327323128</t>
  </si>
  <si>
    <t>Opěrné zdi a valy z betonu železového bez zvláštních nároků na vliv prostředí tř. C 30/37</t>
  </si>
  <si>
    <t>-547628079</t>
  </si>
  <si>
    <t xml:space="preserve">Poznámka k souboru cen:_x000D_
1. Ceny jsou určeny pro jakoukoliv tloušťku zdí._x000D_
</t>
  </si>
  <si>
    <t>Monol žb základ C30/37, výztuž B500B 120 kg/m3</t>
  </si>
  <si>
    <t xml:space="preserve"> - zábrana </t>
  </si>
  <si>
    <t xml:space="preserve"> - opěrná zeď</t>
  </si>
  <si>
    <t>2,25*2,00 *1,00</t>
  </si>
  <si>
    <t>Monol žb dřík C30/37, výztuž B500B 120 kg/m3</t>
  </si>
  <si>
    <t xml:space="preserve"> - zábrana</t>
  </si>
  <si>
    <t>(19,66+29,82)*0,25</t>
  </si>
  <si>
    <t>2,25*0,50*2,16</t>
  </si>
  <si>
    <t>327351211</t>
  </si>
  <si>
    <t>Bednění opěrných zdí a valů svislých i skloněných, výšky do 20 m zřízení</t>
  </si>
  <si>
    <t>-955802971</t>
  </si>
  <si>
    <t xml:space="preserve">Poznámka k souboru cen:_x000D_
1. Bednění zdí a valů výšky přes 20 m se oceňuje podle ustanovení úvodního katalogu._x000D_
2. Ceny lze použít i pro bednění základů z betonu prostého nebo železového._x000D_
</t>
  </si>
  <si>
    <t xml:space="preserve">Monol žb základ </t>
  </si>
  <si>
    <t>(16,52+22,13)*(0,35+0,40)</t>
  </si>
  <si>
    <t>1,00*(0,35+0,40)/2*2*2</t>
  </si>
  <si>
    <t>2,25*1,00*2+2,00*1,00*2</t>
  </si>
  <si>
    <t>Monol žb dřík</t>
  </si>
  <si>
    <t>(16,52+22,13)*1,10*2</t>
  </si>
  <si>
    <t>0,25*1,10*2*2</t>
  </si>
  <si>
    <t>2,25*0,50+0,50*2,16*2</t>
  </si>
  <si>
    <t>327351221</t>
  </si>
  <si>
    <t>Bednění opěrných zdí a valů svislých i skloněných, výšky do 20 m odstranění</t>
  </si>
  <si>
    <t>-329642580</t>
  </si>
  <si>
    <t>327361006</t>
  </si>
  <si>
    <t>Výztuž opěrných zdí a valů průměru do 12 mm, z oceli 10 505 (R) nebo BSt 500</t>
  </si>
  <si>
    <t>2093367776</t>
  </si>
  <si>
    <t xml:space="preserve">Poznámka k souboru cen:_x000D_
1. Ceny lze použít i pro případné výztuže základů opěrných zdí a valů._x000D_
</t>
  </si>
  <si>
    <t>(19,86+14,80)*0,12</t>
  </si>
  <si>
    <t>-1558523055</t>
  </si>
  <si>
    <t>Stěny horské vpusti</t>
  </si>
  <si>
    <t>1,71*(0,8*2+1,2*2)*0,2</t>
  </si>
  <si>
    <t>334352111</t>
  </si>
  <si>
    <t>Bednění mostních křídel a závěrných zídek ze systémového bednění zřízení z překližek</t>
  </si>
  <si>
    <t>957537038</t>
  </si>
  <si>
    <t xml:space="preserve">Poznámka k souboru cen:_x000D_
1. Výplň bednění se uvažuje z pohledové strany opěry z palubek a z rubové strany z překližky._x000D_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prostupy pro drenážní výusti, drážky a výstupky, tyto práce se oceňují cenami 334 35-119 Příplatek k ceně,_x000D_
b) vložení těsnících pásů do pracovních spár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</si>
  <si>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Bednění horské vpusti</t>
  </si>
  <si>
    <t>(2*1,4+2*1)*0,25+1,71*(0,8*2+1,2*2)</t>
  </si>
  <si>
    <t>334352211</t>
  </si>
  <si>
    <t>Bednění mostních křídel a závěrných zídek ze systémového bednění odstranění z překližek</t>
  </si>
  <si>
    <t>-1010349430</t>
  </si>
  <si>
    <t>-240971891</t>
  </si>
  <si>
    <t>Prostup DN200 v základu</t>
  </si>
  <si>
    <t>334791116</t>
  </si>
  <si>
    <t>Prostup v betonových zdech z plastových trub průměru do DN 315</t>
  </si>
  <si>
    <t>-591221623</t>
  </si>
  <si>
    <t>Prostup dříkem OZ Dn 300, dl. 0,5 m</t>
  </si>
  <si>
    <t>0,50</t>
  </si>
  <si>
    <t>339921113</t>
  </si>
  <si>
    <t>Osazování palisád betonových jednotlivých se zabetonováním výšky palisády přes 1000 do 1500 mm</t>
  </si>
  <si>
    <t>1746669724</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</si>
  <si>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</si>
  <si>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Palisády 160/160, v. 1,4 m, dl. 1,44 m</t>
  </si>
  <si>
    <t>1,44</t>
  </si>
  <si>
    <t>592284110r</t>
  </si>
  <si>
    <t>palisáda vzhled dobové dlažební kameny betonová přírodní 16X16X120 cm</t>
  </si>
  <si>
    <t>2008557303</t>
  </si>
  <si>
    <t>1,44/0,16</t>
  </si>
  <si>
    <t>434211111</t>
  </si>
  <si>
    <t>Schody z lomového kamene upraveného a kopáků hrubých na maltu MC 10, s vyspárováním, výška stupně do 250 mm, šířka přes 300 do 400 mm v dlažbách i se zřízením bočnic</t>
  </si>
  <si>
    <t>-561224125</t>
  </si>
  <si>
    <t xml:space="preserve">Poznámka k souboru cen:_x000D_
1. V cenách jsou započteny náklady na zřízení stupňů z hrubých kopáků a na úpravu podkladu stupňů z lomového kamene._x000D_
2. V ceně -1111 jsou započteny i náklady na zřízení bočnic z lomového kamene, t.j. zesílené dlažby, do které je na každé straně zavázán schod._x000D_
3. V ceně -2111 nejsou započteny náklady na opěrné zídky; tyto zídky se oceňují cenami souboru cen 326 21- Zdivo hradících konstrukcí lesnickotechnických meliorací z lomového kamene štípaného nebo ručně vybíraného._x000D_
4. Měřící jednotkou je m délky stupně._x000D_
</t>
  </si>
  <si>
    <t>1,05*13</t>
  </si>
  <si>
    <t>452218010</t>
  </si>
  <si>
    <t>Zajišťovací práh z upraveného lomového kamene na dně a ve svahu melioračních kanálů, s patkami nebo bez patek s dlažbovitou úpravou viditelných ploch na sucho</t>
  </si>
  <si>
    <t>-856229120</t>
  </si>
  <si>
    <t xml:space="preserve">Poznámka k souboru cen:_x000D_
1. Do objemu prahu se započítává i objem základů nebo patek._x000D_
</t>
  </si>
  <si>
    <t>0,6*0,7*7,5</t>
  </si>
  <si>
    <t>463212111</t>
  </si>
  <si>
    <t>Rovnanina z lomového kamene upraveného, tříděného jakékoliv tloušťky rovnaniny s vyklínováním spár a dutin úlomky kamene</t>
  </si>
  <si>
    <t>-1495593277</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</si>
  <si>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</si>
  <si>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kamenná rovnaniva tl 500 mm pod výtokem, š. 0,8 m, dl. 3,0 m</t>
  </si>
  <si>
    <t>0,80*3,00*0,50</t>
  </si>
  <si>
    <t>27509901r</t>
  </si>
  <si>
    <t xml:space="preserve">Trubka plastová (ztracené bednění pro patky sloupků zábradlí) DN300
</t>
  </si>
  <si>
    <t>-1134728298</t>
  </si>
  <si>
    <t>"Trubka plastová (ztracené bednění pro patky sloupků zábradlí) DN300 - celkem 23 ks, dl. 0,8 m"</t>
  </si>
  <si>
    <t>23*0,80</t>
  </si>
  <si>
    <t>564861111</t>
  </si>
  <si>
    <t>Podklad ze štěrkodrti ŠD s rozprostřením a zhutněním, po zhutnění tl. 200 mm</t>
  </si>
  <si>
    <t>1956610042</t>
  </si>
  <si>
    <t xml:space="preserve"> - Pod komunikací pl. Cad 282 m2</t>
  </si>
  <si>
    <t>282,00</t>
  </si>
  <si>
    <t xml:space="preserve"> - pod kufrováním š. 1,5*dl. 13,0</t>
  </si>
  <si>
    <t>1,50*13,00</t>
  </si>
  <si>
    <t>567132111</t>
  </si>
  <si>
    <t>Podklad ze směsi stmelené cementem SC bez dilatačních spár, s rozprostřením a zhutněním SC C 8/10 (KSC I), po zhutnění tl. 160 mm</t>
  </si>
  <si>
    <t>-94515344</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</si>
  <si>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</si>
  <si>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 xml:space="preserve"> - Pod komunikací pl. Cad 210 m2</t>
  </si>
  <si>
    <t>210,00</t>
  </si>
  <si>
    <t>573211109</t>
  </si>
  <si>
    <t>Postřik spojovací PS bez posypu kamenivem z asfaltu silničního, v množství 0,50 kg/m2</t>
  </si>
  <si>
    <t>1345292062</t>
  </si>
  <si>
    <t>112,00+19,50+141,00</t>
  </si>
  <si>
    <t>577144221</t>
  </si>
  <si>
    <t>Asfaltový beton vrstva obrusná ACO 11 (ABS) s rozprostřením a se zhutněním z nemodifikovaného asfaltu v pruhu šířky přes 3 m tř. II, po zhutnění tl. 50 mm</t>
  </si>
  <si>
    <t>-94321836</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</si>
  <si>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</si>
  <si>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8,00*14,00+2*141,00</t>
  </si>
  <si>
    <t>111</t>
  </si>
  <si>
    <t>577145112</t>
  </si>
  <si>
    <t>Asfaltový beton vrstva ložní ACL 16 (ABH) s rozprostřením a zhutněním z nemodifikovaného asfaltu v pruhu šířky do 3 m, po zhutnění tl. 50 mm</t>
  </si>
  <si>
    <t>1639489087</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</si>
  <si>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</si>
  <si>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112</t>
  </si>
  <si>
    <t>-1141745632</t>
  </si>
  <si>
    <t xml:space="preserve"> - (PB) pod komunikací, š. 4,35 m, dl. 2,7 m</t>
  </si>
  <si>
    <t>4,35*2,70</t>
  </si>
  <si>
    <t>113</t>
  </si>
  <si>
    <t>-1784924235</t>
  </si>
  <si>
    <t>Dlažba z kotek 120/120 do lože z kameniva 50 mm</t>
  </si>
  <si>
    <t xml:space="preserve"> - (LB) předláždění (plocha cad 189,0 m2)</t>
  </si>
  <si>
    <t>189,00</t>
  </si>
  <si>
    <t xml:space="preserve"> - (LB) komunikace (plocha cad 210,0 m2)</t>
  </si>
  <si>
    <t>114</t>
  </si>
  <si>
    <t>1858901483</t>
  </si>
  <si>
    <t>115</t>
  </si>
  <si>
    <t>-986738156</t>
  </si>
  <si>
    <t>Předláždění dlažby z žulových kostek do ŠD</t>
  </si>
  <si>
    <t xml:space="preserve"> - (PB) v komunikaci š. 5,0 m, dl. 2,6 m</t>
  </si>
  <si>
    <t>5,00*2,60</t>
  </si>
  <si>
    <t>116</t>
  </si>
  <si>
    <t>591241111</t>
  </si>
  <si>
    <t>Kladení dlažby z kostek s provedením lože do tl. 50 mm, s vyplněním spár, s dvojím beraněním a se smetením přebytečného materiálu na krajnici drobných z kamene, do lože z cementové malty</t>
  </si>
  <si>
    <t>759452617</t>
  </si>
  <si>
    <t>Dlažba z kostek 100/100 do bet lože 50 mm</t>
  </si>
  <si>
    <t xml:space="preserve"> - (LB) kounikace mezi LV a závěrnou zdí mostu</t>
  </si>
  <si>
    <t>5,00*1,50</t>
  </si>
  <si>
    <t xml:space="preserve"> - (LB) rampové napojení</t>
  </si>
  <si>
    <t>(2,90+2,50)*1,30</t>
  </si>
  <si>
    <t xml:space="preserve"> - (PB) rampové napojení</t>
  </si>
  <si>
    <t>(2,90+2,30)*1,30</t>
  </si>
  <si>
    <t xml:space="preserve"> - (PB) chodník </t>
  </si>
  <si>
    <t>3,00+0,60*0,90+8,60*0,70</t>
  </si>
  <si>
    <t xml:space="preserve"> - (LB) vodící proužek</t>
  </si>
  <si>
    <t>0,25*(30,00+38,40)</t>
  </si>
  <si>
    <t xml:space="preserve"> - (LB) rigol před zábranou</t>
  </si>
  <si>
    <t>0,75*38,50</t>
  </si>
  <si>
    <t>117</t>
  </si>
  <si>
    <t>-872293562</t>
  </si>
  <si>
    <t>(202+76,815)*1,02</t>
  </si>
  <si>
    <t>284,391*0,2 'Přepočtené koeficientem množství</t>
  </si>
  <si>
    <t>118</t>
  </si>
  <si>
    <t>594511111</t>
  </si>
  <si>
    <t>Dlažba nebo přídlažba z lomového kamene lomařsky upraveného rigolového v ploše vodorovné nebo ve sklonu tl. do 250 mm, bez vyplnění spár, s provedením lože tl. 50 mm z betonu</t>
  </si>
  <si>
    <t>-1588395839</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</si>
  <si>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</si>
  <si>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Dlažba z lomového kamene do bet lože tl. 150 mm</t>
  </si>
  <si>
    <t xml:space="preserve"> - obnova žlabu (PB) š. 1,46 m, dl. 1,8 m</t>
  </si>
  <si>
    <t>1,46*1,80</t>
  </si>
  <si>
    <t xml:space="preserve"> - obnova žlabu (LB) š. 1,4 m, dl. 22,0 m</t>
  </si>
  <si>
    <t xml:space="preserve"> - rigol za zábranou (LB) š. 0,5, dl. 41,0 m</t>
  </si>
  <si>
    <t>0,50*41,00</t>
  </si>
  <si>
    <t xml:space="preserve"> - schodiště - stupně (LB) š. 0,75 m, dl. 6,0 m</t>
  </si>
  <si>
    <t>0,75*6,00</t>
  </si>
  <si>
    <t>119</t>
  </si>
  <si>
    <t>1321364423</t>
  </si>
  <si>
    <t>Asfaltová zálivka š. 20 mm</t>
  </si>
  <si>
    <t xml:space="preserve"> - kolem liniových vpustí </t>
  </si>
  <si>
    <t>(5,00+0,30)*2+(5,10+0,30)*2</t>
  </si>
  <si>
    <t xml:space="preserve"> - kolem uličních vpustí</t>
  </si>
  <si>
    <t>6*0,40*4,00</t>
  </si>
  <si>
    <t xml:space="preserve"> - zálivka podél obrubníku ve vozovce</t>
  </si>
  <si>
    <t>2,90+2,30</t>
  </si>
  <si>
    <t>120</t>
  </si>
  <si>
    <t>831263195</t>
  </si>
  <si>
    <t>Montáž potrubí z trub kameninových hrdlových s integrovaným těsněním Příplatek k cenám za zřízení kanalizační přípojky DN od 100 do 300</t>
  </si>
  <si>
    <t>-574503037</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</si>
  <si>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1,5 %._x000D_
2. Ceny 831 . . -2193 jsou určeny pro každé jednotlivé napojení dvou dříků trub o zhruba stejném průměru, kdy maximální rozdíl průměrů je 12 mm. Platí také pro spoj dvou různých materiálů_x000D_
3. Ceny 26-3195 a 38-3195 jsou určeny pro každé jednotlivé připojení vnitřní kanalizace na kanalizační přípojku._x000D_
</t>
  </si>
  <si>
    <t>Připojení do UV nebo šachty DN 150</t>
  </si>
  <si>
    <t>Připojení do UV nebo šachty DN 200</t>
  </si>
  <si>
    <t>121</t>
  </si>
  <si>
    <t>871310320</t>
  </si>
  <si>
    <t>Montáž kanalizačního potrubí z plastů z polypropylenu PP hladkého plnostěnného SN 12 DN 150</t>
  </si>
  <si>
    <t>-377644773</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</si>
  <si>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</si>
  <si>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 xml:space="preserve">(PB) LV - SVODNÉ POTRUBÍ </t>
  </si>
  <si>
    <t>2*1,50</t>
  </si>
  <si>
    <t>(LB) UV5 - svodné potrubí</t>
  </si>
  <si>
    <t>1,50</t>
  </si>
  <si>
    <t>(LB) LV - svodné potrubí</t>
  </si>
  <si>
    <t>(LB) UV3 - UV4</t>
  </si>
  <si>
    <t>(LB) UV6 - Š2</t>
  </si>
  <si>
    <t>122</t>
  </si>
  <si>
    <t>28615001R</t>
  </si>
  <si>
    <t>trubka kanalizační  PP DIN UR-2 DN 150x2000 mm SN10</t>
  </si>
  <si>
    <t>226787282</t>
  </si>
  <si>
    <t>123</t>
  </si>
  <si>
    <t>871350320</t>
  </si>
  <si>
    <t>Montáž kanalizačního potrubí z plastů z polypropylenu PP hladkého plnostěnného SN 12 DN 200</t>
  </si>
  <si>
    <t>874663275</t>
  </si>
  <si>
    <t>(PB) žlab - UV1</t>
  </si>
  <si>
    <t>2,00</t>
  </si>
  <si>
    <t>(PB) UV1 - UV2</t>
  </si>
  <si>
    <t>(PB) UV2 - Š1</t>
  </si>
  <si>
    <t>(PB) Š1 - výústní objekt</t>
  </si>
  <si>
    <t>7,50</t>
  </si>
  <si>
    <t>(LB) UV4 - Š2</t>
  </si>
  <si>
    <t>124</t>
  </si>
  <si>
    <t>28615004R</t>
  </si>
  <si>
    <t>trubka kanalizační  PP DIN UR-2 DN 200x2000 mm SN10</t>
  </si>
  <si>
    <t>156269347</t>
  </si>
  <si>
    <t>125</t>
  </si>
  <si>
    <t>871360320</t>
  </si>
  <si>
    <t>Montáž kanalizačního potrubí z plastů z polypropylenu PP hladkého plnostěnného SN 12 DN 250</t>
  </si>
  <si>
    <t>795297042</t>
  </si>
  <si>
    <t>(LB) Š2 - vyústění</t>
  </si>
  <si>
    <t>126</t>
  </si>
  <si>
    <t>28615007R</t>
  </si>
  <si>
    <t>trubka kanalizační  PP DIN UR-2 DN 250x2000 mm SN10</t>
  </si>
  <si>
    <t>874152253</t>
  </si>
  <si>
    <t>127</t>
  </si>
  <si>
    <t>894411111</t>
  </si>
  <si>
    <t>Zřízení šachet kanalizačních z betonových dílců výšky vstupu do 1,50 m s obložením dna betonem tř. C 25/30, na potrubí DN do 200</t>
  </si>
  <si>
    <t>-2072691153</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</si>
  <si>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</si>
  <si>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Š1 (praváý břeh), Š2 (levý břeh)</t>
  </si>
  <si>
    <t>128</t>
  </si>
  <si>
    <t>59224023</t>
  </si>
  <si>
    <t>dno betonové šachtové DN 200 betonový žlab i nástupnice 100x63,5x15cm</t>
  </si>
  <si>
    <t>980050244</t>
  </si>
  <si>
    <t>129</t>
  </si>
  <si>
    <t>59224012</t>
  </si>
  <si>
    <t>prstenec šachtový vyrovnávací betonový 625x100x80mm</t>
  </si>
  <si>
    <t>-952077839</t>
  </si>
  <si>
    <t>130</t>
  </si>
  <si>
    <t>59224000</t>
  </si>
  <si>
    <t>dílec betonový pro vstupní šachty 100x25x9cm</t>
  </si>
  <si>
    <t>1396119675</t>
  </si>
  <si>
    <t>131</t>
  </si>
  <si>
    <t>59224001</t>
  </si>
  <si>
    <t>dílec betonový pro vstupní šachty 100x50x9cm</t>
  </si>
  <si>
    <t>-1776737557</t>
  </si>
  <si>
    <t>132</t>
  </si>
  <si>
    <t>59224006</t>
  </si>
  <si>
    <t>dílec betonový pro vstupní šachty-kónus+ kapsulové stupadlo 100/62,5x60x9cm</t>
  </si>
  <si>
    <t>-1741513606</t>
  </si>
  <si>
    <t>133</t>
  </si>
  <si>
    <t>895941111</t>
  </si>
  <si>
    <t>Zřízení vpusti kanalizační uliční z betonových dílců typ UV-50 normální</t>
  </si>
  <si>
    <t>-72580128</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</si>
  <si>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</si>
  <si>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134</t>
  </si>
  <si>
    <t>59223857</t>
  </si>
  <si>
    <t>skruž pro uliční vpusť horní betonová 450x295x50mm</t>
  </si>
  <si>
    <t>-1901514475</t>
  </si>
  <si>
    <t>135</t>
  </si>
  <si>
    <t>59223858</t>
  </si>
  <si>
    <t>skruž pro uliční vpusť horní betonová 450x570x50mm</t>
  </si>
  <si>
    <t>-2030141987</t>
  </si>
  <si>
    <t>136</t>
  </si>
  <si>
    <t>59223862</t>
  </si>
  <si>
    <t>skruž pro uliční vpusť středová betonová 450x295x50mm</t>
  </si>
  <si>
    <t>-1159812866</t>
  </si>
  <si>
    <t>137</t>
  </si>
  <si>
    <t>59223864</t>
  </si>
  <si>
    <t>prstenec pro uliční vpusť vyrovnávací betonový 390x60x130mm</t>
  </si>
  <si>
    <t>2071058089</t>
  </si>
  <si>
    <t>138</t>
  </si>
  <si>
    <t>-1890440402</t>
  </si>
  <si>
    <t>139</t>
  </si>
  <si>
    <t>2146822586</t>
  </si>
  <si>
    <t>140</t>
  </si>
  <si>
    <t>899202211</t>
  </si>
  <si>
    <t>Demontáž mříží litinových včetně rámů, hmotnosti jednotlivě přes 50 do 100 Kg</t>
  </si>
  <si>
    <t>1912971179</t>
  </si>
  <si>
    <t>Demolice uličních vpustí</t>
  </si>
  <si>
    <t>141</t>
  </si>
  <si>
    <t>899204112</t>
  </si>
  <si>
    <t>Osazení mříží litinových včetně rámů a košů na bahno pro třídu zatížení D400, E600</t>
  </si>
  <si>
    <t>-1732276727</t>
  </si>
  <si>
    <t xml:space="preserve">Poznámka k souboru cen:_x000D_
1. V cenách nejsou započteny náklady na dodání mříží, rámů a košů na bahno; tyto náklady se oceňují ve specifikaci._x000D_
</t>
  </si>
  <si>
    <t>142</t>
  </si>
  <si>
    <t>28661787</t>
  </si>
  <si>
    <t>mříž šachtová dešťová litinová dešťová dno DN 425 pro třídu zatížení D400 čtverec</t>
  </si>
  <si>
    <t>-2090663088</t>
  </si>
  <si>
    <t>143</t>
  </si>
  <si>
    <t>899501221</t>
  </si>
  <si>
    <t>Stupadla do šachet a drobných objektů ocelová s PE povlakem vidlicová pro přímé zabudování do hmoždinek</t>
  </si>
  <si>
    <t>-223726067</t>
  </si>
  <si>
    <t xml:space="preserve">Poznámka k souboru cen:_x000D_
1. Ceny jsou určeny pro osazení a dodání stupadel do netypových drobných objektů (oceňovaných cenami této části)._x000D_
</t>
  </si>
  <si>
    <t xml:space="preserve">5 </t>
  </si>
  <si>
    <t>pro horskou vpust</t>
  </si>
  <si>
    <t>144</t>
  </si>
  <si>
    <t>911111111</t>
  </si>
  <si>
    <t>Montáž zábradlí ocelového zabetonovaného</t>
  </si>
  <si>
    <t>2049423233</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</si>
  <si>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</si>
  <si>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Zábralí lehké ocelové trubkové</t>
  </si>
  <si>
    <t xml:space="preserve"> - u schodiště (LB)</t>
  </si>
  <si>
    <t xml:space="preserve"> - u sjezdu (LB)</t>
  </si>
  <si>
    <t>19,00</t>
  </si>
  <si>
    <t xml:space="preserve"> - u měřícího bodu (PB)</t>
  </si>
  <si>
    <t>11,00</t>
  </si>
  <si>
    <t xml:space="preserve"> - pod mostem v poli 6</t>
  </si>
  <si>
    <t>145</t>
  </si>
  <si>
    <t>55391219r</t>
  </si>
  <si>
    <t>zábradelní díl VT1 - pozink.</t>
  </si>
  <si>
    <t>1247047937</t>
  </si>
  <si>
    <t>146</t>
  </si>
  <si>
    <t>916241113</t>
  </si>
  <si>
    <t>Osazení obrubníku kamenného se zřízením lože, s vyplněním a zatřením spár cementovou maltou ležatého s boční opěrou z betonu prostého, do lože z betonu prostého</t>
  </si>
  <si>
    <t>1291196376</t>
  </si>
  <si>
    <t>Obrubník kamenný žula ležatý 150/250 do bet lože</t>
  </si>
  <si>
    <t xml:space="preserve"> - (LB) podél komunikace</t>
  </si>
  <si>
    <t>30,00</t>
  </si>
  <si>
    <t>147</t>
  </si>
  <si>
    <t>329688145</t>
  </si>
  <si>
    <t>148</t>
  </si>
  <si>
    <t>916241213</t>
  </si>
  <si>
    <t>Osazení obrubníku kamenného se zřízením lože, s vyplněním a zatřením spár cementovou maltou stojatého s boční opěrou z betonu prostého, do lože z betonu prostého</t>
  </si>
  <si>
    <t>917742799</t>
  </si>
  <si>
    <t>Obrubník kamenný žula stojatý 150/250 do bet lože</t>
  </si>
  <si>
    <t xml:space="preserve"> - (PB) chodníky, rampové napojení</t>
  </si>
  <si>
    <t>11,25+8,50+9,00+8,30</t>
  </si>
  <si>
    <t xml:space="preserve"> - (LB) chodníky, rampové napojení, schodiště</t>
  </si>
  <si>
    <t>6,50+7,10+6,20+6,10</t>
  </si>
  <si>
    <t xml:space="preserve"> - (LB) podél zábrany</t>
  </si>
  <si>
    <t>38,40</t>
  </si>
  <si>
    <t>149</t>
  </si>
  <si>
    <t>464848035</t>
  </si>
  <si>
    <t>150</t>
  </si>
  <si>
    <t>919735111</t>
  </si>
  <si>
    <t>Řezání stávajícího živičného krytu nebo podkladu hloubky do 50 mm</t>
  </si>
  <si>
    <t>-1052897462</t>
  </si>
  <si>
    <t xml:space="preserve">Poznámka k souboru cen:_x000D_
1. V cenách jsou započteny i náklady na spotřebu vody._x000D_
</t>
  </si>
  <si>
    <t>151</t>
  </si>
  <si>
    <t>931992111</t>
  </si>
  <si>
    <t>Výplň dilatačních spár z polystyrenu pěnového, tloušťky 20 mm</t>
  </si>
  <si>
    <t>1990192716</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</si>
  <si>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</si>
  <si>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0,25*1,70*3</t>
  </si>
  <si>
    <t>152</t>
  </si>
  <si>
    <t>931992121</t>
  </si>
  <si>
    <t>Výplň dilatačních spár z polystyrenu extrudovaného, tloušťky 20 mm</t>
  </si>
  <si>
    <t>1543342006</t>
  </si>
  <si>
    <t>153</t>
  </si>
  <si>
    <t>935112211</t>
  </si>
  <si>
    <t>Osazení betonového příkopového žlabu s vyplněním a zatřením spár cementovou maltou s ložem tl. 100 mm z betonu prostého z betonových příkopových tvárnic šířky přes 500 do 800 mm</t>
  </si>
  <si>
    <t>1345023828</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</si>
  <si>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</si>
  <si>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154</t>
  </si>
  <si>
    <t>59227015</t>
  </si>
  <si>
    <t>žlabovka příkopová betonová s lomenými stěnami 330x800x100mm</t>
  </si>
  <si>
    <t>1471796745</t>
  </si>
  <si>
    <t>14,00/0,33</t>
  </si>
  <si>
    <t>155</t>
  </si>
  <si>
    <t>935932425</t>
  </si>
  <si>
    <t>Odvodňovací plastový žlab pro třídu zatížení D 400 vnitřní šířky 300 mm s krycím roštem můstkovým z litiny</t>
  </si>
  <si>
    <t>-417207037</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</si>
  <si>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</si>
  <si>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Liniová vpust</t>
  </si>
  <si>
    <t>Pravý břeh</t>
  </si>
  <si>
    <t>5,00</t>
  </si>
  <si>
    <t>Levý břeh</t>
  </si>
  <si>
    <t>5,10</t>
  </si>
  <si>
    <t>156</t>
  </si>
  <si>
    <t>93599001r</t>
  </si>
  <si>
    <t>Monol žb revizní šachta</t>
  </si>
  <si>
    <t>1474340925</t>
  </si>
  <si>
    <t>monol žb revizní šachta, výztuž 150 kg/m3</t>
  </si>
  <si>
    <t xml:space="preserve"> - jedna revizní šachta (š.1,0 * dl.1,0 * v.0,52 - otvor 0,6*0,6*0,32)*2 ks</t>
  </si>
  <si>
    <t>(1,00*1,00*0,52-0,60*0,60*0,32)*2</t>
  </si>
  <si>
    <t>157</t>
  </si>
  <si>
    <t>93599002r</t>
  </si>
  <si>
    <t>Výztuž revizní šachty</t>
  </si>
  <si>
    <t>-1510485754</t>
  </si>
  <si>
    <t>0,81*0,15</t>
  </si>
  <si>
    <t>158</t>
  </si>
  <si>
    <t>93599003r</t>
  </si>
  <si>
    <t>Bednění revizní šachty</t>
  </si>
  <si>
    <t>950391099</t>
  </si>
  <si>
    <t>1,00*0,52*4+0,60*0,32*4</t>
  </si>
  <si>
    <t>159</t>
  </si>
  <si>
    <t>936941114</t>
  </si>
  <si>
    <t>Osazování doplňkových ocelových součástí hmotnosti přes 50 do 100 kg</t>
  </si>
  <si>
    <t>718905</t>
  </si>
  <si>
    <t xml:space="preserve">Poznámka k souboru cen:_x000D_
1. V cenách nejsou započteny náklady na dodání ocelových součástí._x000D_
</t>
  </si>
  <si>
    <t>Mříž horské vpusti včetně rámu</t>
  </si>
  <si>
    <t>70,0</t>
  </si>
  <si>
    <t>160</t>
  </si>
  <si>
    <t>13010506</t>
  </si>
  <si>
    <t>úhelník ocelový nerovnostranný jakost 11 375 50x30x4mm</t>
  </si>
  <si>
    <t>309004984</t>
  </si>
  <si>
    <t xml:space="preserve">Mříž horské vpusti 0,7*1,1 m </t>
  </si>
  <si>
    <t>70,0/1000</t>
  </si>
  <si>
    <t>161</t>
  </si>
  <si>
    <t>938906R</t>
  </si>
  <si>
    <t>Čištění usazenin pročištění drenážního potrubí DN přes 160 do 200</t>
  </si>
  <si>
    <t>-1468780338</t>
  </si>
  <si>
    <t xml:space="preserve">Poznámka k souboru cen:_x000D_
1. V cenách -6141 až -6144 jsou započteny náklady na rozebrání, pročištění, znovupoložení a zabortování drenážního potrubí._x000D_
2. V cenách -6241 až -6244 jsou započteny náklady na rozebrání, pročištění, znovuzřízení drenážní spojky._x000D_
3. V cenách -7141 a -7149 jsou započteny i náklady na svislé přemístění nánosu._x000D_
</t>
  </si>
  <si>
    <t>162</t>
  </si>
  <si>
    <t>2123844101</t>
  </si>
  <si>
    <t>Pravý břeh - ubourání hráze - kamenné zdivo</t>
  </si>
  <si>
    <t xml:space="preserve"> - pro UV2, š. 1,6 m, hl. 1,0 m</t>
  </si>
  <si>
    <t>1,60*1,60*1,00</t>
  </si>
  <si>
    <t xml:space="preserve"> - pro svodné potrubí, š. 0,8 m, hl. 1,0 m</t>
  </si>
  <si>
    <t>0,80*1,00*(3,50+4,00)</t>
  </si>
  <si>
    <t xml:space="preserve"> - pro betonvou desku, tl. 0,2 m</t>
  </si>
  <si>
    <t>23,40*0,20</t>
  </si>
  <si>
    <t>163</t>
  </si>
  <si>
    <t>962022491</t>
  </si>
  <si>
    <t>Bourání zdiva nadzákladového kamenného nebo smíšeného kamenného na maltu cementovou, objemu přes 1 m3</t>
  </si>
  <si>
    <t>-1046357473</t>
  </si>
  <si>
    <t xml:space="preserve">Poznámka k souboru cen:_x000D_
1. Bourání pilířů o průřezu přes 0,36 m2 se oceňuje cenami -2390 a - 2391, popř. -2490 a - 2491 jako bourání zdiva kamenného nadzákladového._x000D_
</t>
  </si>
  <si>
    <t>Demolice části opěrné zdi</t>
  </si>
  <si>
    <t>2,25*3,50*0,80</t>
  </si>
  <si>
    <t>Demolice části zdi u skluzu, kameny použity zpět</t>
  </si>
  <si>
    <t>3,50*1,00*2,70</t>
  </si>
  <si>
    <t>164</t>
  </si>
  <si>
    <t>1798012307</t>
  </si>
  <si>
    <t xml:space="preserve">Demolice zábradlí sloupky - beton </t>
  </si>
  <si>
    <t xml:space="preserve"> - levý břeh - 7 ks</t>
  </si>
  <si>
    <t>1,20*3,14*0,125*0,125*7</t>
  </si>
  <si>
    <t xml:space="preserve"> - pravý břeh - 10 ks</t>
  </si>
  <si>
    <t>1,20*3,14*0,125*0,125*10</t>
  </si>
  <si>
    <t>165</t>
  </si>
  <si>
    <t>962051111r</t>
  </si>
  <si>
    <t>Demolice sloup VO - beton</t>
  </si>
  <si>
    <t>-46383452</t>
  </si>
  <si>
    <t>166</t>
  </si>
  <si>
    <t>347107934</t>
  </si>
  <si>
    <t>Demolice cedule 2x - ocel (cca 30 kg/ks)</t>
  </si>
  <si>
    <t>2*30,00</t>
  </si>
  <si>
    <t>167</t>
  </si>
  <si>
    <t>966008222</t>
  </si>
  <si>
    <t>Bourání odvodňovacího žlabu s odklizením a uložením vybouraného materiálu na skládku na vzdálenost do 10 m nebo s naložením na dopravní prostředek betonového nebo polymerbetonového s krycím roštem šířky přes 200 mm</t>
  </si>
  <si>
    <t>190870129</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</si>
  <si>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</si>
  <si>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168</t>
  </si>
  <si>
    <t>898639673</t>
  </si>
  <si>
    <t>Demolice ocelového zábradlí</t>
  </si>
  <si>
    <t xml:space="preserve"> - madla zabardlí na předmostí</t>
  </si>
  <si>
    <t>(3,50+9,00+22,00)-17,00*0,15</t>
  </si>
  <si>
    <t xml:space="preserve"> - zábradlí u sjezdu</t>
  </si>
  <si>
    <t>18,00</t>
  </si>
  <si>
    <t xml:space="preserve"> - zábradlí měřícího bodu pravý břeh</t>
  </si>
  <si>
    <t>10,00</t>
  </si>
  <si>
    <t xml:space="preserve"> - zábradlí měřícího bodu levý břeh</t>
  </si>
  <si>
    <t>169</t>
  </si>
  <si>
    <t>9660899r</t>
  </si>
  <si>
    <t>-14861959</t>
  </si>
  <si>
    <t>170</t>
  </si>
  <si>
    <t>-1880297098</t>
  </si>
  <si>
    <t>Kotvení kamenného obkladu - zábrana, vlepení øR12 do vrtu ø16 hl. min. 150 mm, 9 ks/m2</t>
  </si>
  <si>
    <t>(20,00+30,00)*9</t>
  </si>
  <si>
    <t>Kotvení kamenného obkladu opěrná zeď, vlepení øR12 do vrtu ø16 hl. min. 150 mm, 9 ks/m3</t>
  </si>
  <si>
    <t>2,25*2,16*9+(0,26)</t>
  </si>
  <si>
    <t>171</t>
  </si>
  <si>
    <t>-1205386035</t>
  </si>
  <si>
    <t>"odtokový žlab" 18,049</t>
  </si>
  <si>
    <t>"rozebrané kostky" 84,584</t>
  </si>
  <si>
    <t>"podklad vozovky" 12,090</t>
  </si>
  <si>
    <t>"živičný kryt" 16,832</t>
  </si>
  <si>
    <t>"vytrhané obruby" 4,640</t>
  </si>
  <si>
    <t>"ŽB. sloupky zábradlí" 2,402</t>
  </si>
  <si>
    <t>"odvodňovací žlab" 6,300</t>
  </si>
  <si>
    <t>172</t>
  </si>
  <si>
    <t>1322186478</t>
  </si>
  <si>
    <t>"odtokový žlab" 18,049*20</t>
  </si>
  <si>
    <t>"rozebrané kostky" 84,584*1</t>
  </si>
  <si>
    <t>"podklad vozovky" 12,090*20</t>
  </si>
  <si>
    <t>"živičný kryt" 16,832*20</t>
  </si>
  <si>
    <t>"vytrhané obruby" 4,640*1</t>
  </si>
  <si>
    <t>"ŽB. sloupky zábradlí" 2,402*20</t>
  </si>
  <si>
    <t>"odvodňovací žlab" 6,300*20</t>
  </si>
  <si>
    <t>1202,684*20 'Přepočtené koeficientem množství</t>
  </si>
  <si>
    <t>173</t>
  </si>
  <si>
    <t>-1885538340</t>
  </si>
  <si>
    <t>174</t>
  </si>
  <si>
    <t>1787828002</t>
  </si>
  <si>
    <t>175</t>
  </si>
  <si>
    <t>302439612</t>
  </si>
  <si>
    <t>176</t>
  </si>
  <si>
    <t>1183949324</t>
  </si>
  <si>
    <t>177</t>
  </si>
  <si>
    <t>873236033</t>
  </si>
  <si>
    <t>178</t>
  </si>
  <si>
    <t>711111001</t>
  </si>
  <si>
    <t>Provedení izolace proti zemní vlhkosti natěradly a tmely za studena na ploše vodorovné V nátěrem penetračním</t>
  </si>
  <si>
    <t>1288419820</t>
  </si>
  <si>
    <t>Izolace proti stékající vodě</t>
  </si>
  <si>
    <t xml:space="preserve"> - (PB) pod komunikací š. 5,9 m, dl. 2,6 m</t>
  </si>
  <si>
    <t>5,90*2,60</t>
  </si>
  <si>
    <t xml:space="preserve"> - (PB) pod komunikací š. 0,4 m, dl. 2,9 m</t>
  </si>
  <si>
    <t>0,40*2,90</t>
  </si>
  <si>
    <t xml:space="preserve"> - (PB) nad hrází 8,5 m2+dl. 5,6* š. 0,2</t>
  </si>
  <si>
    <t>8,50+5,60*0,20</t>
  </si>
  <si>
    <t xml:space="preserve"> - (LB) izolace opěrné zdi š. 2,4 m, dl. 2,3 m </t>
  </si>
  <si>
    <t>2,40*2,30</t>
  </si>
  <si>
    <t xml:space="preserve"> - (LB) izolace opěrné zdi š. 1,4 m, dl. 1,5 m </t>
  </si>
  <si>
    <t>1,40*1,50</t>
  </si>
  <si>
    <t xml:space="preserve"> - (LB) izolace zábrany š. 2,6 m, dl. (16,5+22,2) m </t>
  </si>
  <si>
    <t>2,60*(16,50+22,20)</t>
  </si>
  <si>
    <t>Římsy</t>
  </si>
  <si>
    <t>(16,52+22,13)*0,20</t>
  </si>
  <si>
    <t>(2,35*0,23+17,00*0,20)</t>
  </si>
  <si>
    <t>179</t>
  </si>
  <si>
    <t>11163150</t>
  </si>
  <si>
    <t>lak penetrační asfaltový</t>
  </si>
  <si>
    <t>1417930095</t>
  </si>
  <si>
    <t>180</t>
  </si>
  <si>
    <t>196695290</t>
  </si>
  <si>
    <t>181</t>
  </si>
  <si>
    <t>711141559</t>
  </si>
  <si>
    <t>Provedení izolace proti zemní vlhkosti pásy přitavením NAIP na ploše vodorovné V</t>
  </si>
  <si>
    <t>-2071652635</t>
  </si>
  <si>
    <t xml:space="preserve">Poznámka k souboru cen:_x000D_
1. Izolace plochy jednotlivě do 10 m2 se oceňují skladebně cenou příslušné izolace a cenou 711 19-9097 Příplatek za plochu do 10 m2._x000D_
</t>
  </si>
  <si>
    <t>182</t>
  </si>
  <si>
    <t>62832134</t>
  </si>
  <si>
    <t>pás asfaltový natavitelný oxidovaný tl 4,0mm typu V60 S40 s vložkou ze skleněné rohože, s jemnozrnným minerálním posypem</t>
  </si>
  <si>
    <t>-1563715753</t>
  </si>
  <si>
    <t>183</t>
  </si>
  <si>
    <t>711331382</t>
  </si>
  <si>
    <t>Provedení izolace mostovek pásy na sucho AIP nebo tkaniny</t>
  </si>
  <si>
    <t>-1040549193</t>
  </si>
  <si>
    <t>Ochrana izolace z geotextílie</t>
  </si>
  <si>
    <t>184</t>
  </si>
  <si>
    <t>69311082</t>
  </si>
  <si>
    <t>geotextilie netkaná separační, ochranná, filtrační, drenážní PP 500g/m2</t>
  </si>
  <si>
    <t>92635869</t>
  </si>
  <si>
    <t>185</t>
  </si>
  <si>
    <t>998711201</t>
  </si>
  <si>
    <t>Přesun hmot pro izolace proti vodě, vlhkosti a plynům stanovený procentní sazbou (%) z ceny vodorovná dopravní vzdálenost do 50 m v objektech výšky do 6 m</t>
  </si>
  <si>
    <t>1989948395</t>
  </si>
  <si>
    <t>186</t>
  </si>
  <si>
    <t>1011939647</t>
  </si>
  <si>
    <t>Nátěr povrchu římsy a dříku S1</t>
  </si>
  <si>
    <t>(16,50+22,20)*1,50</t>
  </si>
  <si>
    <t xml:space="preserve"> - římsa na OZ</t>
  </si>
  <si>
    <t>(0,20+0,50)*19,25</t>
  </si>
  <si>
    <t>06 - SO 05.2 Stavební úpravy na zavázáních hráze - Obe Nekoř</t>
  </si>
  <si>
    <t>113106161</t>
  </si>
  <si>
    <t>Rozebrání dlažeb a dílců vozovek a ploch s přemístěním hmot na skládku na vzdálenost do 3 m nebo s naložením na dopravní prostředek, s jakoukoliv výplní spár ručně z drobných kostek nebo odseků s ložem z kameniva</t>
  </si>
  <si>
    <t>-680813492</t>
  </si>
  <si>
    <t>19,31*5,00+2*19,31*0,80</t>
  </si>
  <si>
    <t>-1980850068</t>
  </si>
  <si>
    <t>19,31*5,00</t>
  </si>
  <si>
    <t>583801600r</t>
  </si>
  <si>
    <t>kostka dlažební velká, žula velikost 15/17 třída II šedožlutá</t>
  </si>
  <si>
    <t>-1675176704</t>
  </si>
  <si>
    <t>96,55*0,18 'Přepočtené koeficientem množství</t>
  </si>
  <si>
    <t>442622617</t>
  </si>
  <si>
    <t>2*19,31*0,80</t>
  </si>
  <si>
    <t>-528127109</t>
  </si>
  <si>
    <t>30,896*0,18 'Přepočtené koeficientem množství</t>
  </si>
  <si>
    <t>-1175928650</t>
  </si>
  <si>
    <t>-1344186807</t>
  </si>
  <si>
    <t>-899034850</t>
  </si>
  <si>
    <t>998223011</t>
  </si>
  <si>
    <t>Přesun hmot pro pozemní komunikace s krytem dlážděným dopravní vzdálenost do 200 m jakékoliv délky objektu</t>
  </si>
  <si>
    <t>-1430966689</t>
  </si>
  <si>
    <t>07 - SO 06 Zařízení TBD</t>
  </si>
  <si>
    <t xml:space="preserve">    766 - Konstrukce truhlářské</t>
  </si>
  <si>
    <t xml:space="preserve">    767 - Konstrukce zámečnické</t>
  </si>
  <si>
    <t>133451101</t>
  </si>
  <si>
    <t>Hloubení nezapažených šachet strojně v hornině třídy těžitelnosti II skupiny 5 do 20 m3</t>
  </si>
  <si>
    <t>-760853543</t>
  </si>
  <si>
    <t>"LB"   2,5*2,5*1,1</t>
  </si>
  <si>
    <t>"PB"   0,8*0,8*0,8</t>
  </si>
  <si>
    <t>162351103</t>
  </si>
  <si>
    <t>Vodorovné přemístění výkopku nebo sypaniny po suchu na obvyklém dopravním prostředku, bez naložení výkopku, avšak se složením bez rozhrnutí z horniny třídy těžitelnosti I skupiny 1 až 3 na vzdálenost přes 50 do 500 m</t>
  </si>
  <si>
    <t>-2097931258</t>
  </si>
  <si>
    <t>167151102</t>
  </si>
  <si>
    <t>Nakládání, skládání a překládání neulehlého výkopku nebo sypaniny strojně nakládání, množství do 100 m3, z horniny třídy těžitelnosti II, skupiny 4 a 5</t>
  </si>
  <si>
    <t>-206593181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</si>
  <si>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</si>
  <si>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-1466472647</t>
  </si>
  <si>
    <t>2,096*2,2"t/m3"</t>
  </si>
  <si>
    <t>177410110</t>
  </si>
  <si>
    <t xml:space="preserve">Třídění zpětného zásypu </t>
  </si>
  <si>
    <t>1458764791</t>
  </si>
  <si>
    <t>"LB"   2,5*2,5*1,1-1,2*1,2*1,1</t>
  </si>
  <si>
    <t>-1112073783</t>
  </si>
  <si>
    <t>-2026959788</t>
  </si>
  <si>
    <t>Poznámka k položce:_x000D_
KENVI CZ, s.r.o. - Rychnov nad Kněžnou_x000D_
30 km</t>
  </si>
  <si>
    <t>7,387-5,291</t>
  </si>
  <si>
    <t>273351121</t>
  </si>
  <si>
    <t>Bednění základů desek zřízení</t>
  </si>
  <si>
    <t>502447956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</si>
  <si>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</si>
  <si>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LB</t>
  </si>
  <si>
    <t>"Základ pilíře"   4*1,20*1,10</t>
  </si>
  <si>
    <t>"Sloup pilíře"   4*0,4*1,60</t>
  </si>
  <si>
    <t>PB</t>
  </si>
  <si>
    <t>"Základ pilíře"   4*0,8*0,8</t>
  </si>
  <si>
    <t>"Sloup pilíře"   4*0,4*1,30</t>
  </si>
  <si>
    <t>P1</t>
  </si>
  <si>
    <t>"Základ pilíře"   0</t>
  </si>
  <si>
    <t>"Sloup pilíře"   4*0,30*1,25</t>
  </si>
  <si>
    <t>P2</t>
  </si>
  <si>
    <t>273351122</t>
  </si>
  <si>
    <t>Bednění základů desek odstranění</t>
  </si>
  <si>
    <t>-1181222728</t>
  </si>
  <si>
    <t>274322611</t>
  </si>
  <si>
    <t>Základy z betonu železového (bez výztuže) pasy z betonu se zvýšenými nároky na prostředí tř. C 30/37</t>
  </si>
  <si>
    <t>-868814079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</si>
  <si>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</si>
  <si>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Poznámka k položce:_x000D_
XC4, XF1, XA1</t>
  </si>
  <si>
    <t>"Základ pilíře"   1,20*1,20*1,10</t>
  </si>
  <si>
    <t>"Sloup pilíře"   0,4*0,4*1,60</t>
  </si>
  <si>
    <t>"Základ pilíře"  0,8*0,8*0,8</t>
  </si>
  <si>
    <t>"Sloup pilíře"   0,4*0,4*1,30</t>
  </si>
  <si>
    <t>"Sloup pilíře"   0,30*0,30*1,25</t>
  </si>
  <si>
    <t>274361821</t>
  </si>
  <si>
    <t>Výztuž základů pasů z betonářské oceli 10 505 (R) nebo BSt 500</t>
  </si>
  <si>
    <t>-1783258842</t>
  </si>
  <si>
    <t xml:space="preserve">Poznámka k souboru cen:_x000D_
1. Ceny platí pro desky rovné, s náběhy, hřibové nebo upnuté do žeber včetně výztuže těchto žeber._x000D_
</t>
  </si>
  <si>
    <t>"Základ pilíře"   (1,20*1,20*1,10)*0,025*7850/1000</t>
  </si>
  <si>
    <t>"Sloup pilíře"   (0,4*0,4*1,60)*0,025*7850/1000</t>
  </si>
  <si>
    <t>"Základ pilíře"  (0,8*0,8*0,8)*0,025*7850/1000</t>
  </si>
  <si>
    <t>"Sloup pilíře"   (0,4*0,4*1,30)*0,025*7850/1000</t>
  </si>
  <si>
    <t>"Sloup pilíře"   (0,30*0,30*1,25)*0,025*7850/1000</t>
  </si>
  <si>
    <t>953965151</t>
  </si>
  <si>
    <t>Kotvy chemické s vyvrtáním otvoru kotevní šrouby pro chemické kotvy, velikost M 24, délka 290 mm</t>
  </si>
  <si>
    <t>653802763</t>
  </si>
  <si>
    <t>953961216</t>
  </si>
  <si>
    <t>Kotvy chemické s vyvrtáním otvoru do betonu, železobetonu nebo tvrdého kamene chemická patrona, velikost M 24, hloubka 210 mm</t>
  </si>
  <si>
    <t>1970320603</t>
  </si>
  <si>
    <t>961055111</t>
  </si>
  <si>
    <t>Bourání základů z betonu železového</t>
  </si>
  <si>
    <t>-1931990609</t>
  </si>
  <si>
    <t>"PB"   0,4*0,4*1,2</t>
  </si>
  <si>
    <t>nivelační body hřebové na koruně hráze, včetně instalace</t>
  </si>
  <si>
    <t>570774402</t>
  </si>
  <si>
    <t>Poznámka k položce:_x000D_
Umístění: koruna hráze_x000D_
Výkresová dokementace: SO06: D.7.2_x000D_
Označení: K1- K14_x000D_
typ: hřebová značka, průměr 12 mm_x000D_
Výkresová dokumentace: Detail č.5</t>
  </si>
  <si>
    <t>nivelační body čepové, zajišťovací v okolí hráze, včetně instalace</t>
  </si>
  <si>
    <t>-547957597</t>
  </si>
  <si>
    <t>Poznámka k položce:_x000D_
Umístění: zavázání hráze_x000D_
Výkresová dokumentace: SO06: D.7.2_x000D_
Označení: PB1- PB4_x000D_
typ: čepová značka, průměr 36 mm_x000D_
Výkresová dokumentace: Detail č.3</t>
  </si>
  <si>
    <t>9R0_3</t>
  </si>
  <si>
    <t>směrová značka oboustranná, 2x minihranol, včetně instalace pomocí horolezecké techniky</t>
  </si>
  <si>
    <t>-327694624</t>
  </si>
  <si>
    <t>Poznámka k položce:_x000D_
Umístění: vzdušní líc hráze_x000D_
Výkresová dokumentace: SO06: D.7.2_x000D_
Označení: S1-S9_x000D_
typ: fixní odrazný geodetický hranol,_x000D_
Výkresová dokumentace: Detail č.6, Detail č.7</t>
  </si>
  <si>
    <t>9R0_4</t>
  </si>
  <si>
    <t>nivelační body čepové u pilířů, včetně instalace</t>
  </si>
  <si>
    <t>991130</t>
  </si>
  <si>
    <t>Poznámka k položce:_x000D_
Umístění: pilíř směrového měření_x000D_
Výkresová dokumentace: SO06: D.7.2_x000D_
Označení: LB, PB_x000D_
typ: čepová nivelační značka průměr20 mm,_x000D_
Výkresová dokumentace: Detail č.4</t>
  </si>
  <si>
    <t>9R0_5</t>
  </si>
  <si>
    <t>centrační zařízením s nucenou centrací typu freibergská koule s ochranným poklopem</t>
  </si>
  <si>
    <t>-523596635</t>
  </si>
  <si>
    <t>9R0_6</t>
  </si>
  <si>
    <t>pevný terč pro směrová měření pro osazení do trojnožky</t>
  </si>
  <si>
    <t>1603979142</t>
  </si>
  <si>
    <t>9R0_7</t>
  </si>
  <si>
    <t>posuvný terč pro směrová měření pro osazení do trojnožky</t>
  </si>
  <si>
    <t>2121920005</t>
  </si>
  <si>
    <t>9R0_8</t>
  </si>
  <si>
    <t>trojnožka s centrací typu freibergská koule</t>
  </si>
  <si>
    <t>-2020239045</t>
  </si>
  <si>
    <t>9R0_9</t>
  </si>
  <si>
    <t>optický zaměřovač pro měření k záměrné přímce</t>
  </si>
  <si>
    <t>-471994409</t>
  </si>
  <si>
    <t>997006512</t>
  </si>
  <si>
    <t>Vodorovná doprava suti na skládku s naložením na dopravní prostředek a složením přes 100 m do 1 km</t>
  </si>
  <si>
    <t>-1055431634</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</si>
  <si>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</si>
  <si>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</si>
  <si>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</si>
  <si>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174513653</t>
  </si>
  <si>
    <t>0,461*29 'Přepočtené koeficientem množství</t>
  </si>
  <si>
    <t>-51004275</t>
  </si>
  <si>
    <t>-272061089</t>
  </si>
  <si>
    <t>766</t>
  </si>
  <si>
    <t>Konstrukce truhlářské</t>
  </si>
  <si>
    <t>42195331R</t>
  </si>
  <si>
    <t>Opláštění pilíře - výroba a montáž</t>
  </si>
  <si>
    <t>-1539357753</t>
  </si>
  <si>
    <t>"Sloup pilíře"   4*0,42*1,25</t>
  </si>
  <si>
    <t>"Sloup pilíře"   4*0,32*1,25</t>
  </si>
  <si>
    <t>30925104R</t>
  </si>
  <si>
    <t>polypropylenové desky+pomocný materiál (nerez)</t>
  </si>
  <si>
    <t>751787880</t>
  </si>
  <si>
    <t>Poznámka k položce:_x000D_
Tloušťka PP 8 mm</t>
  </si>
  <si>
    <t>998766101</t>
  </si>
  <si>
    <t>Přesun hmot pro konstrukce truhlářské stanovený z hmotnosti přesunovaného materiálu vodorovná dopravní vzdálenost do 50 m v objektech výšky do 6 m</t>
  </si>
  <si>
    <t>-900697124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</si>
  <si>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</si>
  <si>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998766192</t>
  </si>
  <si>
    <t>Přesun hmot pro konstrukce truhlářské stanovený z hmotnosti přesunovaného materiálu Příplatek k ceně za zvětšený přesun přes vymezenou největší dopravní vzdálenost do 100 m</t>
  </si>
  <si>
    <t>-252304294</t>
  </si>
  <si>
    <t>767</t>
  </si>
  <si>
    <t>Konstrukce zámečnické</t>
  </si>
  <si>
    <t>767R1</t>
  </si>
  <si>
    <t>Dodávka poklopu</t>
  </si>
  <si>
    <t>1196556153</t>
  </si>
  <si>
    <t>Poznámka k položce:_x000D_
2x Zamykatelný poklop pro pilíř 400x400, nerez, výsuvné panty, umístění LB, PB_x000D_
2x Zamykatelný poklop pro pilíř 300x300, nerez, výsuvné panty, umístění P1, P2_x000D_
Výkresová dokumentace: Detail č.1, 2</t>
  </si>
  <si>
    <t>767R2</t>
  </si>
  <si>
    <t>Montáž poklopu</t>
  </si>
  <si>
    <t>-1424519095</t>
  </si>
  <si>
    <t>767R3</t>
  </si>
  <si>
    <t>materiál: nerez</t>
  </si>
  <si>
    <t>217368793</t>
  </si>
  <si>
    <t>58562017</t>
  </si>
  <si>
    <t>malta zálivková cementová expanzní pro kotvení a vyztužení</t>
  </si>
  <si>
    <t>1985963380</t>
  </si>
  <si>
    <t>998767101</t>
  </si>
  <si>
    <t>Přesun hmot pro zámečnické konstrukce stanovený z hmotnosti přesunovaného materiálu vodorovná dopravní vzdálenost do 50 m v objektech výšky do 6 m</t>
  </si>
  <si>
    <t>-1953322898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</si>
  <si>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</si>
  <si>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998767192</t>
  </si>
  <si>
    <t>Přesun hmot pro zámečnické konstrukce stanovený z hmotnosti přesunovaného materiálu Příplatek k cenám za zvětšený přesun přes vymezenou největší dopravní vzdálenost do 100 m</t>
  </si>
  <si>
    <t>1332658116</t>
  </si>
  <si>
    <t xml:space="preserve">09 - SO 07.2 Příipojka NN strojovna CEZ OZ </t>
  </si>
  <si>
    <t>Pol101</t>
  </si>
  <si>
    <t>Demontáž vodiče CYA 10</t>
  </si>
  <si>
    <t>Pol102</t>
  </si>
  <si>
    <t>Demontáž kabel CYKY 19 x 1,5 v.u,</t>
  </si>
  <si>
    <t>Pol103</t>
  </si>
  <si>
    <t>Demontáž kabel CYKY 4x4 v.u,</t>
  </si>
  <si>
    <t>Pol104</t>
  </si>
  <si>
    <t>Demontáž ukončení do 4x10</t>
  </si>
  <si>
    <t>Pol105</t>
  </si>
  <si>
    <t>Demontáž ukonceni kabelu do 19 x 1,5 včetně popisu žil</t>
  </si>
  <si>
    <t>Pol106</t>
  </si>
  <si>
    <t>Demontáž kabel JYTY 10 x 1,5 v.u,</t>
  </si>
  <si>
    <t>Pol107</t>
  </si>
  <si>
    <t>Demontáž ukončení kabelu JYTY 10x včetně popisu žil</t>
  </si>
  <si>
    <t>Pol108</t>
  </si>
  <si>
    <t>Demontáž kabeli TCEKFE 4x4x0,8</t>
  </si>
  <si>
    <t>Pol109</t>
  </si>
  <si>
    <t>Demontáž ukončení kabelu TCEKFLE včetně popisu žil</t>
  </si>
  <si>
    <t>Pol110</t>
  </si>
  <si>
    <t>Demontáž světlovodného kabelu 4xG62,5/125</t>
  </si>
  <si>
    <t>Montáž - Montáž</t>
  </si>
  <si>
    <t>Pol90</t>
  </si>
  <si>
    <t>Montáž vodiče CYA 10</t>
  </si>
  <si>
    <t>Pol91</t>
  </si>
  <si>
    <t>Montáž kabel CYKY 19 x 1,5 v.u,</t>
  </si>
  <si>
    <t>Pol92</t>
  </si>
  <si>
    <t>Montáž kabel CYKY 4x4 v.u,</t>
  </si>
  <si>
    <t>Pol93</t>
  </si>
  <si>
    <t>Montáž ukončení do 4x10</t>
  </si>
  <si>
    <t>Pol94</t>
  </si>
  <si>
    <t>Montáž ukonceni vodicu do l6 mm2</t>
  </si>
  <si>
    <t>Pol95</t>
  </si>
  <si>
    <t>Montáž ukonceni kabelu do 19 x 1,5 včetně popisu žil</t>
  </si>
  <si>
    <t>Pol96</t>
  </si>
  <si>
    <t>Montáž kabel JYTY 10 x 1,5 v.u,</t>
  </si>
  <si>
    <t>Pol97</t>
  </si>
  <si>
    <t>Montáž ukončení kabelu JYTY 10x včetně popisu žil</t>
  </si>
  <si>
    <t>Pol98</t>
  </si>
  <si>
    <t>Montáž kabeli TCEKFE 4x4x0,8</t>
  </si>
  <si>
    <t>Pol99</t>
  </si>
  <si>
    <t>Montáž ukončení kabelu TCEKFLE včetně popisu žil</t>
  </si>
  <si>
    <t>Pol100</t>
  </si>
  <si>
    <t>Montáž světlovodného kabelu 4xG62,5/125</t>
  </si>
  <si>
    <t>Pol69</t>
  </si>
  <si>
    <t xml:space="preserve">10 - SO 07.3 Přípojka NN strojovna PLA </t>
  </si>
  <si>
    <t>Pol123</t>
  </si>
  <si>
    <t>Demontáž žladu 250x100 včetně podpěr</t>
  </si>
  <si>
    <t>Pol124</t>
  </si>
  <si>
    <t>Demontáž kabel CYKY 4 x 25 v.u.</t>
  </si>
  <si>
    <t>Pol125</t>
  </si>
  <si>
    <t>Demontáž kabel CYKY 3 x 6 v.u.</t>
  </si>
  <si>
    <t>Pol111</t>
  </si>
  <si>
    <t>kabel CYKY 3x6 v.u.</t>
  </si>
  <si>
    <t>Pol62</t>
  </si>
  <si>
    <t>kabel CYKY 4 x 25 v.u.</t>
  </si>
  <si>
    <t>Pol63</t>
  </si>
  <si>
    <t>Chránička korugovaná dvouplášťová 90 mm</t>
  </si>
  <si>
    <t>Pol64</t>
  </si>
  <si>
    <t>Pol65</t>
  </si>
  <si>
    <t>Pojistka PH 00 50A</t>
  </si>
  <si>
    <t>Pol66</t>
  </si>
  <si>
    <t>Úprava stávajícího rozváděčů</t>
  </si>
  <si>
    <t>Pol67</t>
  </si>
  <si>
    <t>Kabelový žlab plechový 110x200 včetně podpěr a víka</t>
  </si>
  <si>
    <t>Pol68</t>
  </si>
  <si>
    <t>Kabelová spojka do 4x50 teplem smršťovací + spojovače s trhacími šrouby do 1 kV</t>
  </si>
  <si>
    <t>Pol70</t>
  </si>
  <si>
    <t>Svorka SR 2</t>
  </si>
  <si>
    <t>Pol71</t>
  </si>
  <si>
    <t>Svorka SR 3</t>
  </si>
  <si>
    <t>Pol112</t>
  </si>
  <si>
    <t>Pol113</t>
  </si>
  <si>
    <t>Pol114</t>
  </si>
  <si>
    <t>Odvoz a uložení zeminy na skládce (0,35x0,2x157)+(0,5x0,2x80)</t>
  </si>
  <si>
    <t>Pol115</t>
  </si>
  <si>
    <t>Pol116</t>
  </si>
  <si>
    <t>Překop komunikace včetně oprav povrchů 50/120 tr.4. ručně v obsazené trase</t>
  </si>
  <si>
    <t>Pol117</t>
  </si>
  <si>
    <t>Výkop ryhy 50/120 tr.3. ručně v obsazené trase</t>
  </si>
  <si>
    <t>Pol118</t>
  </si>
  <si>
    <t>Hutnění výkopů (0,35x0,6x157)+(0,5x1x80)</t>
  </si>
  <si>
    <t>Pol119</t>
  </si>
  <si>
    <t>Zához kabelové rýhy 50/100</t>
  </si>
  <si>
    <t>Pol120</t>
  </si>
  <si>
    <t>Oprava živičného povrchu</t>
  </si>
  <si>
    <t>Pol121</t>
  </si>
  <si>
    <t>Vybudování betonového lože z betonu B 15 (0,5x0,2x8)</t>
  </si>
  <si>
    <t>Pol122</t>
  </si>
  <si>
    <t>Řezáni asfaltu 10cm</t>
  </si>
  <si>
    <t>-906272891</t>
  </si>
  <si>
    <t>Výkop jamy pro protlak 1,5x1,5x1</t>
  </si>
  <si>
    <t>-1740267403</t>
  </si>
  <si>
    <t>Zához jámy pro protlak 1,5x1,5x1</t>
  </si>
  <si>
    <t>939247982</t>
  </si>
  <si>
    <t>11 - SO 07.4 Sdělovací kabel</t>
  </si>
  <si>
    <t>Pol88</t>
  </si>
  <si>
    <t>Demontáž žladu 110x200 včetně podpěr</t>
  </si>
  <si>
    <t>Pol136</t>
  </si>
  <si>
    <t>Demontáž kabelu TCEKFLE 3x4x0,8 v.u.</t>
  </si>
  <si>
    <t>Pol137</t>
  </si>
  <si>
    <t>Demontáž ukonceni kabelu do TCEKFLE 3x4x0,8</t>
  </si>
  <si>
    <t>Pol126</t>
  </si>
  <si>
    <t>kabel TCEPKFLE 3x4x0,8</t>
  </si>
  <si>
    <t>Pol127</t>
  </si>
  <si>
    <t>Chránička HDPE 40</t>
  </si>
  <si>
    <t>Pol128</t>
  </si>
  <si>
    <t>Přepojení kabelu TCEKFLE 3x4x0,8</t>
  </si>
  <si>
    <t>Pol129</t>
  </si>
  <si>
    <t>Kabelová spojka XAGA 500 - 43/5 - 300 teplem smršťovací + spojovací kompomety</t>
  </si>
  <si>
    <t>Pol130</t>
  </si>
  <si>
    <t>Proměření kabelů</t>
  </si>
  <si>
    <t>Šachta - Šachta</t>
  </si>
  <si>
    <t>Přístupová šachta plastová 1095x800x1060</t>
  </si>
  <si>
    <t>-2049156720</t>
  </si>
  <si>
    <t>Víko šachty litina B 125</t>
  </si>
  <si>
    <t>-1297576745</t>
  </si>
  <si>
    <t>Pol131</t>
  </si>
  <si>
    <t>Výkop pro přístupovoou šachtu 1,2x0,8x1,2</t>
  </si>
  <si>
    <t>Pol132</t>
  </si>
  <si>
    <t>Montáž přístupové šachty</t>
  </si>
  <si>
    <t>Pol133</t>
  </si>
  <si>
    <t>Odvoz a uložení zeminy na skládce (0,35x0,2x100)+(0,5x0,2x65)</t>
  </si>
  <si>
    <t>Pol134</t>
  </si>
  <si>
    <t>Hutnění výkopů (0,35x0,6x100)+(0,5x1x65)</t>
  </si>
  <si>
    <t>Pol135</t>
  </si>
  <si>
    <t>Vybudování betonového lože z betonu B 15 (0,5x0,2x12)</t>
  </si>
  <si>
    <t>12 - SO 07.5 Vyhřívání odvodňovačů</t>
  </si>
  <si>
    <t>Pol138</t>
  </si>
  <si>
    <t>Elektroinstalační krabice 5x4 svorky do 4mm2</t>
  </si>
  <si>
    <t>Pol139</t>
  </si>
  <si>
    <t>kabel CYKY 3x4 v.u.</t>
  </si>
  <si>
    <t>Pol140</t>
  </si>
  <si>
    <t>Žlab 20x40 mm nerez</t>
  </si>
  <si>
    <t>Pol141</t>
  </si>
  <si>
    <t>Víko žlabu 40 mm nerez</t>
  </si>
  <si>
    <t>Pol142</t>
  </si>
  <si>
    <t>Spojka nerez žlabu</t>
  </si>
  <si>
    <t>Pol143</t>
  </si>
  <si>
    <t>Podpěra nerez žlabu 62,5 mm</t>
  </si>
  <si>
    <t>Pol144</t>
  </si>
  <si>
    <t>ukonceni kabelu do 4 x 10mm2</t>
  </si>
  <si>
    <t>Pol145</t>
  </si>
  <si>
    <t>Montáž rozváděče RV</t>
  </si>
  <si>
    <t>Pol146</t>
  </si>
  <si>
    <t>Topný kabel samoregulační 230V/33W (DEVI PIPEGURD)</t>
  </si>
  <si>
    <t>Pol147</t>
  </si>
  <si>
    <t>Sada pro připojení a koncovek pro samoregulační kabel</t>
  </si>
  <si>
    <t>Pol148</t>
  </si>
  <si>
    <t>Stahovaí pásek pro připevnění 100 ks</t>
  </si>
  <si>
    <t>Pol149</t>
  </si>
  <si>
    <t>Vodič Fezn D10 - mm2 na povrchu</t>
  </si>
  <si>
    <t>Pol150</t>
  </si>
  <si>
    <t>Příplatek za práce ve výškách</t>
  </si>
  <si>
    <t>Pol151</t>
  </si>
  <si>
    <t>Rozvádě RV - Rozvádě RV</t>
  </si>
  <si>
    <t>Pol153</t>
  </si>
  <si>
    <t>Rozvodnice</t>
  </si>
  <si>
    <t>Poznámka k položce:_x000D_
Plastová 708x294x130, 4x12 modulů, IP 65/20  400V svorka PE+N</t>
  </si>
  <si>
    <t>Pol154</t>
  </si>
  <si>
    <t>13 - SO 07.6 Přípojka loděnice</t>
  </si>
  <si>
    <t>Pol89</t>
  </si>
  <si>
    <t>Demontáž kabel CYKY 4 x 10 v.u.</t>
  </si>
  <si>
    <t>Pol61</t>
  </si>
  <si>
    <t>kabel CYKY 4x10 v.u.</t>
  </si>
  <si>
    <t>Pol72</t>
  </si>
  <si>
    <t>Kabelová skříň - Kabelová skříň SS 200/NKE1P</t>
  </si>
  <si>
    <t>654341199</t>
  </si>
  <si>
    <t>Pol73</t>
  </si>
  <si>
    <t>Pol74</t>
  </si>
  <si>
    <t>Pol75</t>
  </si>
  <si>
    <t>Výkop pro skříň SS 200 0,5x0,3x1</t>
  </si>
  <si>
    <t>Pol76</t>
  </si>
  <si>
    <t>Montáž kabelové skříně SS 200</t>
  </si>
  <si>
    <t>Pol77</t>
  </si>
  <si>
    <t>Pol78</t>
  </si>
  <si>
    <t>Pol79</t>
  </si>
  <si>
    <t>Pol80</t>
  </si>
  <si>
    <t>Pol81</t>
  </si>
  <si>
    <t>Pol82</t>
  </si>
  <si>
    <t>Pol83</t>
  </si>
  <si>
    <t>Pol84</t>
  </si>
  <si>
    <t>Pol85</t>
  </si>
  <si>
    <t>Pol86</t>
  </si>
  <si>
    <t>Pol87</t>
  </si>
  <si>
    <t>14 - SO 07.7 Technologické potrubí</t>
  </si>
  <si>
    <t xml:space="preserve">    722 - Zdravotechnika - vnitřní vodovod</t>
  </si>
  <si>
    <t>132251251</t>
  </si>
  <si>
    <t>Hloubení nezapažených rýh šířky přes 800 do 2 000 mm strojně s urovnáním dna do předepsaného profilu a spádu v hornině třídy těžitelnosti I skupiny 3 do 20 m3</t>
  </si>
  <si>
    <t>1538195906</t>
  </si>
  <si>
    <t>0,60*1,00*18,00*0,50</t>
  </si>
  <si>
    <t>132451251</t>
  </si>
  <si>
    <t>Hloubení nezapažených rýh šířky přes 800 do 2 000 mm strojně s urovnáním dna do předepsaného profilu a spádu v hornině třídy těžitelnosti II skupiny 5 do 20 m3</t>
  </si>
  <si>
    <t>-1995872820</t>
  </si>
  <si>
    <t>-798106341</t>
  </si>
  <si>
    <t>5,40*2-6,48</t>
  </si>
  <si>
    <t>1707577517</t>
  </si>
  <si>
    <t>4,32*11</t>
  </si>
  <si>
    <t>1096738350</t>
  </si>
  <si>
    <t>-1470300847</t>
  </si>
  <si>
    <t>4,32*2,00</t>
  </si>
  <si>
    <t>-451885354</t>
  </si>
  <si>
    <t>0,60*0,60*18,00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</si>
  <si>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</si>
  <si>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</si>
  <si>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653274660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</si>
  <si>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</si>
  <si>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0,60*0,30*18,00</t>
  </si>
  <si>
    <t>58331351</t>
  </si>
  <si>
    <t>kamenivo těžené drobné frakce 0/4</t>
  </si>
  <si>
    <t>-1750128936</t>
  </si>
  <si>
    <t>3,24*2 'Přepočtené koeficientem množství</t>
  </si>
  <si>
    <t>451572111</t>
  </si>
  <si>
    <t>Lože pod potrubí, stoky a drobné objekty v otevřeném výkopu z kameniva drobného těženého 0 až 4 mm</t>
  </si>
  <si>
    <t>976837318</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</si>
  <si>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</si>
  <si>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0,10*0,60*18,00</t>
  </si>
  <si>
    <t>871171141</t>
  </si>
  <si>
    <t>Montáž vodovodního potrubí z plastů v otevřeném výkopu z polyetylenu PE 100 svařovaných na tupo SDR 11/PN16 D 40 x 3,7 mm</t>
  </si>
  <si>
    <t>228623040</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</si>
  <si>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</si>
  <si>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115,00+15,00+1,50+5,00+84,00</t>
  </si>
  <si>
    <t>28613525</t>
  </si>
  <si>
    <t>potrubí třívrstvé PE100 RC SDR11 40x3,70 dl 12m</t>
  </si>
  <si>
    <t>1926872217</t>
  </si>
  <si>
    <t>877171112</t>
  </si>
  <si>
    <t>Montáž tvarovek na vodovodním plastovém potrubí z polyetylenu PE 100 elektrotvarovek SDR 11/PN16 kolen 90° d 40</t>
  </si>
  <si>
    <t>-1178161604</t>
  </si>
  <si>
    <t xml:space="preserve">Poznámka k souboru cen:_x000D_
1. V cenách montáže tvarovek nejsou započteny náklady na dodání tvarovek. Tyto náklady se oceňují ve specifikaci._x000D_
</t>
  </si>
  <si>
    <t>28614944</t>
  </si>
  <si>
    <t>elektrokoleno 45° PE 100 PN16 D 40mm</t>
  </si>
  <si>
    <t>1397135344</t>
  </si>
  <si>
    <t>877171113</t>
  </si>
  <si>
    <t>Montáž tvarovek na vodovodním plastovém potrubí z polyetylenu PE 100 elektrotvarovek SDR 11/PN16 T-kusů d 40</t>
  </si>
  <si>
    <t>1603991877</t>
  </si>
  <si>
    <t>28614956</t>
  </si>
  <si>
    <t>elektrotvarovka T-kus rovnoramenný PE 100 PN16 D 40mm</t>
  </si>
  <si>
    <t>-1973277681</t>
  </si>
  <si>
    <t>877171118</t>
  </si>
  <si>
    <t>Montáž tvarovek na vodovodním plastovém potrubí z polyetylenu PE 100 elektrotvarovek SDR 11/PN16 záslepek d 40</t>
  </si>
  <si>
    <t>-818037193</t>
  </si>
  <si>
    <t>28615021</t>
  </si>
  <si>
    <t>elektrozáslepka SDR11 PE 100 PN16 D 40mm</t>
  </si>
  <si>
    <t>-1449177581</t>
  </si>
  <si>
    <t>879181111</t>
  </si>
  <si>
    <t>Montáž napojení vodovodní přípojky v otevřeném výkopu ve sklonu přes 20 % DN 40</t>
  </si>
  <si>
    <t>-253220881</t>
  </si>
  <si>
    <t xml:space="preserve">Poznámka k souboru cen:_x000D_
1. Ceny jsou určeny pro polyetylenové a PVC potrubí._x000D_
2. Ceny jsou určeny pro jedno napojení vnitřní instalace objektu na vodovodní přípojku._x000D_
</t>
  </si>
  <si>
    <t>891181221</t>
  </si>
  <si>
    <t>Montáž vodovodních armatur na potrubí šoupátek nebo klapek uzavíracích v šachtách s ručním kolečkem DN 40</t>
  </si>
  <si>
    <t>2116565423</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</si>
  <si>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</si>
  <si>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42221370</t>
  </si>
  <si>
    <t>šoupátko třmenové šedá litina n/n PN6 DN 40x140mm</t>
  </si>
  <si>
    <t>-97759562</t>
  </si>
  <si>
    <t>899911111</t>
  </si>
  <si>
    <t>Osazení ocelových součástí závěsných a úložných pro potrubí na mostech, konstrukcích apod. hmotnosti jednotlivě do 5 kg</t>
  </si>
  <si>
    <t>-603503256</t>
  </si>
  <si>
    <t xml:space="preserve">Poznámka k souboru cen:_x000D_
1. V cenách nejsou započteny náklady na dodání ocelových součástí; dodání ocelových součástí se oceňuje ve specifikaci. Ztratné lze dohodnout ve výši 1 %._x000D_
</t>
  </si>
  <si>
    <t>Závěsy vodovodního potrubí</t>
  </si>
  <si>
    <t>90,00/2,00*5,00</t>
  </si>
  <si>
    <t>Závěs potrubí</t>
  </si>
  <si>
    <t>974192265</t>
  </si>
  <si>
    <t>998276101</t>
  </si>
  <si>
    <t>Přesun hmot pro trubní vedení hloubené z trub z plastických hmot nebo sklolaminátových pro vodovody nebo kanalizace v otevřeném výkopu dopravní vzdálenost do 15 m</t>
  </si>
  <si>
    <t>71208028</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</si>
  <si>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</si>
  <si>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722</t>
  </si>
  <si>
    <t>Zdravotechnika - vnitřní vodovod</t>
  </si>
  <si>
    <t>722253132</t>
  </si>
  <si>
    <t>Požární příslušenství a armatury hadicové spojky požární C 52</t>
  </si>
  <si>
    <t>1620973964</t>
  </si>
  <si>
    <t>včetně napojení na potrubí PE 100 DN40</t>
  </si>
  <si>
    <t>722259106</t>
  </si>
  <si>
    <t>Požární příslušenství a armatury hydrantové skříně ostatní příslušenství víčko spojky C 52</t>
  </si>
  <si>
    <t>-251121995</t>
  </si>
  <si>
    <t>15 - SO 08 Návodní a vzdušní líc hráze</t>
  </si>
  <si>
    <t>628635512</t>
  </si>
  <si>
    <t>Vyplnění spár dosavadních konstrukcí zdiva cementovou maltou s vyčištěním spár hloubky do 70 mm, zdiva z lomového kamene s vyspárováním</t>
  </si>
  <si>
    <t>-1355876582</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</si>
  <si>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</si>
  <si>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"návodní líc "   65,35"délka líce-m"*2"výška-m"</t>
  </si>
  <si>
    <t>"strojovna"   (5,1+3,3)"boční stěny-m"*2,5"výška-m"</t>
  </si>
  <si>
    <t>"vzdušní líc"   83,6"délka líce-m"*2"výška-m"</t>
  </si>
  <si>
    <t>938903114</t>
  </si>
  <si>
    <t>Dokončovací práce na dosavadních konstrukcích vysekání spár s očištěním zdiva nebo dlažby, s naložením suti na dopravní prostředek nebo s odklizením na hromady do vzdálenosti 50 m při hloubce spáry do 70 mm ve zdivu kvádrovém</t>
  </si>
  <si>
    <t>-1385234845</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</si>
  <si>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</si>
  <si>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945231112</t>
  </si>
  <si>
    <t>Závěsná klec (pohyblivá pracovní plošina - lávka) se zdvihem elektrickým výšky do 50 m délky přes 1,20 do 6 m</t>
  </si>
  <si>
    <t>den</t>
  </si>
  <si>
    <t>837857721</t>
  </si>
  <si>
    <t xml:space="preserve">Poznámka k souboru cen:_x000D_
1. V ceně jsou započteny i náklady na:_x000D_
a) kotvení, zavěšení, provoz mechanizmu, převěšení a sejmutí lávky;_x000D_
b) úpravu střechy před vyložením krakorců a provizorní zakrytí otvorů po demontáži krakorců;_x000D_
c) jakýkoliv způsob kotvení a druh krakorců._x000D_
2. Závěsná klec na rameni autojeřábu se oceňuje cenou 945 22-1111 katalogu 821-1 Mosty._x000D_
3. Závěsná klec s ručním pohonem se oceňuje individuálně._x000D_
4. Závěsná klec výšky zdvihu přes 50 m se oceňuje individuálně._x000D_
5. Ochrana ploché střechy proti poškození se oceňuje cenami příslušných katalogů._x000D_
</t>
  </si>
  <si>
    <t>"návodní líc "  20"dní"</t>
  </si>
  <si>
    <t>"strojovna"   5"dni"</t>
  </si>
  <si>
    <t>"vzdušní líc"   20"dní"</t>
  </si>
  <si>
    <t>985132111</t>
  </si>
  <si>
    <t>Očištění ploch líce kleneb a podhledů tlakovou vodou</t>
  </si>
  <si>
    <t>2036183719</t>
  </si>
  <si>
    <t>985223210</t>
  </si>
  <si>
    <t>Přezdívání zdiva do aktivované malty kamenného, objemu do 1 m3</t>
  </si>
  <si>
    <t>-1950094647</t>
  </si>
  <si>
    <t xml:space="preserve">Poznámka k souboru cen:_x000D_
1. V cenách jsou započteny náklady na odstranění narušených zdicích prvků a jejich postupnou náhradu prvky novými._x000D_
2. V cenách nejsou započteny náklady na:_x000D_
a) dodávku zdicích prvků; tato dodávka se oceňuje ve specifikaci,_x000D_
b) fixování okolního zdiva např. vyklínováním, rozepřením, apod.,_x000D_
c) spárování zdiva, které se oceňuje cenami souborů cen 985 23-11 Spárování zdiva hloubky do 40 mm nebo 985 23-21 Hloubkové spárování zdiva hloubky do 80 mm._x000D_
</t>
  </si>
  <si>
    <t>Poznámka k položce:_x000D_
Přezdívání v místě odvodňovačů</t>
  </si>
  <si>
    <t>8* 0,35*0,35*0,5</t>
  </si>
  <si>
    <t>58380761</t>
  </si>
  <si>
    <t>kámen lomový pro zdivo kyklopské tl 15 cm</t>
  </si>
  <si>
    <t>-1937577102</t>
  </si>
  <si>
    <t>8*0,35*0,35</t>
  </si>
  <si>
    <t>2036724871</t>
  </si>
  <si>
    <t>874411693</t>
  </si>
  <si>
    <t>24,259*29 'Přepočtené koeficientem množství</t>
  </si>
  <si>
    <t>-908882740</t>
  </si>
  <si>
    <t>1986194148</t>
  </si>
  <si>
    <t>16 - SO 09 Oplocení</t>
  </si>
  <si>
    <t>208812211</t>
  </si>
  <si>
    <t>0,60*0,60*0,80*27</t>
  </si>
  <si>
    <t>-1952864424</t>
  </si>
  <si>
    <t>7,776-4,342</t>
  </si>
  <si>
    <t>1842547375</t>
  </si>
  <si>
    <t>3,434*11</t>
  </si>
  <si>
    <t>1006854552</t>
  </si>
  <si>
    <t>1170705907</t>
  </si>
  <si>
    <t>3,434*2,00</t>
  </si>
  <si>
    <t>-204733113</t>
  </si>
  <si>
    <t>7,776-3,434</t>
  </si>
  <si>
    <t>275313611</t>
  </si>
  <si>
    <t>Základy z betonu prostého patky a bloky z betonu kamenem neprokládaného tř. C 16/20</t>
  </si>
  <si>
    <t>-802531931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</si>
  <si>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</si>
  <si>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Pro sloupky</t>
  </si>
  <si>
    <t>0,225*0,225*3,14*0,80*27</t>
  </si>
  <si>
    <t>338171113</t>
  </si>
  <si>
    <t>Montáž sloupků a vzpěr plotových ocelových trubkových nebo profilovaných výšky do 2,00 m se zabetonováním do 0,08 m3 do připravených jamek</t>
  </si>
  <si>
    <t>2036790587</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</si>
  <si>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V cenách 338 17-1115 a -1125 je pevným podkladem myšlena stávající podezdívka nebo podhrabová deska._x000D_
5. Montáž pletiva se oceňuje cenami souboru cen 348 17 Osazení oplocení._x000D_
6. V cenách osazování do zemního vrutu je započten i štěrk fixující sloupek._x000D_
</t>
  </si>
  <si>
    <t>Sloupky</t>
  </si>
  <si>
    <t>Vzpěry</t>
  </si>
  <si>
    <t>55342260</t>
  </si>
  <si>
    <t>sloupek plotový koncový Pz a komaxitový 2000/48x1,5mm</t>
  </si>
  <si>
    <t>-1506433673</t>
  </si>
  <si>
    <t>55342272</t>
  </si>
  <si>
    <t>vzpěra plotová 38x1,5mm včetně krytky s uchem 2000mm</t>
  </si>
  <si>
    <t>-1633693871</t>
  </si>
  <si>
    <t>348101210</t>
  </si>
  <si>
    <t>Osazení vrat a vrátek k oplocení na sloupky ocelové, plochy jednotlivě do 2 m2</t>
  </si>
  <si>
    <t>-1668146902</t>
  </si>
  <si>
    <t xml:space="preserve">Poznámka k souboru cen:_x000D_
1. V cenách jsou započteny i náklady na montážní materiál. Jedná se o drobný materiál, proto není v kalkulaci jmenovitě uveden. Tento materiál je součásti výrobní režie._x000D_
2. V cenách nejsou započteny náklady na dodávku vrat a vrátek; tyto se oceňují ve specifikaci._x000D_
</t>
  </si>
  <si>
    <t>553423210r</t>
  </si>
  <si>
    <t>branka vchodová kovová 1500x940 mm</t>
  </si>
  <si>
    <t>-1122886956</t>
  </si>
  <si>
    <t>348401120</t>
  </si>
  <si>
    <t>Montáž oplocení z pletiva strojového s napínacími dráty do 1,6 m</t>
  </si>
  <si>
    <t>1629897447</t>
  </si>
  <si>
    <t xml:space="preserve">Poznámka k souboru cen:_x000D_
1. V cenách nejsou započteny náklady na dodávku pletiva a drátů, tyto se oceňují ve specifikaci._x000D_
</t>
  </si>
  <si>
    <t>31327511</t>
  </si>
  <si>
    <t>pletivo drátěné plastifikované se čtvercovými oky 55/2,5mm v 1250mm</t>
  </si>
  <si>
    <t>-692419791</t>
  </si>
  <si>
    <t>966071711</t>
  </si>
  <si>
    <t>Bourání plotových sloupků a vzpěr ocelových trubkových nebo profilovaných výšky do 2,50 m zabetonovaných</t>
  </si>
  <si>
    <t>-997533303</t>
  </si>
  <si>
    <t xml:space="preserve">Poznámka k souboru cen:_x000D_
1. V cenách jsou započteny i náklady na odklizení materiálu na vzdálenost do 20 m nebo naložení na dopravní prostředek._x000D_
</t>
  </si>
  <si>
    <t>966071821</t>
  </si>
  <si>
    <t>Rozebrání oplocení z pletiva drátěného se čtvercovými oky, výšky do 1,6 m</t>
  </si>
  <si>
    <t>-1252611132</t>
  </si>
  <si>
    <t xml:space="preserve">Poznámka k souboru cen:_x000D_
1. V cenách jsou započteny i náklady na odklizení materiálu na vzdálenost do 20 m nebo naložení na dopravní prostředek._x000D_
2. V cenách nejsou započteny náklady na demontáž sloupků._x000D_
</t>
  </si>
  <si>
    <t>966073810</t>
  </si>
  <si>
    <t>Rozebrání vrat a vrátek k oplocení plochy jednotlivě do 2 m2</t>
  </si>
  <si>
    <t>866825372</t>
  </si>
  <si>
    <t>998232111</t>
  </si>
  <si>
    <t>Přesun hmot pro oplocení se svislou nosnou konstrukcí zděnou z cihel, tvárnic, bloků, popř. kovovou nebo dřevěnou vodorovná dopravní vzdálenost do 50 m, pro oplocení výšky přes 3 do 10 m</t>
  </si>
  <si>
    <t>187383802</t>
  </si>
  <si>
    <t xml:space="preserve">Poznámka k souboru cen:_x000D_
1. Cenu -2111 lze použít i pro oplocení ze sloupků a dílců prefabrikovaných dřevěných, kovových nebo železobetonových_x000D_
</t>
  </si>
  <si>
    <t>17 - SO 10 DIO, VON</t>
  </si>
  <si>
    <t xml:space="preserve">    0 - Ostatní</t>
  </si>
  <si>
    <t xml:space="preserve">    OST - Ostatní</t>
  </si>
  <si>
    <t>VRN - Vedlejší rozpočtové náklady</t>
  </si>
  <si>
    <t xml:space="preserve">    VRN1 - Průzkumné, geodetické a projektové práce</t>
  </si>
  <si>
    <t>Ostatní</t>
  </si>
  <si>
    <t>02940000R</t>
  </si>
  <si>
    <t>Zhotovení a osazení po dokončení stavby pamětní desky z bronzu velikosti aktivní plochy min. 500 x 900 mm s informačním textem dle pokynů objednatele</t>
  </si>
  <si>
    <t>-1467140014</t>
  </si>
  <si>
    <t>Pamětní deska osazená na strojovně, včetně kotvení</t>
  </si>
  <si>
    <t>1R</t>
  </si>
  <si>
    <t>Norná stěna pro zachycení spláví</t>
  </si>
  <si>
    <t>-169605890</t>
  </si>
  <si>
    <t>Norná stěna při výstavbě SO 01 tvořená ocelovým lanem prům. 12 mm se zavěšením dřevěných kulatin prům 200 mm</t>
  </si>
  <si>
    <t>"celkem" 200,0</t>
  </si>
  <si>
    <t>položka obsahuje zřízení včetně ukotvení do břehů, odstranění a 2x čištění zachyceného spláví</t>
  </si>
  <si>
    <t>2R</t>
  </si>
  <si>
    <t>Plošina pro jeřáb</t>
  </si>
  <si>
    <t>Soubor</t>
  </si>
  <si>
    <t>-1878904819</t>
  </si>
  <si>
    <t>Zřízení a odstranění plošiny pro umístění stavebního jeřábu pro potřebu demolice stávajícího mostu a výstavby nového.</t>
  </si>
  <si>
    <t xml:space="preserve"> - sejmutí ornice</t>
  </si>
  <si>
    <t xml:space="preserve"> - výkopy pro plošinu</t>
  </si>
  <si>
    <t xml:space="preserve"> - mikropiloty pro zajištění stability základadu plošiny, vč. stability svahu pod plošinou  </t>
  </si>
  <si>
    <t xml:space="preserve"> - roznášecí základový žb. práh</t>
  </si>
  <si>
    <t xml:space="preserve"> - provizorní stěny plošiny z rámových prefabrikátů, se zajištěním stability pomocí ocelových táhel a převázek</t>
  </si>
  <si>
    <t xml:space="preserve"> - zásyp plošiny z vhodného materiálu</t>
  </si>
  <si>
    <t xml:space="preserve"> - roznášecí žb deska tvořící povrch plošiny</t>
  </si>
  <si>
    <t xml:space="preserve"> - rozebrání a demolice plošiny</t>
  </si>
  <si>
    <t xml:space="preserve"> - uvedení prostoru do původního stavu, vč. rozprostření ornice a provedení asfaltových vrstev stávajícího sjezdu</t>
  </si>
  <si>
    <t xml:space="preserve"> - uložení vybouraného materiálu na skládku</t>
  </si>
  <si>
    <t>"soubor" 1</t>
  </si>
  <si>
    <t>913R</t>
  </si>
  <si>
    <t>Dočasné inženýrské opatření - dopravní značení</t>
  </si>
  <si>
    <t>217294732</t>
  </si>
  <si>
    <t>Dopravní značení během výstavby viz výkres DIO</t>
  </si>
  <si>
    <t>Montáž+demontáž+nájem po celou dobu využívání</t>
  </si>
  <si>
    <t>Informační tabule na objížďce 2*3 ks</t>
  </si>
  <si>
    <t>Značky na objížďce 17 ks</t>
  </si>
  <si>
    <t>Dopravní zábrána 2 ks</t>
  </si>
  <si>
    <t>945211r</t>
  </si>
  <si>
    <t>Provizorní lávka</t>
  </si>
  <si>
    <t>1519653789</t>
  </si>
  <si>
    <t>1,50*75,00</t>
  </si>
  <si>
    <t>949411111</t>
  </si>
  <si>
    <t>Montáž schodišťových a výstupových věží z trubkového lešení o půdorysné ploše do 10 m2, výšky do 10 m</t>
  </si>
  <si>
    <t>387967577</t>
  </si>
  <si>
    <t xml:space="preserve">Poznámka k souboru cen:_x000D_
1. V cenách jsou započteny i náklady na kotvení lešení._x000D_
2. Množství měrných jednotek se určuje v běžných metrech výšky měřené jako vzdálenost paty krajního sloupku k úrovni nejvyšší podlahy schodišťové nebo výstupové věže._x000D_
3. Montáž věží z trubkového lešení výšky přes 40 m se oceňuje individuálně._x000D_
4. Montáž věží z trubkového lešení výšky o půdorysné ploše přes 15 m2 se oceňuje individuálně._x000D_
</t>
  </si>
  <si>
    <t>Lehké demontovatelné schodiště pro přístup na střechu strojovny z provizorní lávky</t>
  </si>
  <si>
    <t>8,00</t>
  </si>
  <si>
    <t>949411211</t>
  </si>
  <si>
    <t>Montáž schodišťových a výstupových věží z trubkového lešení Příplatek za první a každý další den použití lešení k ceně -1111 nebo -1112</t>
  </si>
  <si>
    <t>-1300311252</t>
  </si>
  <si>
    <t>Nájemné po předpokládanou dobu výstavby</t>
  </si>
  <si>
    <t>949411811</t>
  </si>
  <si>
    <t>Demontáž schodišťových a výstupových věží z trubkového lešení o půdorysné ploše do 10 m2, výšky do 10 m</t>
  </si>
  <si>
    <t>-567252222</t>
  </si>
  <si>
    <t xml:space="preserve">Poznámka k souboru cen:_x000D_
1. Demontáž věží z trubkového lešení výšky přes 40 m se oceňuje individuálně._x000D_
2. Demontáž věží z trubkového lešení výšky o půdorysné ploše přes 15 m2 se oceňuje individuálně._x000D_
</t>
  </si>
  <si>
    <t>OST</t>
  </si>
  <si>
    <t>001</t>
  </si>
  <si>
    <t>RDS dokumentace projektu</t>
  </si>
  <si>
    <t>kpl.</t>
  </si>
  <si>
    <t>262144</t>
  </si>
  <si>
    <t>-1069434918</t>
  </si>
  <si>
    <t>002</t>
  </si>
  <si>
    <t>VTD - ocelové zábradlí</t>
  </si>
  <si>
    <t>-2064382958</t>
  </si>
  <si>
    <t>003</t>
  </si>
  <si>
    <t>Diagnostika zárodku pilířů po odbourání, odvrty, zkouška pevnosti</t>
  </si>
  <si>
    <t>216905971</t>
  </si>
  <si>
    <t>004</t>
  </si>
  <si>
    <t>Vypracování mostního listu</t>
  </si>
  <si>
    <t>-1824358513</t>
  </si>
  <si>
    <t>005</t>
  </si>
  <si>
    <t>Vypracování HMP</t>
  </si>
  <si>
    <t>-1377600577</t>
  </si>
  <si>
    <t>006</t>
  </si>
  <si>
    <t>vypracování DSPS</t>
  </si>
  <si>
    <t>-1970865538</t>
  </si>
  <si>
    <t>VRN</t>
  </si>
  <si>
    <t>Vedlejší rozpočtové náklady</t>
  </si>
  <si>
    <t>VRN1</t>
  </si>
  <si>
    <t>Průzkumné, geodetické a projektové práce</t>
  </si>
  <si>
    <t>01220300R1</t>
  </si>
  <si>
    <t>geodetické vytyčení polohy pro osazení zařízení TBD</t>
  </si>
  <si>
    <t>1024</t>
  </si>
  <si>
    <t>-1190032206</t>
  </si>
  <si>
    <t>01220300R2</t>
  </si>
  <si>
    <t>zpracování výrobní a dílenské dokumentace pro opláštění pilíře a krytů</t>
  </si>
  <si>
    <t>-1732293120</t>
  </si>
  <si>
    <t>01220300R3</t>
  </si>
  <si>
    <t>zpracování výrobní a dílenské dokumentace (armovací výkresy) koruny hráze a pilířů</t>
  </si>
  <si>
    <t>827550224</t>
  </si>
  <si>
    <t>01220300R4</t>
  </si>
  <si>
    <t>stavební zajištění svahu u levého pilíře</t>
  </si>
  <si>
    <t>-333231992</t>
  </si>
  <si>
    <t>01220300R5</t>
  </si>
  <si>
    <t>geologický průzkum zajištění svahu u levého pilíře</t>
  </si>
  <si>
    <t>727607631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</si>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</sst>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1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top" wrapText="1"/>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1"/>
  <sheetViews>
    <sheetView showGridLines="0" topLeftCell="A30" workbookViewId="0">
      <selection activeCell="A55" sqref="A55"/>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7"/>
      <c r="AS2" s="367"/>
      <c r="AT2" s="367"/>
      <c r="AU2" s="367"/>
      <c r="AV2" s="367"/>
      <c r="AW2" s="367"/>
      <c r="AX2" s="367"/>
      <c r="AY2" s="367"/>
      <c r="AZ2" s="367"/>
      <c r="BA2" s="367"/>
      <c r="BB2" s="367"/>
      <c r="BC2" s="367"/>
      <c r="BD2" s="367"/>
      <c r="BE2" s="36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51" t="s">
        <v>14</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4"/>
      <c r="AQ5" s="24"/>
      <c r="AR5" s="22"/>
      <c r="BE5" s="348" t="s">
        <v>15</v>
      </c>
      <c r="BS5" s="19" t="s">
        <v>6</v>
      </c>
    </row>
    <row r="6" spans="1:74" s="1" customFormat="1" ht="36.950000000000003" customHeight="1">
      <c r="B6" s="23"/>
      <c r="C6" s="24"/>
      <c r="D6" s="30" t="s">
        <v>16</v>
      </c>
      <c r="E6" s="24"/>
      <c r="F6" s="24"/>
      <c r="G6" s="24"/>
      <c r="H6" s="24"/>
      <c r="I6" s="24"/>
      <c r="J6" s="24"/>
      <c r="K6" s="353" t="s">
        <v>17</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4"/>
      <c r="AQ6" s="24"/>
      <c r="AR6" s="22"/>
      <c r="BE6" s="349"/>
      <c r="BS6" s="19" t="s">
        <v>18</v>
      </c>
    </row>
    <row r="7" spans="1:74" s="1" customFormat="1" ht="12" customHeight="1">
      <c r="B7" s="23"/>
      <c r="C7" s="24"/>
      <c r="D7" s="31"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21</v>
      </c>
      <c r="AL7" s="24"/>
      <c r="AM7" s="24"/>
      <c r="AN7" s="29" t="s">
        <v>22</v>
      </c>
      <c r="AO7" s="24"/>
      <c r="AP7" s="24"/>
      <c r="AQ7" s="24"/>
      <c r="AR7" s="22"/>
      <c r="BE7" s="349"/>
      <c r="BS7" s="19" t="s">
        <v>23</v>
      </c>
    </row>
    <row r="8" spans="1:74" s="1" customFormat="1" ht="12" customHeight="1">
      <c r="B8" s="23"/>
      <c r="C8" s="24"/>
      <c r="D8" s="31" t="s">
        <v>24</v>
      </c>
      <c r="E8" s="24"/>
      <c r="F8" s="24"/>
      <c r="G8" s="24"/>
      <c r="H8" s="24"/>
      <c r="I8" s="24"/>
      <c r="J8" s="24"/>
      <c r="K8" s="29" t="s">
        <v>25</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26</v>
      </c>
      <c r="AL8" s="24"/>
      <c r="AM8" s="24"/>
      <c r="AN8" s="32" t="s">
        <v>27</v>
      </c>
      <c r="AO8" s="24"/>
      <c r="AP8" s="24"/>
      <c r="AQ8" s="24"/>
      <c r="AR8" s="22"/>
      <c r="BE8" s="349"/>
      <c r="BS8" s="19" t="s">
        <v>28</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9"/>
      <c r="BS9" s="19" t="s">
        <v>29</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49"/>
      <c r="BS10" s="19" t="s">
        <v>18</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22</v>
      </c>
      <c r="AO11" s="24"/>
      <c r="AP11" s="24"/>
      <c r="AQ11" s="24"/>
      <c r="AR11" s="22"/>
      <c r="BE11" s="349"/>
      <c r="BS11" s="19" t="s">
        <v>18</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9"/>
      <c r="BS12" s="19" t="s">
        <v>18</v>
      </c>
    </row>
    <row r="13" spans="1:74" s="1" customFormat="1" ht="12" customHeight="1">
      <c r="B13" s="23"/>
      <c r="C13" s="24"/>
      <c r="D13" s="31"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3" t="s">
        <v>36</v>
      </c>
      <c r="AO13" s="24"/>
      <c r="AP13" s="24"/>
      <c r="AQ13" s="24"/>
      <c r="AR13" s="22"/>
      <c r="BE13" s="349"/>
      <c r="BS13" s="19" t="s">
        <v>18</v>
      </c>
    </row>
    <row r="14" spans="1:74" ht="12.75">
      <c r="B14" s="23"/>
      <c r="C14" s="24"/>
      <c r="D14" s="24"/>
      <c r="E14" s="354" t="s">
        <v>36</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1" t="s">
        <v>34</v>
      </c>
      <c r="AL14" s="24"/>
      <c r="AM14" s="24"/>
      <c r="AN14" s="33" t="s">
        <v>36</v>
      </c>
      <c r="AO14" s="24"/>
      <c r="AP14" s="24"/>
      <c r="AQ14" s="24"/>
      <c r="AR14" s="22"/>
      <c r="BE14" s="349"/>
      <c r="BS14" s="19" t="s">
        <v>18</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9"/>
      <c r="BS15" s="19" t="s">
        <v>4</v>
      </c>
    </row>
    <row r="16" spans="1:74" s="1" customFormat="1" ht="12" customHeight="1">
      <c r="B16" s="23"/>
      <c r="C16" s="24"/>
      <c r="D16" s="31"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38</v>
      </c>
      <c r="AO16" s="24"/>
      <c r="AP16" s="24"/>
      <c r="AQ16" s="24"/>
      <c r="AR16" s="22"/>
      <c r="BE16" s="349"/>
      <c r="BS16" s="19" t="s">
        <v>4</v>
      </c>
    </row>
    <row r="17" spans="1:71" s="1" customFormat="1" ht="18.399999999999999" customHeight="1">
      <c r="B17" s="23"/>
      <c r="C17" s="24"/>
      <c r="D17" s="24"/>
      <c r="E17" s="29"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40</v>
      </c>
      <c r="AO17" s="24"/>
      <c r="AP17" s="24"/>
      <c r="AQ17" s="24"/>
      <c r="AR17" s="22"/>
      <c r="BE17" s="349"/>
      <c r="BS17" s="19" t="s">
        <v>41</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9"/>
      <c r="BS18" s="19" t="s">
        <v>6</v>
      </c>
    </row>
    <row r="19" spans="1:71" s="1" customFormat="1" ht="12" customHeight="1">
      <c r="B19" s="23"/>
      <c r="C19" s="24"/>
      <c r="D19" s="31"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22</v>
      </c>
      <c r="AO19" s="24"/>
      <c r="AP19" s="24"/>
      <c r="AQ19" s="24"/>
      <c r="AR19" s="22"/>
      <c r="BE19" s="349"/>
      <c r="BS19" s="19" t="s">
        <v>6</v>
      </c>
    </row>
    <row r="20" spans="1:71" s="1" customFormat="1" ht="18.399999999999999"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22</v>
      </c>
      <c r="AO20" s="24"/>
      <c r="AP20" s="24"/>
      <c r="AQ20" s="24"/>
      <c r="AR20" s="22"/>
      <c r="BE20" s="34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9"/>
    </row>
    <row r="22" spans="1:71" s="1" customFormat="1" ht="12" customHeight="1">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9"/>
    </row>
    <row r="23" spans="1:71" s="1" customFormat="1" ht="47.25" customHeight="1">
      <c r="B23" s="23"/>
      <c r="C23" s="24"/>
      <c r="D23" s="24"/>
      <c r="E23" s="356" t="s">
        <v>45</v>
      </c>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24"/>
      <c r="AP23" s="24"/>
      <c r="AQ23" s="24"/>
      <c r="AR23" s="22"/>
      <c r="BE23" s="34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9"/>
    </row>
    <row r="26" spans="1:71" s="2" customFormat="1" ht="25.9" customHeight="1">
      <c r="A26" s="36"/>
      <c r="B26" s="37"/>
      <c r="C26" s="38"/>
      <c r="D26" s="39" t="s">
        <v>46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7">
        <f>ROUND(AG54,2)</f>
        <v>0</v>
      </c>
      <c r="AL26" s="358"/>
      <c r="AM26" s="358"/>
      <c r="AN26" s="358"/>
      <c r="AO26" s="358"/>
      <c r="AP26" s="38"/>
      <c r="AQ26" s="38"/>
      <c r="AR26" s="41"/>
      <c r="BE26" s="34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9"/>
    </row>
    <row r="28" spans="1:71" s="2" customFormat="1" ht="12.75">
      <c r="A28" s="36"/>
      <c r="B28" s="37"/>
      <c r="C28" s="38"/>
      <c r="D28" s="38"/>
      <c r="E28" s="38"/>
      <c r="F28" s="38"/>
      <c r="G28" s="38"/>
      <c r="H28" s="38"/>
      <c r="I28" s="38"/>
      <c r="J28" s="38"/>
      <c r="K28" s="38"/>
      <c r="L28" s="359" t="s">
        <v>47</v>
      </c>
      <c r="M28" s="359"/>
      <c r="N28" s="359"/>
      <c r="O28" s="359"/>
      <c r="P28" s="359"/>
      <c r="Q28" s="38"/>
      <c r="R28" s="38"/>
      <c r="S28" s="38"/>
      <c r="T28" s="38"/>
      <c r="U28" s="38"/>
      <c r="V28" s="38"/>
      <c r="W28" s="359" t="s">
        <v>48</v>
      </c>
      <c r="X28" s="359"/>
      <c r="Y28" s="359"/>
      <c r="Z28" s="359"/>
      <c r="AA28" s="359"/>
      <c r="AB28" s="359"/>
      <c r="AC28" s="359"/>
      <c r="AD28" s="359"/>
      <c r="AE28" s="359"/>
      <c r="AF28" s="38"/>
      <c r="AG28" s="38"/>
      <c r="AH28" s="38"/>
      <c r="AI28" s="38"/>
      <c r="AJ28" s="38"/>
      <c r="AK28" s="359" t="s">
        <v>49</v>
      </c>
      <c r="AL28" s="359"/>
      <c r="AM28" s="359"/>
      <c r="AN28" s="359"/>
      <c r="AO28" s="359"/>
      <c r="AP28" s="38"/>
      <c r="AQ28" s="38"/>
      <c r="AR28" s="41"/>
      <c r="BE28" s="349"/>
    </row>
    <row r="29" spans="1:71" s="3" customFormat="1" ht="14.45" customHeight="1">
      <c r="B29" s="42"/>
      <c r="C29" s="43"/>
      <c r="D29" s="31" t="s">
        <v>50</v>
      </c>
      <c r="E29" s="43"/>
      <c r="F29" s="31" t="s">
        <v>51</v>
      </c>
      <c r="G29" s="43"/>
      <c r="H29" s="43"/>
      <c r="I29" s="43"/>
      <c r="J29" s="43"/>
      <c r="K29" s="43"/>
      <c r="L29" s="362">
        <v>0.21</v>
      </c>
      <c r="M29" s="361"/>
      <c r="N29" s="361"/>
      <c r="O29" s="361"/>
      <c r="P29" s="361"/>
      <c r="Q29" s="43"/>
      <c r="R29" s="43"/>
      <c r="S29" s="43"/>
      <c r="T29" s="43"/>
      <c r="U29" s="43"/>
      <c r="V29" s="43"/>
      <c r="W29" s="360">
        <f>ROUND(AZ54, 2)</f>
        <v>0</v>
      </c>
      <c r="X29" s="361"/>
      <c r="Y29" s="361"/>
      <c r="Z29" s="361"/>
      <c r="AA29" s="361"/>
      <c r="AB29" s="361"/>
      <c r="AC29" s="361"/>
      <c r="AD29" s="361"/>
      <c r="AE29" s="361"/>
      <c r="AF29" s="43"/>
      <c r="AG29" s="43"/>
      <c r="AH29" s="43"/>
      <c r="AI29" s="43"/>
      <c r="AJ29" s="43"/>
      <c r="AK29" s="360">
        <f>ROUND(AV54, 2)</f>
        <v>0</v>
      </c>
      <c r="AL29" s="361"/>
      <c r="AM29" s="361"/>
      <c r="AN29" s="361"/>
      <c r="AO29" s="361"/>
      <c r="AP29" s="43"/>
      <c r="AQ29" s="43"/>
      <c r="AR29" s="44"/>
      <c r="BE29" s="350"/>
    </row>
    <row r="30" spans="1:71" s="3" customFormat="1" ht="14.45" customHeight="1">
      <c r="B30" s="42"/>
      <c r="C30" s="43"/>
      <c r="D30" s="43"/>
      <c r="E30" s="43"/>
      <c r="F30" s="31" t="s">
        <v>52</v>
      </c>
      <c r="G30" s="43"/>
      <c r="H30" s="43"/>
      <c r="I30" s="43"/>
      <c r="J30" s="43"/>
      <c r="K30" s="43"/>
      <c r="L30" s="362">
        <v>0.15</v>
      </c>
      <c r="M30" s="361"/>
      <c r="N30" s="361"/>
      <c r="O30" s="361"/>
      <c r="P30" s="361"/>
      <c r="Q30" s="43"/>
      <c r="R30" s="43"/>
      <c r="S30" s="43"/>
      <c r="T30" s="43"/>
      <c r="U30" s="43"/>
      <c r="V30" s="43"/>
      <c r="W30" s="360">
        <f>ROUND(BA54, 2)</f>
        <v>0</v>
      </c>
      <c r="X30" s="361"/>
      <c r="Y30" s="361"/>
      <c r="Z30" s="361"/>
      <c r="AA30" s="361"/>
      <c r="AB30" s="361"/>
      <c r="AC30" s="361"/>
      <c r="AD30" s="361"/>
      <c r="AE30" s="361"/>
      <c r="AF30" s="43"/>
      <c r="AG30" s="43"/>
      <c r="AH30" s="43"/>
      <c r="AI30" s="43"/>
      <c r="AJ30" s="43"/>
      <c r="AK30" s="360">
        <f>ROUND(AW54, 2)</f>
        <v>0</v>
      </c>
      <c r="AL30" s="361"/>
      <c r="AM30" s="361"/>
      <c r="AN30" s="361"/>
      <c r="AO30" s="361"/>
      <c r="AP30" s="43"/>
      <c r="AQ30" s="43"/>
      <c r="AR30" s="44"/>
      <c r="BE30" s="350"/>
    </row>
    <row r="31" spans="1:71" s="3" customFormat="1" ht="14.45" hidden="1" customHeight="1">
      <c r="B31" s="42"/>
      <c r="C31" s="43"/>
      <c r="D31" s="43"/>
      <c r="E31" s="43"/>
      <c r="F31" s="31" t="s">
        <v>53</v>
      </c>
      <c r="G31" s="43"/>
      <c r="H31" s="43"/>
      <c r="I31" s="43"/>
      <c r="J31" s="43"/>
      <c r="K31" s="43"/>
      <c r="L31" s="362">
        <v>0.21</v>
      </c>
      <c r="M31" s="361"/>
      <c r="N31" s="361"/>
      <c r="O31" s="361"/>
      <c r="P31" s="361"/>
      <c r="Q31" s="43"/>
      <c r="R31" s="43"/>
      <c r="S31" s="43"/>
      <c r="T31" s="43"/>
      <c r="U31" s="43"/>
      <c r="V31" s="43"/>
      <c r="W31" s="360">
        <f>ROUND(BB54, 2)</f>
        <v>0</v>
      </c>
      <c r="X31" s="361"/>
      <c r="Y31" s="361"/>
      <c r="Z31" s="361"/>
      <c r="AA31" s="361"/>
      <c r="AB31" s="361"/>
      <c r="AC31" s="361"/>
      <c r="AD31" s="361"/>
      <c r="AE31" s="361"/>
      <c r="AF31" s="43"/>
      <c r="AG31" s="43"/>
      <c r="AH31" s="43"/>
      <c r="AI31" s="43"/>
      <c r="AJ31" s="43"/>
      <c r="AK31" s="360">
        <v>0</v>
      </c>
      <c r="AL31" s="361"/>
      <c r="AM31" s="361"/>
      <c r="AN31" s="361"/>
      <c r="AO31" s="361"/>
      <c r="AP31" s="43"/>
      <c r="AQ31" s="43"/>
      <c r="AR31" s="44"/>
      <c r="BE31" s="350"/>
    </row>
    <row r="32" spans="1:71" s="3" customFormat="1" ht="14.45" hidden="1" customHeight="1">
      <c r="B32" s="42"/>
      <c r="C32" s="43"/>
      <c r="D32" s="43"/>
      <c r="E32" s="43"/>
      <c r="F32" s="31" t="s">
        <v>54</v>
      </c>
      <c r="G32" s="43"/>
      <c r="H32" s="43"/>
      <c r="I32" s="43"/>
      <c r="J32" s="43"/>
      <c r="K32" s="43"/>
      <c r="L32" s="362">
        <v>0.15</v>
      </c>
      <c r="M32" s="361"/>
      <c r="N32" s="361"/>
      <c r="O32" s="361"/>
      <c r="P32" s="361"/>
      <c r="Q32" s="43"/>
      <c r="R32" s="43"/>
      <c r="S32" s="43"/>
      <c r="T32" s="43"/>
      <c r="U32" s="43"/>
      <c r="V32" s="43"/>
      <c r="W32" s="360">
        <f>ROUND(BC54, 2)</f>
        <v>0</v>
      </c>
      <c r="X32" s="361"/>
      <c r="Y32" s="361"/>
      <c r="Z32" s="361"/>
      <c r="AA32" s="361"/>
      <c r="AB32" s="361"/>
      <c r="AC32" s="361"/>
      <c r="AD32" s="361"/>
      <c r="AE32" s="361"/>
      <c r="AF32" s="43"/>
      <c r="AG32" s="43"/>
      <c r="AH32" s="43"/>
      <c r="AI32" s="43"/>
      <c r="AJ32" s="43"/>
      <c r="AK32" s="360">
        <v>0</v>
      </c>
      <c r="AL32" s="361"/>
      <c r="AM32" s="361"/>
      <c r="AN32" s="361"/>
      <c r="AO32" s="361"/>
      <c r="AP32" s="43"/>
      <c r="AQ32" s="43"/>
      <c r="AR32" s="44"/>
      <c r="BE32" s="350"/>
    </row>
    <row r="33" spans="1:57" s="3" customFormat="1" ht="14.45" hidden="1" customHeight="1">
      <c r="B33" s="42"/>
      <c r="C33" s="43"/>
      <c r="D33" s="43"/>
      <c r="E33" s="43"/>
      <c r="F33" s="31" t="s">
        <v>55</v>
      </c>
      <c r="G33" s="43"/>
      <c r="H33" s="43"/>
      <c r="I33" s="43"/>
      <c r="J33" s="43"/>
      <c r="K33" s="43"/>
      <c r="L33" s="362">
        <v>0</v>
      </c>
      <c r="M33" s="361"/>
      <c r="N33" s="361"/>
      <c r="O33" s="361"/>
      <c r="P33" s="361"/>
      <c r="Q33" s="43"/>
      <c r="R33" s="43"/>
      <c r="S33" s="43"/>
      <c r="T33" s="43"/>
      <c r="U33" s="43"/>
      <c r="V33" s="43"/>
      <c r="W33" s="360">
        <f>ROUND(BD54, 2)</f>
        <v>0</v>
      </c>
      <c r="X33" s="361"/>
      <c r="Y33" s="361"/>
      <c r="Z33" s="361"/>
      <c r="AA33" s="361"/>
      <c r="AB33" s="361"/>
      <c r="AC33" s="361"/>
      <c r="AD33" s="361"/>
      <c r="AE33" s="361"/>
      <c r="AF33" s="43"/>
      <c r="AG33" s="43"/>
      <c r="AH33" s="43"/>
      <c r="AI33" s="43"/>
      <c r="AJ33" s="43"/>
      <c r="AK33" s="360">
        <v>0</v>
      </c>
      <c r="AL33" s="361"/>
      <c r="AM33" s="361"/>
      <c r="AN33" s="361"/>
      <c r="AO33" s="361"/>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56</v>
      </c>
      <c r="E35" s="47"/>
      <c r="F35" s="47"/>
      <c r="G35" s="47"/>
      <c r="H35" s="47"/>
      <c r="I35" s="47"/>
      <c r="J35" s="47"/>
      <c r="K35" s="47"/>
      <c r="L35" s="47"/>
      <c r="M35" s="47"/>
      <c r="N35" s="47"/>
      <c r="O35" s="47"/>
      <c r="P35" s="47"/>
      <c r="Q35" s="47"/>
      <c r="R35" s="47"/>
      <c r="S35" s="47"/>
      <c r="T35" s="48" t="s">
        <v>57</v>
      </c>
      <c r="U35" s="47"/>
      <c r="V35" s="47"/>
      <c r="W35" s="47"/>
      <c r="X35" s="366" t="s">
        <v>58</v>
      </c>
      <c r="Y35" s="364"/>
      <c r="Z35" s="364"/>
      <c r="AA35" s="364"/>
      <c r="AB35" s="364"/>
      <c r="AC35" s="47"/>
      <c r="AD35" s="47"/>
      <c r="AE35" s="47"/>
      <c r="AF35" s="47"/>
      <c r="AG35" s="47"/>
      <c r="AH35" s="47"/>
      <c r="AI35" s="47"/>
      <c r="AJ35" s="47"/>
      <c r="AK35" s="363">
        <f>SUM(AK26:AK33)</f>
        <v>0</v>
      </c>
      <c r="AL35" s="364"/>
      <c r="AM35" s="364"/>
      <c r="AN35" s="364"/>
      <c r="AO35" s="36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180007</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3" t="str">
        <f>K6</f>
        <v>VD Pastviny, rekonstrukce koruny hráze</v>
      </c>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24</v>
      </c>
      <c r="D47" s="38"/>
      <c r="E47" s="38"/>
      <c r="F47" s="38"/>
      <c r="G47" s="38"/>
      <c r="H47" s="38"/>
      <c r="I47" s="38"/>
      <c r="J47" s="38"/>
      <c r="K47" s="38"/>
      <c r="L47" s="60" t="str">
        <f>IF(K8="","",K8)</f>
        <v>Nekoř</v>
      </c>
      <c r="M47" s="38"/>
      <c r="N47" s="38"/>
      <c r="O47" s="38"/>
      <c r="P47" s="38"/>
      <c r="Q47" s="38"/>
      <c r="R47" s="38"/>
      <c r="S47" s="38"/>
      <c r="T47" s="38"/>
      <c r="U47" s="38"/>
      <c r="V47" s="38"/>
      <c r="W47" s="38"/>
      <c r="X47" s="38"/>
      <c r="Y47" s="38"/>
      <c r="Z47" s="38"/>
      <c r="AA47" s="38"/>
      <c r="AB47" s="38"/>
      <c r="AC47" s="38"/>
      <c r="AD47" s="38"/>
      <c r="AE47" s="38"/>
      <c r="AF47" s="38"/>
      <c r="AG47" s="38"/>
      <c r="AH47" s="38"/>
      <c r="AI47" s="31" t="s">
        <v>26</v>
      </c>
      <c r="AJ47" s="38"/>
      <c r="AK47" s="38"/>
      <c r="AL47" s="38"/>
      <c r="AM47" s="380" t="str">
        <f>IF(AN8= "","",AN8)</f>
        <v>15. 10. 2018</v>
      </c>
      <c r="AN47" s="380"/>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30</v>
      </c>
      <c r="D49" s="38"/>
      <c r="E49" s="38"/>
      <c r="F49" s="38"/>
      <c r="G49" s="38"/>
      <c r="H49" s="38"/>
      <c r="I49" s="38"/>
      <c r="J49" s="38"/>
      <c r="K49" s="38"/>
      <c r="L49" s="54" t="str">
        <f>IF(E11= "","",E11)</f>
        <v>Povodí Labe,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37</v>
      </c>
      <c r="AJ49" s="38"/>
      <c r="AK49" s="38"/>
      <c r="AL49" s="38"/>
      <c r="AM49" s="381" t="str">
        <f>IF(E17="","",E17)</f>
        <v>MDS projekt s.r.o.</v>
      </c>
      <c r="AN49" s="382"/>
      <c r="AO49" s="382"/>
      <c r="AP49" s="382"/>
      <c r="AQ49" s="38"/>
      <c r="AR49" s="41"/>
      <c r="AS49" s="383" t="s">
        <v>60</v>
      </c>
      <c r="AT49" s="384"/>
      <c r="AU49" s="62"/>
      <c r="AV49" s="62"/>
      <c r="AW49" s="62"/>
      <c r="AX49" s="62"/>
      <c r="AY49" s="62"/>
      <c r="AZ49" s="62"/>
      <c r="BA49" s="62"/>
      <c r="BB49" s="62"/>
      <c r="BC49" s="62"/>
      <c r="BD49" s="63"/>
      <c r="BE49" s="36"/>
    </row>
    <row r="50" spans="1:91" s="2" customFormat="1" ht="15.2" customHeight="1">
      <c r="A50" s="36"/>
      <c r="B50" s="37"/>
      <c r="C50" s="31" t="s">
        <v>35</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42</v>
      </c>
      <c r="AJ50" s="38"/>
      <c r="AK50" s="38"/>
      <c r="AL50" s="38"/>
      <c r="AM50" s="381" t="str">
        <f>IF(E20="","",E20)</f>
        <v>Tomáš Bajer</v>
      </c>
      <c r="AN50" s="382"/>
      <c r="AO50" s="382"/>
      <c r="AP50" s="382"/>
      <c r="AQ50" s="38"/>
      <c r="AR50" s="41"/>
      <c r="AS50" s="385"/>
      <c r="AT50" s="386"/>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7"/>
      <c r="AT51" s="388"/>
      <c r="AU51" s="66"/>
      <c r="AV51" s="66"/>
      <c r="AW51" s="66"/>
      <c r="AX51" s="66"/>
      <c r="AY51" s="66"/>
      <c r="AZ51" s="66"/>
      <c r="BA51" s="66"/>
      <c r="BB51" s="66"/>
      <c r="BC51" s="66"/>
      <c r="BD51" s="67"/>
      <c r="BE51" s="36"/>
    </row>
    <row r="52" spans="1:91" s="2" customFormat="1" ht="29.25" customHeight="1">
      <c r="A52" s="36"/>
      <c r="B52" s="37"/>
      <c r="C52" s="377" t="s">
        <v>61</v>
      </c>
      <c r="D52" s="376"/>
      <c r="E52" s="376"/>
      <c r="F52" s="376"/>
      <c r="G52" s="376"/>
      <c r="H52" s="68"/>
      <c r="I52" s="375" t="s">
        <v>62</v>
      </c>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89" t="s">
        <v>63</v>
      </c>
      <c r="AH52" s="376"/>
      <c r="AI52" s="376"/>
      <c r="AJ52" s="376"/>
      <c r="AK52" s="376"/>
      <c r="AL52" s="376"/>
      <c r="AM52" s="376"/>
      <c r="AN52" s="375" t="s">
        <v>64</v>
      </c>
      <c r="AO52" s="376"/>
      <c r="AP52" s="376"/>
      <c r="AQ52" s="69" t="s">
        <v>65</v>
      </c>
      <c r="AR52" s="41"/>
      <c r="AS52" s="70" t="s">
        <v>66</v>
      </c>
      <c r="AT52" s="71" t="s">
        <v>67</v>
      </c>
      <c r="AU52" s="71" t="s">
        <v>68</v>
      </c>
      <c r="AV52" s="71" t="s">
        <v>69</v>
      </c>
      <c r="AW52" s="71" t="s">
        <v>70</v>
      </c>
      <c r="AX52" s="71" t="s">
        <v>71</v>
      </c>
      <c r="AY52" s="71" t="s">
        <v>72</v>
      </c>
      <c r="AZ52" s="71" t="s">
        <v>73</v>
      </c>
      <c r="BA52" s="71" t="s">
        <v>74</v>
      </c>
      <c r="BB52" s="71" t="s">
        <v>75</v>
      </c>
      <c r="BC52" s="71" t="s">
        <v>76</v>
      </c>
      <c r="BD52" s="72" t="s">
        <v>77</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78</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0">
        <f>ROUND(AG55+SUM(AG56:AG58)+SUM(AG63:AG66)+AG69+AG73+AG78+AG81+SUM(AG86:AG89),2)</f>
        <v>0</v>
      </c>
      <c r="AH54" s="390"/>
      <c r="AI54" s="390"/>
      <c r="AJ54" s="390"/>
      <c r="AK54" s="390"/>
      <c r="AL54" s="390"/>
      <c r="AM54" s="390"/>
      <c r="AN54" s="391">
        <f t="shared" ref="AN54:AN89" si="0">SUM(AG54,AT54)</f>
        <v>0</v>
      </c>
      <c r="AO54" s="391"/>
      <c r="AP54" s="391"/>
      <c r="AQ54" s="80" t="s">
        <v>22</v>
      </c>
      <c r="AR54" s="81"/>
      <c r="AS54" s="82">
        <f>ROUND(AS55+SUM(AS56:AS58)+SUM(AS63:AS66)+AS69+AS73+AS78+AS81+SUM(AS86:AS89),2)</f>
        <v>0</v>
      </c>
      <c r="AT54" s="83">
        <f t="shared" ref="AT54:AT89" si="1">ROUND(SUM(AV54:AW54),2)</f>
        <v>0</v>
      </c>
      <c r="AU54" s="84">
        <f>ROUND(AU55+SUM(AU56:AU58)+SUM(AU63:AU66)+AU69+AU73+AU78+AU81+SUM(AU86:AU89),5)</f>
        <v>0</v>
      </c>
      <c r="AV54" s="83">
        <f>ROUND(AZ54*L29,2)</f>
        <v>0</v>
      </c>
      <c r="AW54" s="83">
        <f>ROUND(BA54*L30,2)</f>
        <v>0</v>
      </c>
      <c r="AX54" s="83">
        <f>ROUND(BB54*L29,2)</f>
        <v>0</v>
      </c>
      <c r="AY54" s="83">
        <f>ROUND(BC54*L30,2)</f>
        <v>0</v>
      </c>
      <c r="AZ54" s="83">
        <f>ROUND(AZ55+SUM(AZ56:AZ58)+SUM(AZ63:AZ66)+AZ69+AZ73+AZ78+AZ81+SUM(AZ86:AZ89),2)</f>
        <v>0</v>
      </c>
      <c r="BA54" s="83">
        <f>ROUND(BA55+SUM(BA56:BA58)+SUM(BA63:BA66)+BA69+BA73+BA78+BA81+SUM(BA86:BA89),2)</f>
        <v>0</v>
      </c>
      <c r="BB54" s="83">
        <f>ROUND(BB55+SUM(BB56:BB58)+SUM(BB63:BB66)+BB69+BB73+BB78+BB81+SUM(BB86:BB89),2)</f>
        <v>0</v>
      </c>
      <c r="BC54" s="83">
        <f>ROUND(BC55+SUM(BC56:BC58)+SUM(BC63:BC66)+BC69+BC73+BC78+BC81+SUM(BC86:BC89),2)</f>
        <v>0</v>
      </c>
      <c r="BD54" s="85">
        <f>ROUND(BD55+SUM(BD56:BD58)+SUM(BD63:BD66)+BD69+BD73+BD78+BD81+SUM(BD86:BD89),2)</f>
        <v>0</v>
      </c>
      <c r="BS54" s="86" t="s">
        <v>79</v>
      </c>
      <c r="BT54" s="86" t="s">
        <v>80</v>
      </c>
      <c r="BU54" s="87" t="s">
        <v>81</v>
      </c>
      <c r="BV54" s="86" t="s">
        <v>82</v>
      </c>
      <c r="BW54" s="86" t="s">
        <v>5</v>
      </c>
      <c r="BX54" s="86" t="s">
        <v>83</v>
      </c>
      <c r="CL54" s="86" t="s">
        <v>20</v>
      </c>
    </row>
    <row r="55" spans="1:91" s="7" customFormat="1" ht="24.75" customHeight="1">
      <c r="A55" s="88" t="s">
        <v>84</v>
      </c>
      <c r="B55" s="89"/>
      <c r="C55" s="90"/>
      <c r="D55" s="378" t="s">
        <v>85</v>
      </c>
      <c r="E55" s="378"/>
      <c r="F55" s="378"/>
      <c r="G55" s="378"/>
      <c r="H55" s="378"/>
      <c r="I55" s="91"/>
      <c r="J55" s="378" t="s">
        <v>86</v>
      </c>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0">
        <f>'01 - SO 01 Přemostění bez...'!J30</f>
        <v>0</v>
      </c>
      <c r="AH55" s="371"/>
      <c r="AI55" s="371"/>
      <c r="AJ55" s="371"/>
      <c r="AK55" s="371"/>
      <c r="AL55" s="371"/>
      <c r="AM55" s="371"/>
      <c r="AN55" s="370">
        <f t="shared" si="0"/>
        <v>0</v>
      </c>
      <c r="AO55" s="371"/>
      <c r="AP55" s="371"/>
      <c r="AQ55" s="92" t="s">
        <v>87</v>
      </c>
      <c r="AR55" s="93"/>
      <c r="AS55" s="94">
        <v>0</v>
      </c>
      <c r="AT55" s="95">
        <f t="shared" si="1"/>
        <v>0</v>
      </c>
      <c r="AU55" s="96">
        <f>'01 - SO 01 Přemostění bez...'!P93</f>
        <v>0</v>
      </c>
      <c r="AV55" s="95">
        <f>'01 - SO 01 Přemostění bez...'!J33</f>
        <v>0</v>
      </c>
      <c r="AW55" s="95">
        <f>'01 - SO 01 Přemostění bez...'!J34</f>
        <v>0</v>
      </c>
      <c r="AX55" s="95">
        <f>'01 - SO 01 Přemostění bez...'!J35</f>
        <v>0</v>
      </c>
      <c r="AY55" s="95">
        <f>'01 - SO 01 Přemostění bez...'!J36</f>
        <v>0</v>
      </c>
      <c r="AZ55" s="95">
        <f>'01 - SO 01 Přemostění bez...'!F33</f>
        <v>0</v>
      </c>
      <c r="BA55" s="95">
        <f>'01 - SO 01 Přemostění bez...'!F34</f>
        <v>0</v>
      </c>
      <c r="BB55" s="95">
        <f>'01 - SO 01 Přemostění bez...'!F35</f>
        <v>0</v>
      </c>
      <c r="BC55" s="95">
        <f>'01 - SO 01 Přemostění bez...'!F36</f>
        <v>0</v>
      </c>
      <c r="BD55" s="97">
        <f>'01 - SO 01 Přemostění bez...'!F37</f>
        <v>0</v>
      </c>
      <c r="BT55" s="98" t="s">
        <v>23</v>
      </c>
      <c r="BV55" s="98" t="s">
        <v>82</v>
      </c>
      <c r="BW55" s="98" t="s">
        <v>88</v>
      </c>
      <c r="BX55" s="98" t="s">
        <v>5</v>
      </c>
      <c r="CL55" s="98" t="s">
        <v>22</v>
      </c>
      <c r="CM55" s="98" t="s">
        <v>89</v>
      </c>
    </row>
    <row r="56" spans="1:91" s="7" customFormat="1" ht="16.5" customHeight="1">
      <c r="A56" s="88" t="s">
        <v>84</v>
      </c>
      <c r="B56" s="89"/>
      <c r="C56" s="90"/>
      <c r="D56" s="378" t="s">
        <v>90</v>
      </c>
      <c r="E56" s="378"/>
      <c r="F56" s="378"/>
      <c r="G56" s="378"/>
      <c r="H56" s="378"/>
      <c r="I56" s="91"/>
      <c r="J56" s="378" t="s">
        <v>91</v>
      </c>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0">
        <f>'02 - SO 02 Koruna hráze'!J30</f>
        <v>0</v>
      </c>
      <c r="AH56" s="371"/>
      <c r="AI56" s="371"/>
      <c r="AJ56" s="371"/>
      <c r="AK56" s="371"/>
      <c r="AL56" s="371"/>
      <c r="AM56" s="371"/>
      <c r="AN56" s="370">
        <f t="shared" si="0"/>
        <v>0</v>
      </c>
      <c r="AO56" s="371"/>
      <c r="AP56" s="371"/>
      <c r="AQ56" s="92" t="s">
        <v>87</v>
      </c>
      <c r="AR56" s="93"/>
      <c r="AS56" s="94">
        <v>0</v>
      </c>
      <c r="AT56" s="95">
        <f t="shared" si="1"/>
        <v>0</v>
      </c>
      <c r="AU56" s="96">
        <f>'02 - SO 02 Koruna hráze'!P92</f>
        <v>0</v>
      </c>
      <c r="AV56" s="95">
        <f>'02 - SO 02 Koruna hráze'!J33</f>
        <v>0</v>
      </c>
      <c r="AW56" s="95">
        <f>'02 - SO 02 Koruna hráze'!J34</f>
        <v>0</v>
      </c>
      <c r="AX56" s="95">
        <f>'02 - SO 02 Koruna hráze'!J35</f>
        <v>0</v>
      </c>
      <c r="AY56" s="95">
        <f>'02 - SO 02 Koruna hráze'!J36</f>
        <v>0</v>
      </c>
      <c r="AZ56" s="95">
        <f>'02 - SO 02 Koruna hráze'!F33</f>
        <v>0</v>
      </c>
      <c r="BA56" s="95">
        <f>'02 - SO 02 Koruna hráze'!F34</f>
        <v>0</v>
      </c>
      <c r="BB56" s="95">
        <f>'02 - SO 02 Koruna hráze'!F35</f>
        <v>0</v>
      </c>
      <c r="BC56" s="95">
        <f>'02 - SO 02 Koruna hráze'!F36</f>
        <v>0</v>
      </c>
      <c r="BD56" s="97">
        <f>'02 - SO 02 Koruna hráze'!F37</f>
        <v>0</v>
      </c>
      <c r="BT56" s="98" t="s">
        <v>23</v>
      </c>
      <c r="BV56" s="98" t="s">
        <v>82</v>
      </c>
      <c r="BW56" s="98" t="s">
        <v>92</v>
      </c>
      <c r="BX56" s="98" t="s">
        <v>5</v>
      </c>
      <c r="CL56" s="98" t="s">
        <v>93</v>
      </c>
      <c r="CM56" s="98" t="s">
        <v>89</v>
      </c>
    </row>
    <row r="57" spans="1:91" s="7" customFormat="1" ht="16.5" customHeight="1">
      <c r="A57" s="88" t="s">
        <v>84</v>
      </c>
      <c r="B57" s="89"/>
      <c r="C57" s="90"/>
      <c r="D57" s="378" t="s">
        <v>94</v>
      </c>
      <c r="E57" s="378"/>
      <c r="F57" s="378"/>
      <c r="G57" s="378"/>
      <c r="H57" s="378"/>
      <c r="I57" s="91"/>
      <c r="J57" s="378" t="s">
        <v>95</v>
      </c>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0">
        <f>'03 - SO 03 Zábradlí '!J30</f>
        <v>0</v>
      </c>
      <c r="AH57" s="371"/>
      <c r="AI57" s="371"/>
      <c r="AJ57" s="371"/>
      <c r="AK57" s="371"/>
      <c r="AL57" s="371"/>
      <c r="AM57" s="371"/>
      <c r="AN57" s="370">
        <f t="shared" si="0"/>
        <v>0</v>
      </c>
      <c r="AO57" s="371"/>
      <c r="AP57" s="371"/>
      <c r="AQ57" s="92" t="s">
        <v>87</v>
      </c>
      <c r="AR57" s="93"/>
      <c r="AS57" s="94">
        <v>0</v>
      </c>
      <c r="AT57" s="95">
        <f t="shared" si="1"/>
        <v>0</v>
      </c>
      <c r="AU57" s="96">
        <f>'03 - SO 03 Zábradlí '!P87</f>
        <v>0</v>
      </c>
      <c r="AV57" s="95">
        <f>'03 - SO 03 Zábradlí '!J33</f>
        <v>0</v>
      </c>
      <c r="AW57" s="95">
        <f>'03 - SO 03 Zábradlí '!J34</f>
        <v>0</v>
      </c>
      <c r="AX57" s="95">
        <f>'03 - SO 03 Zábradlí '!J35</f>
        <v>0</v>
      </c>
      <c r="AY57" s="95">
        <f>'03 - SO 03 Zábradlí '!J36</f>
        <v>0</v>
      </c>
      <c r="AZ57" s="95">
        <f>'03 - SO 03 Zábradlí '!F33</f>
        <v>0</v>
      </c>
      <c r="BA57" s="95">
        <f>'03 - SO 03 Zábradlí '!F34</f>
        <v>0</v>
      </c>
      <c r="BB57" s="95">
        <f>'03 - SO 03 Zábradlí '!F35</f>
        <v>0</v>
      </c>
      <c r="BC57" s="95">
        <f>'03 - SO 03 Zábradlí '!F36</f>
        <v>0</v>
      </c>
      <c r="BD57" s="97">
        <f>'03 - SO 03 Zábradlí '!F37</f>
        <v>0</v>
      </c>
      <c r="BT57" s="98" t="s">
        <v>23</v>
      </c>
      <c r="BV57" s="98" t="s">
        <v>82</v>
      </c>
      <c r="BW57" s="98" t="s">
        <v>96</v>
      </c>
      <c r="BX57" s="98" t="s">
        <v>5</v>
      </c>
      <c r="CL57" s="98" t="s">
        <v>22</v>
      </c>
      <c r="CM57" s="98" t="s">
        <v>89</v>
      </c>
    </row>
    <row r="58" spans="1:91" s="7" customFormat="1" ht="16.5" customHeight="1">
      <c r="B58" s="89"/>
      <c r="C58" s="90"/>
      <c r="D58" s="378" t="s">
        <v>97</v>
      </c>
      <c r="E58" s="378"/>
      <c r="F58" s="378"/>
      <c r="G58" s="378"/>
      <c r="H58" s="378"/>
      <c r="I58" s="91"/>
      <c r="J58" s="378" t="s">
        <v>98</v>
      </c>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2">
        <f>ROUND(SUM(AG59:AG62),2)</f>
        <v>0</v>
      </c>
      <c r="AH58" s="371"/>
      <c r="AI58" s="371"/>
      <c r="AJ58" s="371"/>
      <c r="AK58" s="371"/>
      <c r="AL58" s="371"/>
      <c r="AM58" s="371"/>
      <c r="AN58" s="370">
        <f t="shared" si="0"/>
        <v>0</v>
      </c>
      <c r="AO58" s="371"/>
      <c r="AP58" s="371"/>
      <c r="AQ58" s="92" t="s">
        <v>87</v>
      </c>
      <c r="AR58" s="93"/>
      <c r="AS58" s="94">
        <f>ROUND(SUM(AS59:AS62),2)</f>
        <v>0</v>
      </c>
      <c r="AT58" s="95">
        <f t="shared" si="1"/>
        <v>0</v>
      </c>
      <c r="AU58" s="96">
        <f>ROUND(SUM(AU59:AU62),5)</f>
        <v>0</v>
      </c>
      <c r="AV58" s="95">
        <f>ROUND(AZ58*L29,2)</f>
        <v>0</v>
      </c>
      <c r="AW58" s="95">
        <f>ROUND(BA58*L30,2)</f>
        <v>0</v>
      </c>
      <c r="AX58" s="95">
        <f>ROUND(BB58*L29,2)</f>
        <v>0</v>
      </c>
      <c r="AY58" s="95">
        <f>ROUND(BC58*L30,2)</f>
        <v>0</v>
      </c>
      <c r="AZ58" s="95">
        <f>ROUND(SUM(AZ59:AZ62),2)</f>
        <v>0</v>
      </c>
      <c r="BA58" s="95">
        <f>ROUND(SUM(BA59:BA62),2)</f>
        <v>0</v>
      </c>
      <c r="BB58" s="95">
        <f>ROUND(SUM(BB59:BB62),2)</f>
        <v>0</v>
      </c>
      <c r="BC58" s="95">
        <f>ROUND(SUM(BC59:BC62),2)</f>
        <v>0</v>
      </c>
      <c r="BD58" s="97">
        <f>ROUND(SUM(BD59:BD62),2)</f>
        <v>0</v>
      </c>
      <c r="BS58" s="98" t="s">
        <v>79</v>
      </c>
      <c r="BT58" s="98" t="s">
        <v>23</v>
      </c>
      <c r="BU58" s="98" t="s">
        <v>81</v>
      </c>
      <c r="BV58" s="98" t="s">
        <v>82</v>
      </c>
      <c r="BW58" s="98" t="s">
        <v>99</v>
      </c>
      <c r="BX58" s="98" t="s">
        <v>5</v>
      </c>
      <c r="CL58" s="98" t="s">
        <v>22</v>
      </c>
      <c r="CM58" s="98" t="s">
        <v>89</v>
      </c>
    </row>
    <row r="59" spans="1:91" s="4" customFormat="1" ht="23.25" customHeight="1">
      <c r="A59" s="88" t="s">
        <v>84</v>
      </c>
      <c r="B59" s="53"/>
      <c r="C59" s="99"/>
      <c r="D59" s="99"/>
      <c r="E59" s="379" t="s">
        <v>100</v>
      </c>
      <c r="F59" s="379"/>
      <c r="G59" s="379"/>
      <c r="H59" s="379"/>
      <c r="I59" s="379"/>
      <c r="J59" s="99"/>
      <c r="K59" s="379" t="s">
        <v>100</v>
      </c>
      <c r="L59" s="379"/>
      <c r="M59" s="379"/>
      <c r="N59" s="379"/>
      <c r="O59" s="379"/>
      <c r="P59" s="379"/>
      <c r="Q59" s="379"/>
      <c r="R59" s="379"/>
      <c r="S59" s="379"/>
      <c r="T59" s="379"/>
      <c r="U59" s="379"/>
      <c r="V59" s="379"/>
      <c r="W59" s="379"/>
      <c r="X59" s="379"/>
      <c r="Y59" s="379"/>
      <c r="Z59" s="379"/>
      <c r="AA59" s="379"/>
      <c r="AB59" s="379"/>
      <c r="AC59" s="379"/>
      <c r="AD59" s="379"/>
      <c r="AE59" s="379"/>
      <c r="AF59" s="379"/>
      <c r="AG59" s="368">
        <f>'Demontáž - Demontáž'!J32</f>
        <v>0</v>
      </c>
      <c r="AH59" s="369"/>
      <c r="AI59" s="369"/>
      <c r="AJ59" s="369"/>
      <c r="AK59" s="369"/>
      <c r="AL59" s="369"/>
      <c r="AM59" s="369"/>
      <c r="AN59" s="368">
        <f t="shared" si="0"/>
        <v>0</v>
      </c>
      <c r="AO59" s="369"/>
      <c r="AP59" s="369"/>
      <c r="AQ59" s="100" t="s">
        <v>101</v>
      </c>
      <c r="AR59" s="55"/>
      <c r="AS59" s="101">
        <v>0</v>
      </c>
      <c r="AT59" s="102">
        <f t="shared" si="1"/>
        <v>0</v>
      </c>
      <c r="AU59" s="103">
        <f>'Demontáž - Demontáž'!P87</f>
        <v>0</v>
      </c>
      <c r="AV59" s="102">
        <f>'Demontáž - Demontáž'!J35</f>
        <v>0</v>
      </c>
      <c r="AW59" s="102">
        <f>'Demontáž - Demontáž'!J36</f>
        <v>0</v>
      </c>
      <c r="AX59" s="102">
        <f>'Demontáž - Demontáž'!J37</f>
        <v>0</v>
      </c>
      <c r="AY59" s="102">
        <f>'Demontáž - Demontáž'!J38</f>
        <v>0</v>
      </c>
      <c r="AZ59" s="102">
        <f>'Demontáž - Demontáž'!F35</f>
        <v>0</v>
      </c>
      <c r="BA59" s="102">
        <f>'Demontáž - Demontáž'!F36</f>
        <v>0</v>
      </c>
      <c r="BB59" s="102">
        <f>'Demontáž - Demontáž'!F37</f>
        <v>0</v>
      </c>
      <c r="BC59" s="102">
        <f>'Demontáž - Demontáž'!F38</f>
        <v>0</v>
      </c>
      <c r="BD59" s="104">
        <f>'Demontáž - Demontáž'!F39</f>
        <v>0</v>
      </c>
      <c r="BT59" s="105" t="s">
        <v>89</v>
      </c>
      <c r="BV59" s="105" t="s">
        <v>82</v>
      </c>
      <c r="BW59" s="105" t="s">
        <v>102</v>
      </c>
      <c r="BX59" s="105" t="s">
        <v>99</v>
      </c>
      <c r="CL59" s="105" t="s">
        <v>22</v>
      </c>
    </row>
    <row r="60" spans="1:91" s="4" customFormat="1" ht="16.5" customHeight="1">
      <c r="A60" s="88" t="s">
        <v>84</v>
      </c>
      <c r="B60" s="53"/>
      <c r="C60" s="99"/>
      <c r="D60" s="99"/>
      <c r="E60" s="379" t="s">
        <v>103</v>
      </c>
      <c r="F60" s="379"/>
      <c r="G60" s="379"/>
      <c r="H60" s="379"/>
      <c r="I60" s="379"/>
      <c r="J60" s="99"/>
      <c r="K60" s="379" t="s">
        <v>103</v>
      </c>
      <c r="L60" s="379"/>
      <c r="M60" s="379"/>
      <c r="N60" s="379"/>
      <c r="O60" s="379"/>
      <c r="P60" s="379"/>
      <c r="Q60" s="379"/>
      <c r="R60" s="379"/>
      <c r="S60" s="379"/>
      <c r="T60" s="379"/>
      <c r="U60" s="379"/>
      <c r="V60" s="379"/>
      <c r="W60" s="379"/>
      <c r="X60" s="379"/>
      <c r="Y60" s="379"/>
      <c r="Z60" s="379"/>
      <c r="AA60" s="379"/>
      <c r="AB60" s="379"/>
      <c r="AC60" s="379"/>
      <c r="AD60" s="379"/>
      <c r="AE60" s="379"/>
      <c r="AF60" s="379"/>
      <c r="AG60" s="368">
        <f>'Elektro - Elektro'!J32</f>
        <v>0</v>
      </c>
      <c r="AH60" s="369"/>
      <c r="AI60" s="369"/>
      <c r="AJ60" s="369"/>
      <c r="AK60" s="369"/>
      <c r="AL60" s="369"/>
      <c r="AM60" s="369"/>
      <c r="AN60" s="368">
        <f t="shared" si="0"/>
        <v>0</v>
      </c>
      <c r="AO60" s="369"/>
      <c r="AP60" s="369"/>
      <c r="AQ60" s="100" t="s">
        <v>101</v>
      </c>
      <c r="AR60" s="55"/>
      <c r="AS60" s="101">
        <v>0</v>
      </c>
      <c r="AT60" s="102">
        <f t="shared" si="1"/>
        <v>0</v>
      </c>
      <c r="AU60" s="103">
        <f>'Elektro - Elektro'!P87</f>
        <v>0</v>
      </c>
      <c r="AV60" s="102">
        <f>'Elektro - Elektro'!J35</f>
        <v>0</v>
      </c>
      <c r="AW60" s="102">
        <f>'Elektro - Elektro'!J36</f>
        <v>0</v>
      </c>
      <c r="AX60" s="102">
        <f>'Elektro - Elektro'!J37</f>
        <v>0</v>
      </c>
      <c r="AY60" s="102">
        <f>'Elektro - Elektro'!J38</f>
        <v>0</v>
      </c>
      <c r="AZ60" s="102">
        <f>'Elektro - Elektro'!F35</f>
        <v>0</v>
      </c>
      <c r="BA60" s="102">
        <f>'Elektro - Elektro'!F36</f>
        <v>0</v>
      </c>
      <c r="BB60" s="102">
        <f>'Elektro - Elektro'!F37</f>
        <v>0</v>
      </c>
      <c r="BC60" s="102">
        <f>'Elektro - Elektro'!F38</f>
        <v>0</v>
      </c>
      <c r="BD60" s="104">
        <f>'Elektro - Elektro'!F39</f>
        <v>0</v>
      </c>
      <c r="BT60" s="105" t="s">
        <v>89</v>
      </c>
      <c r="BV60" s="105" t="s">
        <v>82</v>
      </c>
      <c r="BW60" s="105" t="s">
        <v>104</v>
      </c>
      <c r="BX60" s="105" t="s">
        <v>99</v>
      </c>
      <c r="CL60" s="105" t="s">
        <v>22</v>
      </c>
    </row>
    <row r="61" spans="1:91" s="4" customFormat="1" ht="23.25" customHeight="1">
      <c r="A61" s="88" t="s">
        <v>84</v>
      </c>
      <c r="B61" s="53"/>
      <c r="C61" s="99"/>
      <c r="D61" s="99"/>
      <c r="E61" s="379" t="s">
        <v>105</v>
      </c>
      <c r="F61" s="379"/>
      <c r="G61" s="379"/>
      <c r="H61" s="379"/>
      <c r="I61" s="379"/>
      <c r="J61" s="99"/>
      <c r="K61" s="379" t="s">
        <v>105</v>
      </c>
      <c r="L61" s="379"/>
      <c r="M61" s="379"/>
      <c r="N61" s="379"/>
      <c r="O61" s="379"/>
      <c r="P61" s="379"/>
      <c r="Q61" s="379"/>
      <c r="R61" s="379"/>
      <c r="S61" s="379"/>
      <c r="T61" s="379"/>
      <c r="U61" s="379"/>
      <c r="V61" s="379"/>
      <c r="W61" s="379"/>
      <c r="X61" s="379"/>
      <c r="Y61" s="379"/>
      <c r="Z61" s="379"/>
      <c r="AA61" s="379"/>
      <c r="AB61" s="379"/>
      <c r="AC61" s="379"/>
      <c r="AD61" s="379"/>
      <c r="AE61" s="379"/>
      <c r="AF61" s="379"/>
      <c r="AG61" s="368">
        <f>'Rozváděč RVO - Rozváděč RVO'!J32</f>
        <v>0</v>
      </c>
      <c r="AH61" s="369"/>
      <c r="AI61" s="369"/>
      <c r="AJ61" s="369"/>
      <c r="AK61" s="369"/>
      <c r="AL61" s="369"/>
      <c r="AM61" s="369"/>
      <c r="AN61" s="368">
        <f t="shared" si="0"/>
        <v>0</v>
      </c>
      <c r="AO61" s="369"/>
      <c r="AP61" s="369"/>
      <c r="AQ61" s="100" t="s">
        <v>101</v>
      </c>
      <c r="AR61" s="55"/>
      <c r="AS61" s="101">
        <v>0</v>
      </c>
      <c r="AT61" s="102">
        <f t="shared" si="1"/>
        <v>0</v>
      </c>
      <c r="AU61" s="103">
        <f>'Rozváděč RVO - Rozváděč RVO'!P87</f>
        <v>0</v>
      </c>
      <c r="AV61" s="102">
        <f>'Rozváděč RVO - Rozváděč RVO'!J35</f>
        <v>0</v>
      </c>
      <c r="AW61" s="102">
        <f>'Rozváděč RVO - Rozváděč RVO'!J36</f>
        <v>0</v>
      </c>
      <c r="AX61" s="102">
        <f>'Rozváděč RVO - Rozváděč RVO'!J37</f>
        <v>0</v>
      </c>
      <c r="AY61" s="102">
        <f>'Rozváděč RVO - Rozváděč RVO'!J38</f>
        <v>0</v>
      </c>
      <c r="AZ61" s="102">
        <f>'Rozváděč RVO - Rozváděč RVO'!F35</f>
        <v>0</v>
      </c>
      <c r="BA61" s="102">
        <f>'Rozváděč RVO - Rozváděč RVO'!F36</f>
        <v>0</v>
      </c>
      <c r="BB61" s="102">
        <f>'Rozváděč RVO - Rozváděč RVO'!F37</f>
        <v>0</v>
      </c>
      <c r="BC61" s="102">
        <f>'Rozváděč RVO - Rozváděč RVO'!F38</f>
        <v>0</v>
      </c>
      <c r="BD61" s="104">
        <f>'Rozváděč RVO - Rozváděč RVO'!F39</f>
        <v>0</v>
      </c>
      <c r="BT61" s="105" t="s">
        <v>89</v>
      </c>
      <c r="BV61" s="105" t="s">
        <v>82</v>
      </c>
      <c r="BW61" s="105" t="s">
        <v>106</v>
      </c>
      <c r="BX61" s="105" t="s">
        <v>99</v>
      </c>
      <c r="CL61" s="105" t="s">
        <v>22</v>
      </c>
    </row>
    <row r="62" spans="1:91" s="4" customFormat="1" ht="23.25" customHeight="1">
      <c r="A62" s="88" t="s">
        <v>84</v>
      </c>
      <c r="B62" s="53"/>
      <c r="C62" s="99"/>
      <c r="D62" s="99"/>
      <c r="E62" s="379" t="s">
        <v>107</v>
      </c>
      <c r="F62" s="379"/>
      <c r="G62" s="379"/>
      <c r="H62" s="379"/>
      <c r="I62" s="379"/>
      <c r="J62" s="99"/>
      <c r="K62" s="379" t="s">
        <v>107</v>
      </c>
      <c r="L62" s="379"/>
      <c r="M62" s="379"/>
      <c r="N62" s="379"/>
      <c r="O62" s="379"/>
      <c r="P62" s="379"/>
      <c r="Q62" s="379"/>
      <c r="R62" s="379"/>
      <c r="S62" s="379"/>
      <c r="T62" s="379"/>
      <c r="U62" s="379"/>
      <c r="V62" s="379"/>
      <c r="W62" s="379"/>
      <c r="X62" s="379"/>
      <c r="Y62" s="379"/>
      <c r="Z62" s="379"/>
      <c r="AA62" s="379"/>
      <c r="AB62" s="379"/>
      <c r="AC62" s="379"/>
      <c r="AD62" s="379"/>
      <c r="AE62" s="379"/>
      <c r="AF62" s="379"/>
      <c r="AG62" s="368">
        <f>'Zemní práce - Zemní práce'!J32</f>
        <v>0</v>
      </c>
      <c r="AH62" s="369"/>
      <c r="AI62" s="369"/>
      <c r="AJ62" s="369"/>
      <c r="AK62" s="369"/>
      <c r="AL62" s="369"/>
      <c r="AM62" s="369"/>
      <c r="AN62" s="368">
        <f t="shared" si="0"/>
        <v>0</v>
      </c>
      <c r="AO62" s="369"/>
      <c r="AP62" s="369"/>
      <c r="AQ62" s="100" t="s">
        <v>101</v>
      </c>
      <c r="AR62" s="55"/>
      <c r="AS62" s="101">
        <v>0</v>
      </c>
      <c r="AT62" s="102">
        <f t="shared" si="1"/>
        <v>0</v>
      </c>
      <c r="AU62" s="103">
        <f>'Zemní práce - Zemní práce'!P87</f>
        <v>0</v>
      </c>
      <c r="AV62" s="102">
        <f>'Zemní práce - Zemní práce'!J35</f>
        <v>0</v>
      </c>
      <c r="AW62" s="102">
        <f>'Zemní práce - Zemní práce'!J36</f>
        <v>0</v>
      </c>
      <c r="AX62" s="102">
        <f>'Zemní práce - Zemní práce'!J37</f>
        <v>0</v>
      </c>
      <c r="AY62" s="102">
        <f>'Zemní práce - Zemní práce'!J38</f>
        <v>0</v>
      </c>
      <c r="AZ62" s="102">
        <f>'Zemní práce - Zemní práce'!F35</f>
        <v>0</v>
      </c>
      <c r="BA62" s="102">
        <f>'Zemní práce - Zemní práce'!F36</f>
        <v>0</v>
      </c>
      <c r="BB62" s="102">
        <f>'Zemní práce - Zemní práce'!F37</f>
        <v>0</v>
      </c>
      <c r="BC62" s="102">
        <f>'Zemní práce - Zemní práce'!F38</f>
        <v>0</v>
      </c>
      <c r="BD62" s="104">
        <f>'Zemní práce - Zemní práce'!F39</f>
        <v>0</v>
      </c>
      <c r="BT62" s="105" t="s">
        <v>89</v>
      </c>
      <c r="BV62" s="105" t="s">
        <v>82</v>
      </c>
      <c r="BW62" s="105" t="s">
        <v>108</v>
      </c>
      <c r="BX62" s="105" t="s">
        <v>99</v>
      </c>
      <c r="CL62" s="105" t="s">
        <v>22</v>
      </c>
    </row>
    <row r="63" spans="1:91" s="7" customFormat="1" ht="24.75" customHeight="1">
      <c r="A63" s="88" t="s">
        <v>84</v>
      </c>
      <c r="B63" s="89"/>
      <c r="C63" s="90"/>
      <c r="D63" s="378" t="s">
        <v>109</v>
      </c>
      <c r="E63" s="378"/>
      <c r="F63" s="378"/>
      <c r="G63" s="378"/>
      <c r="H63" s="378"/>
      <c r="I63" s="91"/>
      <c r="J63" s="378" t="s">
        <v>110</v>
      </c>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0">
        <f>'05 - SO 05.1 Stavební úpr...'!J30</f>
        <v>0</v>
      </c>
      <c r="AH63" s="371"/>
      <c r="AI63" s="371"/>
      <c r="AJ63" s="371"/>
      <c r="AK63" s="371"/>
      <c r="AL63" s="371"/>
      <c r="AM63" s="371"/>
      <c r="AN63" s="370">
        <f t="shared" si="0"/>
        <v>0</v>
      </c>
      <c r="AO63" s="371"/>
      <c r="AP63" s="371"/>
      <c r="AQ63" s="92" t="s">
        <v>87</v>
      </c>
      <c r="AR63" s="93"/>
      <c r="AS63" s="94">
        <v>0</v>
      </c>
      <c r="AT63" s="95">
        <f t="shared" si="1"/>
        <v>0</v>
      </c>
      <c r="AU63" s="96">
        <f>'05 - SO 05.1 Stavební úpr...'!P92</f>
        <v>0</v>
      </c>
      <c r="AV63" s="95">
        <f>'05 - SO 05.1 Stavební úpr...'!J33</f>
        <v>0</v>
      </c>
      <c r="AW63" s="95">
        <f>'05 - SO 05.1 Stavební úpr...'!J34</f>
        <v>0</v>
      </c>
      <c r="AX63" s="95">
        <f>'05 - SO 05.1 Stavební úpr...'!J35</f>
        <v>0</v>
      </c>
      <c r="AY63" s="95">
        <f>'05 - SO 05.1 Stavební úpr...'!J36</f>
        <v>0</v>
      </c>
      <c r="AZ63" s="95">
        <f>'05 - SO 05.1 Stavební úpr...'!F33</f>
        <v>0</v>
      </c>
      <c r="BA63" s="95">
        <f>'05 - SO 05.1 Stavební úpr...'!F34</f>
        <v>0</v>
      </c>
      <c r="BB63" s="95">
        <f>'05 - SO 05.1 Stavební úpr...'!F35</f>
        <v>0</v>
      </c>
      <c r="BC63" s="95">
        <f>'05 - SO 05.1 Stavební úpr...'!F36</f>
        <v>0</v>
      </c>
      <c r="BD63" s="97">
        <f>'05 - SO 05.1 Stavební úpr...'!F37</f>
        <v>0</v>
      </c>
      <c r="BT63" s="98" t="s">
        <v>23</v>
      </c>
      <c r="BV63" s="98" t="s">
        <v>82</v>
      </c>
      <c r="BW63" s="98" t="s">
        <v>111</v>
      </c>
      <c r="BX63" s="98" t="s">
        <v>5</v>
      </c>
      <c r="CL63" s="98" t="s">
        <v>22</v>
      </c>
      <c r="CM63" s="98" t="s">
        <v>89</v>
      </c>
    </row>
    <row r="64" spans="1:91" s="7" customFormat="1" ht="24.75" customHeight="1">
      <c r="A64" s="88" t="s">
        <v>84</v>
      </c>
      <c r="B64" s="89"/>
      <c r="C64" s="90"/>
      <c r="D64" s="378" t="s">
        <v>112</v>
      </c>
      <c r="E64" s="378"/>
      <c r="F64" s="378"/>
      <c r="G64" s="378"/>
      <c r="H64" s="378"/>
      <c r="I64" s="91"/>
      <c r="J64" s="378" t="s">
        <v>113</v>
      </c>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0">
        <f>'06 - SO 05.2 Stavební úpr...'!J30</f>
        <v>0</v>
      </c>
      <c r="AH64" s="371"/>
      <c r="AI64" s="371"/>
      <c r="AJ64" s="371"/>
      <c r="AK64" s="371"/>
      <c r="AL64" s="371"/>
      <c r="AM64" s="371"/>
      <c r="AN64" s="370">
        <f t="shared" si="0"/>
        <v>0</v>
      </c>
      <c r="AO64" s="371"/>
      <c r="AP64" s="371"/>
      <c r="AQ64" s="92" t="s">
        <v>87</v>
      </c>
      <c r="AR64" s="93"/>
      <c r="AS64" s="94">
        <v>0</v>
      </c>
      <c r="AT64" s="95">
        <f t="shared" si="1"/>
        <v>0</v>
      </c>
      <c r="AU64" s="96">
        <f>'06 - SO 05.2 Stavební úpr...'!P84</f>
        <v>0</v>
      </c>
      <c r="AV64" s="95">
        <f>'06 - SO 05.2 Stavební úpr...'!J33</f>
        <v>0</v>
      </c>
      <c r="AW64" s="95">
        <f>'06 - SO 05.2 Stavební úpr...'!J34</f>
        <v>0</v>
      </c>
      <c r="AX64" s="95">
        <f>'06 - SO 05.2 Stavební úpr...'!J35</f>
        <v>0</v>
      </c>
      <c r="AY64" s="95">
        <f>'06 - SO 05.2 Stavební úpr...'!J36</f>
        <v>0</v>
      </c>
      <c r="AZ64" s="95">
        <f>'06 - SO 05.2 Stavební úpr...'!F33</f>
        <v>0</v>
      </c>
      <c r="BA64" s="95">
        <f>'06 - SO 05.2 Stavební úpr...'!F34</f>
        <v>0</v>
      </c>
      <c r="BB64" s="95">
        <f>'06 - SO 05.2 Stavební úpr...'!F35</f>
        <v>0</v>
      </c>
      <c r="BC64" s="95">
        <f>'06 - SO 05.2 Stavební úpr...'!F36</f>
        <v>0</v>
      </c>
      <c r="BD64" s="97">
        <f>'06 - SO 05.2 Stavební úpr...'!F37</f>
        <v>0</v>
      </c>
      <c r="BT64" s="98" t="s">
        <v>23</v>
      </c>
      <c r="BV64" s="98" t="s">
        <v>82</v>
      </c>
      <c r="BW64" s="98" t="s">
        <v>114</v>
      </c>
      <c r="BX64" s="98" t="s">
        <v>5</v>
      </c>
      <c r="CL64" s="98" t="s">
        <v>22</v>
      </c>
      <c r="CM64" s="98" t="s">
        <v>89</v>
      </c>
    </row>
    <row r="65" spans="1:91" s="7" customFormat="1" ht="16.5" customHeight="1">
      <c r="A65" s="88" t="s">
        <v>84</v>
      </c>
      <c r="B65" s="89"/>
      <c r="C65" s="90"/>
      <c r="D65" s="378" t="s">
        <v>115</v>
      </c>
      <c r="E65" s="378"/>
      <c r="F65" s="378"/>
      <c r="G65" s="378"/>
      <c r="H65" s="378"/>
      <c r="I65" s="91"/>
      <c r="J65" s="378" t="s">
        <v>116</v>
      </c>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0">
        <f>'07 - SO 06 Zařízení TBD'!J30</f>
        <v>0</v>
      </c>
      <c r="AH65" s="371"/>
      <c r="AI65" s="371"/>
      <c r="AJ65" s="371"/>
      <c r="AK65" s="371"/>
      <c r="AL65" s="371"/>
      <c r="AM65" s="371"/>
      <c r="AN65" s="370">
        <f t="shared" si="0"/>
        <v>0</v>
      </c>
      <c r="AO65" s="371"/>
      <c r="AP65" s="371"/>
      <c r="AQ65" s="92" t="s">
        <v>87</v>
      </c>
      <c r="AR65" s="93"/>
      <c r="AS65" s="94">
        <v>0</v>
      </c>
      <c r="AT65" s="95">
        <f t="shared" si="1"/>
        <v>0</v>
      </c>
      <c r="AU65" s="96">
        <f>'07 - SO 06 Zařízení TBD'!P88</f>
        <v>0</v>
      </c>
      <c r="AV65" s="95">
        <f>'07 - SO 06 Zařízení TBD'!J33</f>
        <v>0</v>
      </c>
      <c r="AW65" s="95">
        <f>'07 - SO 06 Zařízení TBD'!J34</f>
        <v>0</v>
      </c>
      <c r="AX65" s="95">
        <f>'07 - SO 06 Zařízení TBD'!J35</f>
        <v>0</v>
      </c>
      <c r="AY65" s="95">
        <f>'07 - SO 06 Zařízení TBD'!J36</f>
        <v>0</v>
      </c>
      <c r="AZ65" s="95">
        <f>'07 - SO 06 Zařízení TBD'!F33</f>
        <v>0</v>
      </c>
      <c r="BA65" s="95">
        <f>'07 - SO 06 Zařízení TBD'!F34</f>
        <v>0</v>
      </c>
      <c r="BB65" s="95">
        <f>'07 - SO 06 Zařízení TBD'!F35</f>
        <v>0</v>
      </c>
      <c r="BC65" s="95">
        <f>'07 - SO 06 Zařízení TBD'!F36</f>
        <v>0</v>
      </c>
      <c r="BD65" s="97">
        <f>'07 - SO 06 Zařízení TBD'!F37</f>
        <v>0</v>
      </c>
      <c r="BT65" s="98" t="s">
        <v>23</v>
      </c>
      <c r="BV65" s="98" t="s">
        <v>82</v>
      </c>
      <c r="BW65" s="98" t="s">
        <v>117</v>
      </c>
      <c r="BX65" s="98" t="s">
        <v>5</v>
      </c>
      <c r="CL65" s="98" t="s">
        <v>93</v>
      </c>
      <c r="CM65" s="98" t="s">
        <v>89</v>
      </c>
    </row>
    <row r="66" spans="1:91" s="7" customFormat="1" ht="24.75" customHeight="1">
      <c r="B66" s="89"/>
      <c r="C66" s="90"/>
      <c r="D66" s="378" t="s">
        <v>118</v>
      </c>
      <c r="E66" s="378"/>
      <c r="F66" s="378"/>
      <c r="G66" s="378"/>
      <c r="H66" s="378"/>
      <c r="I66" s="91"/>
      <c r="J66" s="378" t="s">
        <v>119</v>
      </c>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2">
        <f>ROUND(SUM(AG67:AG68),2)</f>
        <v>0</v>
      </c>
      <c r="AH66" s="371"/>
      <c r="AI66" s="371"/>
      <c r="AJ66" s="371"/>
      <c r="AK66" s="371"/>
      <c r="AL66" s="371"/>
      <c r="AM66" s="371"/>
      <c r="AN66" s="370">
        <f t="shared" si="0"/>
        <v>0</v>
      </c>
      <c r="AO66" s="371"/>
      <c r="AP66" s="371"/>
      <c r="AQ66" s="92" t="s">
        <v>87</v>
      </c>
      <c r="AR66" s="93"/>
      <c r="AS66" s="94">
        <f>ROUND(SUM(AS67:AS68),2)</f>
        <v>0</v>
      </c>
      <c r="AT66" s="95">
        <f t="shared" si="1"/>
        <v>0</v>
      </c>
      <c r="AU66" s="96">
        <f>ROUND(SUM(AU67:AU68),5)</f>
        <v>0</v>
      </c>
      <c r="AV66" s="95">
        <f>ROUND(AZ66*L29,2)</f>
        <v>0</v>
      </c>
      <c r="AW66" s="95">
        <f>ROUND(BA66*L30,2)</f>
        <v>0</v>
      </c>
      <c r="AX66" s="95">
        <f>ROUND(BB66*L29,2)</f>
        <v>0</v>
      </c>
      <c r="AY66" s="95">
        <f>ROUND(BC66*L30,2)</f>
        <v>0</v>
      </c>
      <c r="AZ66" s="95">
        <f>ROUND(SUM(AZ67:AZ68),2)</f>
        <v>0</v>
      </c>
      <c r="BA66" s="95">
        <f>ROUND(SUM(BA67:BA68),2)</f>
        <v>0</v>
      </c>
      <c r="BB66" s="95">
        <f>ROUND(SUM(BB67:BB68),2)</f>
        <v>0</v>
      </c>
      <c r="BC66" s="95">
        <f>ROUND(SUM(BC67:BC68),2)</f>
        <v>0</v>
      </c>
      <c r="BD66" s="97">
        <f>ROUND(SUM(BD67:BD68),2)</f>
        <v>0</v>
      </c>
      <c r="BS66" s="98" t="s">
        <v>79</v>
      </c>
      <c r="BT66" s="98" t="s">
        <v>23</v>
      </c>
      <c r="BU66" s="98" t="s">
        <v>81</v>
      </c>
      <c r="BV66" s="98" t="s">
        <v>82</v>
      </c>
      <c r="BW66" s="98" t="s">
        <v>120</v>
      </c>
      <c r="BX66" s="98" t="s">
        <v>5</v>
      </c>
      <c r="CL66" s="98" t="s">
        <v>22</v>
      </c>
      <c r="CM66" s="98" t="s">
        <v>89</v>
      </c>
    </row>
    <row r="67" spans="1:91" s="4" customFormat="1" ht="23.25" customHeight="1">
      <c r="A67" s="88" t="s">
        <v>84</v>
      </c>
      <c r="B67" s="53"/>
      <c r="C67" s="99"/>
      <c r="D67" s="99"/>
      <c r="E67" s="379" t="s">
        <v>100</v>
      </c>
      <c r="F67" s="379"/>
      <c r="G67" s="379"/>
      <c r="H67" s="379"/>
      <c r="I67" s="379"/>
      <c r="J67" s="99"/>
      <c r="K67" s="379" t="s">
        <v>100</v>
      </c>
      <c r="L67" s="379"/>
      <c r="M67" s="379"/>
      <c r="N67" s="379"/>
      <c r="O67" s="379"/>
      <c r="P67" s="379"/>
      <c r="Q67" s="379"/>
      <c r="R67" s="379"/>
      <c r="S67" s="379"/>
      <c r="T67" s="379"/>
      <c r="U67" s="379"/>
      <c r="V67" s="379"/>
      <c r="W67" s="379"/>
      <c r="X67" s="379"/>
      <c r="Y67" s="379"/>
      <c r="Z67" s="379"/>
      <c r="AA67" s="379"/>
      <c r="AB67" s="379"/>
      <c r="AC67" s="379"/>
      <c r="AD67" s="379"/>
      <c r="AE67" s="379"/>
      <c r="AF67" s="379"/>
      <c r="AG67" s="368">
        <f>'Demontáž - Demontáž_01'!J32</f>
        <v>0</v>
      </c>
      <c r="AH67" s="369"/>
      <c r="AI67" s="369"/>
      <c r="AJ67" s="369"/>
      <c r="AK67" s="369"/>
      <c r="AL67" s="369"/>
      <c r="AM67" s="369"/>
      <c r="AN67" s="368">
        <f t="shared" si="0"/>
        <v>0</v>
      </c>
      <c r="AO67" s="369"/>
      <c r="AP67" s="369"/>
      <c r="AQ67" s="100" t="s">
        <v>101</v>
      </c>
      <c r="AR67" s="55"/>
      <c r="AS67" s="101">
        <v>0</v>
      </c>
      <c r="AT67" s="102">
        <f t="shared" si="1"/>
        <v>0</v>
      </c>
      <c r="AU67" s="103">
        <f>'Demontáž - Demontáž_01'!P87</f>
        <v>0</v>
      </c>
      <c r="AV67" s="102">
        <f>'Demontáž - Demontáž_01'!J35</f>
        <v>0</v>
      </c>
      <c r="AW67" s="102">
        <f>'Demontáž - Demontáž_01'!J36</f>
        <v>0</v>
      </c>
      <c r="AX67" s="102">
        <f>'Demontáž - Demontáž_01'!J37</f>
        <v>0</v>
      </c>
      <c r="AY67" s="102">
        <f>'Demontáž - Demontáž_01'!J38</f>
        <v>0</v>
      </c>
      <c r="AZ67" s="102">
        <f>'Demontáž - Demontáž_01'!F35</f>
        <v>0</v>
      </c>
      <c r="BA67" s="102">
        <f>'Demontáž - Demontáž_01'!F36</f>
        <v>0</v>
      </c>
      <c r="BB67" s="102">
        <f>'Demontáž - Demontáž_01'!F37</f>
        <v>0</v>
      </c>
      <c r="BC67" s="102">
        <f>'Demontáž - Demontáž_01'!F38</f>
        <v>0</v>
      </c>
      <c r="BD67" s="104">
        <f>'Demontáž - Demontáž_01'!F39</f>
        <v>0</v>
      </c>
      <c r="BT67" s="105" t="s">
        <v>89</v>
      </c>
      <c r="BV67" s="105" t="s">
        <v>82</v>
      </c>
      <c r="BW67" s="105" t="s">
        <v>121</v>
      </c>
      <c r="BX67" s="105" t="s">
        <v>120</v>
      </c>
      <c r="CL67" s="105" t="s">
        <v>22</v>
      </c>
    </row>
    <row r="68" spans="1:91" s="4" customFormat="1" ht="16.5" customHeight="1">
      <c r="A68" s="88" t="s">
        <v>84</v>
      </c>
      <c r="B68" s="53"/>
      <c r="C68" s="99"/>
      <c r="D68" s="99"/>
      <c r="E68" s="379" t="s">
        <v>122</v>
      </c>
      <c r="F68" s="379"/>
      <c r="G68" s="379"/>
      <c r="H68" s="379"/>
      <c r="I68" s="379"/>
      <c r="J68" s="99"/>
      <c r="K68" s="379" t="s">
        <v>122</v>
      </c>
      <c r="L68" s="379"/>
      <c r="M68" s="379"/>
      <c r="N68" s="379"/>
      <c r="O68" s="379"/>
      <c r="P68" s="379"/>
      <c r="Q68" s="379"/>
      <c r="R68" s="379"/>
      <c r="S68" s="379"/>
      <c r="T68" s="379"/>
      <c r="U68" s="379"/>
      <c r="V68" s="379"/>
      <c r="W68" s="379"/>
      <c r="X68" s="379"/>
      <c r="Y68" s="379"/>
      <c r="Z68" s="379"/>
      <c r="AA68" s="379"/>
      <c r="AB68" s="379"/>
      <c r="AC68" s="379"/>
      <c r="AD68" s="379"/>
      <c r="AE68" s="379"/>
      <c r="AF68" s="379"/>
      <c r="AG68" s="368">
        <f>'Montáž - Montáž'!J32</f>
        <v>0</v>
      </c>
      <c r="AH68" s="369"/>
      <c r="AI68" s="369"/>
      <c r="AJ68" s="369"/>
      <c r="AK68" s="369"/>
      <c r="AL68" s="369"/>
      <c r="AM68" s="369"/>
      <c r="AN68" s="368">
        <f t="shared" si="0"/>
        <v>0</v>
      </c>
      <c r="AO68" s="369"/>
      <c r="AP68" s="369"/>
      <c r="AQ68" s="100" t="s">
        <v>101</v>
      </c>
      <c r="AR68" s="55"/>
      <c r="AS68" s="101">
        <v>0</v>
      </c>
      <c r="AT68" s="102">
        <f t="shared" si="1"/>
        <v>0</v>
      </c>
      <c r="AU68" s="103">
        <f>'Montáž - Montáž'!P87</f>
        <v>0</v>
      </c>
      <c r="AV68" s="102">
        <f>'Montáž - Montáž'!J35</f>
        <v>0</v>
      </c>
      <c r="AW68" s="102">
        <f>'Montáž - Montáž'!J36</f>
        <v>0</v>
      </c>
      <c r="AX68" s="102">
        <f>'Montáž - Montáž'!J37</f>
        <v>0</v>
      </c>
      <c r="AY68" s="102">
        <f>'Montáž - Montáž'!J38</f>
        <v>0</v>
      </c>
      <c r="AZ68" s="102">
        <f>'Montáž - Montáž'!F35</f>
        <v>0</v>
      </c>
      <c r="BA68" s="102">
        <f>'Montáž - Montáž'!F36</f>
        <v>0</v>
      </c>
      <c r="BB68" s="102">
        <f>'Montáž - Montáž'!F37</f>
        <v>0</v>
      </c>
      <c r="BC68" s="102">
        <f>'Montáž - Montáž'!F38</f>
        <v>0</v>
      </c>
      <c r="BD68" s="104">
        <f>'Montáž - Montáž'!F39</f>
        <v>0</v>
      </c>
      <c r="BT68" s="105" t="s">
        <v>89</v>
      </c>
      <c r="BV68" s="105" t="s">
        <v>82</v>
      </c>
      <c r="BW68" s="105" t="s">
        <v>123</v>
      </c>
      <c r="BX68" s="105" t="s">
        <v>120</v>
      </c>
      <c r="CL68" s="105" t="s">
        <v>22</v>
      </c>
    </row>
    <row r="69" spans="1:91" s="7" customFormat="1" ht="16.5" customHeight="1">
      <c r="B69" s="89"/>
      <c r="C69" s="90"/>
      <c r="D69" s="378" t="s">
        <v>28</v>
      </c>
      <c r="E69" s="378"/>
      <c r="F69" s="378"/>
      <c r="G69" s="378"/>
      <c r="H69" s="378"/>
      <c r="I69" s="91"/>
      <c r="J69" s="378" t="s">
        <v>124</v>
      </c>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2">
        <f>ROUND(SUM(AG70:AG72),2)</f>
        <v>0</v>
      </c>
      <c r="AH69" s="371"/>
      <c r="AI69" s="371"/>
      <c r="AJ69" s="371"/>
      <c r="AK69" s="371"/>
      <c r="AL69" s="371"/>
      <c r="AM69" s="371"/>
      <c r="AN69" s="370">
        <f t="shared" si="0"/>
        <v>0</v>
      </c>
      <c r="AO69" s="371"/>
      <c r="AP69" s="371"/>
      <c r="AQ69" s="92" t="s">
        <v>87</v>
      </c>
      <c r="AR69" s="93"/>
      <c r="AS69" s="94">
        <f>ROUND(SUM(AS70:AS72),2)</f>
        <v>0</v>
      </c>
      <c r="AT69" s="95">
        <f t="shared" si="1"/>
        <v>0</v>
      </c>
      <c r="AU69" s="96">
        <f>ROUND(SUM(AU70:AU72),5)</f>
        <v>0</v>
      </c>
      <c r="AV69" s="95">
        <f>ROUND(AZ69*L29,2)</f>
        <v>0</v>
      </c>
      <c r="AW69" s="95">
        <f>ROUND(BA69*L30,2)</f>
        <v>0</v>
      </c>
      <c r="AX69" s="95">
        <f>ROUND(BB69*L29,2)</f>
        <v>0</v>
      </c>
      <c r="AY69" s="95">
        <f>ROUND(BC69*L30,2)</f>
        <v>0</v>
      </c>
      <c r="AZ69" s="95">
        <f>ROUND(SUM(AZ70:AZ72),2)</f>
        <v>0</v>
      </c>
      <c r="BA69" s="95">
        <f>ROUND(SUM(BA70:BA72),2)</f>
        <v>0</v>
      </c>
      <c r="BB69" s="95">
        <f>ROUND(SUM(BB70:BB72),2)</f>
        <v>0</v>
      </c>
      <c r="BC69" s="95">
        <f>ROUND(SUM(BC70:BC72),2)</f>
        <v>0</v>
      </c>
      <c r="BD69" s="97">
        <f>ROUND(SUM(BD70:BD72),2)</f>
        <v>0</v>
      </c>
      <c r="BS69" s="98" t="s">
        <v>79</v>
      </c>
      <c r="BT69" s="98" t="s">
        <v>23</v>
      </c>
      <c r="BU69" s="98" t="s">
        <v>81</v>
      </c>
      <c r="BV69" s="98" t="s">
        <v>82</v>
      </c>
      <c r="BW69" s="98" t="s">
        <v>125</v>
      </c>
      <c r="BX69" s="98" t="s">
        <v>5</v>
      </c>
      <c r="CL69" s="98" t="s">
        <v>22</v>
      </c>
      <c r="CM69" s="98" t="s">
        <v>89</v>
      </c>
    </row>
    <row r="70" spans="1:91" s="4" customFormat="1" ht="23.25" customHeight="1">
      <c r="A70" s="88" t="s">
        <v>84</v>
      </c>
      <c r="B70" s="53"/>
      <c r="C70" s="99"/>
      <c r="D70" s="99"/>
      <c r="E70" s="379" t="s">
        <v>100</v>
      </c>
      <c r="F70" s="379"/>
      <c r="G70" s="379"/>
      <c r="H70" s="379"/>
      <c r="I70" s="379"/>
      <c r="J70" s="99"/>
      <c r="K70" s="379" t="s">
        <v>100</v>
      </c>
      <c r="L70" s="379"/>
      <c r="M70" s="379"/>
      <c r="N70" s="379"/>
      <c r="O70" s="379"/>
      <c r="P70" s="379"/>
      <c r="Q70" s="379"/>
      <c r="R70" s="379"/>
      <c r="S70" s="379"/>
      <c r="T70" s="379"/>
      <c r="U70" s="379"/>
      <c r="V70" s="379"/>
      <c r="W70" s="379"/>
      <c r="X70" s="379"/>
      <c r="Y70" s="379"/>
      <c r="Z70" s="379"/>
      <c r="AA70" s="379"/>
      <c r="AB70" s="379"/>
      <c r="AC70" s="379"/>
      <c r="AD70" s="379"/>
      <c r="AE70" s="379"/>
      <c r="AF70" s="379"/>
      <c r="AG70" s="368">
        <f>'Demontáž - Demontáž_02'!J32</f>
        <v>0</v>
      </c>
      <c r="AH70" s="369"/>
      <c r="AI70" s="369"/>
      <c r="AJ70" s="369"/>
      <c r="AK70" s="369"/>
      <c r="AL70" s="369"/>
      <c r="AM70" s="369"/>
      <c r="AN70" s="368">
        <f t="shared" si="0"/>
        <v>0</v>
      </c>
      <c r="AO70" s="369"/>
      <c r="AP70" s="369"/>
      <c r="AQ70" s="100" t="s">
        <v>101</v>
      </c>
      <c r="AR70" s="55"/>
      <c r="AS70" s="101">
        <v>0</v>
      </c>
      <c r="AT70" s="102">
        <f t="shared" si="1"/>
        <v>0</v>
      </c>
      <c r="AU70" s="103">
        <f>'Demontáž - Demontáž_02'!P87</f>
        <v>0</v>
      </c>
      <c r="AV70" s="102">
        <f>'Demontáž - Demontáž_02'!J35</f>
        <v>0</v>
      </c>
      <c r="AW70" s="102">
        <f>'Demontáž - Demontáž_02'!J36</f>
        <v>0</v>
      </c>
      <c r="AX70" s="102">
        <f>'Demontáž - Demontáž_02'!J37</f>
        <v>0</v>
      </c>
      <c r="AY70" s="102">
        <f>'Demontáž - Demontáž_02'!J38</f>
        <v>0</v>
      </c>
      <c r="AZ70" s="102">
        <f>'Demontáž - Demontáž_02'!F35</f>
        <v>0</v>
      </c>
      <c r="BA70" s="102">
        <f>'Demontáž - Demontáž_02'!F36</f>
        <v>0</v>
      </c>
      <c r="BB70" s="102">
        <f>'Demontáž - Demontáž_02'!F37</f>
        <v>0</v>
      </c>
      <c r="BC70" s="102">
        <f>'Demontáž - Demontáž_02'!F38</f>
        <v>0</v>
      </c>
      <c r="BD70" s="104">
        <f>'Demontáž - Demontáž_02'!F39</f>
        <v>0</v>
      </c>
      <c r="BT70" s="105" t="s">
        <v>89</v>
      </c>
      <c r="BV70" s="105" t="s">
        <v>82</v>
      </c>
      <c r="BW70" s="105" t="s">
        <v>126</v>
      </c>
      <c r="BX70" s="105" t="s">
        <v>125</v>
      </c>
      <c r="CL70" s="105" t="s">
        <v>22</v>
      </c>
    </row>
    <row r="71" spans="1:91" s="4" customFormat="1" ht="16.5" customHeight="1">
      <c r="A71" s="88" t="s">
        <v>84</v>
      </c>
      <c r="B71" s="53"/>
      <c r="C71" s="99"/>
      <c r="D71" s="99"/>
      <c r="E71" s="379" t="s">
        <v>103</v>
      </c>
      <c r="F71" s="379"/>
      <c r="G71" s="379"/>
      <c r="H71" s="379"/>
      <c r="I71" s="379"/>
      <c r="J71" s="99"/>
      <c r="K71" s="379" t="s">
        <v>103</v>
      </c>
      <c r="L71" s="379"/>
      <c r="M71" s="379"/>
      <c r="N71" s="379"/>
      <c r="O71" s="379"/>
      <c r="P71" s="379"/>
      <c r="Q71" s="379"/>
      <c r="R71" s="379"/>
      <c r="S71" s="379"/>
      <c r="T71" s="379"/>
      <c r="U71" s="379"/>
      <c r="V71" s="379"/>
      <c r="W71" s="379"/>
      <c r="X71" s="379"/>
      <c r="Y71" s="379"/>
      <c r="Z71" s="379"/>
      <c r="AA71" s="379"/>
      <c r="AB71" s="379"/>
      <c r="AC71" s="379"/>
      <c r="AD71" s="379"/>
      <c r="AE71" s="379"/>
      <c r="AF71" s="379"/>
      <c r="AG71" s="368">
        <f>'Elektro - Elektro_01'!J32</f>
        <v>0</v>
      </c>
      <c r="AH71" s="369"/>
      <c r="AI71" s="369"/>
      <c r="AJ71" s="369"/>
      <c r="AK71" s="369"/>
      <c r="AL71" s="369"/>
      <c r="AM71" s="369"/>
      <c r="AN71" s="368">
        <f t="shared" si="0"/>
        <v>0</v>
      </c>
      <c r="AO71" s="369"/>
      <c r="AP71" s="369"/>
      <c r="AQ71" s="100" t="s">
        <v>101</v>
      </c>
      <c r="AR71" s="55"/>
      <c r="AS71" s="101">
        <v>0</v>
      </c>
      <c r="AT71" s="102">
        <f t="shared" si="1"/>
        <v>0</v>
      </c>
      <c r="AU71" s="103">
        <f>'Elektro - Elektro_01'!P87</f>
        <v>0</v>
      </c>
      <c r="AV71" s="102">
        <f>'Elektro - Elektro_01'!J35</f>
        <v>0</v>
      </c>
      <c r="AW71" s="102">
        <f>'Elektro - Elektro_01'!J36</f>
        <v>0</v>
      </c>
      <c r="AX71" s="102">
        <f>'Elektro - Elektro_01'!J37</f>
        <v>0</v>
      </c>
      <c r="AY71" s="102">
        <f>'Elektro - Elektro_01'!J38</f>
        <v>0</v>
      </c>
      <c r="AZ71" s="102">
        <f>'Elektro - Elektro_01'!F35</f>
        <v>0</v>
      </c>
      <c r="BA71" s="102">
        <f>'Elektro - Elektro_01'!F36</f>
        <v>0</v>
      </c>
      <c r="BB71" s="102">
        <f>'Elektro - Elektro_01'!F37</f>
        <v>0</v>
      </c>
      <c r="BC71" s="102">
        <f>'Elektro - Elektro_01'!F38</f>
        <v>0</v>
      </c>
      <c r="BD71" s="104">
        <f>'Elektro - Elektro_01'!F39</f>
        <v>0</v>
      </c>
      <c r="BT71" s="105" t="s">
        <v>89</v>
      </c>
      <c r="BV71" s="105" t="s">
        <v>82</v>
      </c>
      <c r="BW71" s="105" t="s">
        <v>127</v>
      </c>
      <c r="BX71" s="105" t="s">
        <v>125</v>
      </c>
      <c r="CL71" s="105" t="s">
        <v>22</v>
      </c>
    </row>
    <row r="72" spans="1:91" s="4" customFormat="1" ht="23.25" customHeight="1">
      <c r="A72" s="88" t="s">
        <v>84</v>
      </c>
      <c r="B72" s="53"/>
      <c r="C72" s="99"/>
      <c r="D72" s="99"/>
      <c r="E72" s="379" t="s">
        <v>107</v>
      </c>
      <c r="F72" s="379"/>
      <c r="G72" s="379"/>
      <c r="H72" s="379"/>
      <c r="I72" s="379"/>
      <c r="J72" s="99"/>
      <c r="K72" s="379" t="s">
        <v>107</v>
      </c>
      <c r="L72" s="379"/>
      <c r="M72" s="379"/>
      <c r="N72" s="379"/>
      <c r="O72" s="379"/>
      <c r="P72" s="379"/>
      <c r="Q72" s="379"/>
      <c r="R72" s="379"/>
      <c r="S72" s="379"/>
      <c r="T72" s="379"/>
      <c r="U72" s="379"/>
      <c r="V72" s="379"/>
      <c r="W72" s="379"/>
      <c r="X72" s="379"/>
      <c r="Y72" s="379"/>
      <c r="Z72" s="379"/>
      <c r="AA72" s="379"/>
      <c r="AB72" s="379"/>
      <c r="AC72" s="379"/>
      <c r="AD72" s="379"/>
      <c r="AE72" s="379"/>
      <c r="AF72" s="379"/>
      <c r="AG72" s="368">
        <f>'Zemní práce - Zemní práce_01'!J32</f>
        <v>0</v>
      </c>
      <c r="AH72" s="369"/>
      <c r="AI72" s="369"/>
      <c r="AJ72" s="369"/>
      <c r="AK72" s="369"/>
      <c r="AL72" s="369"/>
      <c r="AM72" s="369"/>
      <c r="AN72" s="368">
        <f t="shared" si="0"/>
        <v>0</v>
      </c>
      <c r="AO72" s="369"/>
      <c r="AP72" s="369"/>
      <c r="AQ72" s="100" t="s">
        <v>101</v>
      </c>
      <c r="AR72" s="55"/>
      <c r="AS72" s="101">
        <v>0</v>
      </c>
      <c r="AT72" s="102">
        <f t="shared" si="1"/>
        <v>0</v>
      </c>
      <c r="AU72" s="103">
        <f>'Zemní práce - Zemní práce_01'!P87</f>
        <v>0</v>
      </c>
      <c r="AV72" s="102">
        <f>'Zemní práce - Zemní práce_01'!J35</f>
        <v>0</v>
      </c>
      <c r="AW72" s="102">
        <f>'Zemní práce - Zemní práce_01'!J36</f>
        <v>0</v>
      </c>
      <c r="AX72" s="102">
        <f>'Zemní práce - Zemní práce_01'!J37</f>
        <v>0</v>
      </c>
      <c r="AY72" s="102">
        <f>'Zemní práce - Zemní práce_01'!J38</f>
        <v>0</v>
      </c>
      <c r="AZ72" s="102">
        <f>'Zemní práce - Zemní práce_01'!F35</f>
        <v>0</v>
      </c>
      <c r="BA72" s="102">
        <f>'Zemní práce - Zemní práce_01'!F36</f>
        <v>0</v>
      </c>
      <c r="BB72" s="102">
        <f>'Zemní práce - Zemní práce_01'!F37</f>
        <v>0</v>
      </c>
      <c r="BC72" s="102">
        <f>'Zemní práce - Zemní práce_01'!F38</f>
        <v>0</v>
      </c>
      <c r="BD72" s="104">
        <f>'Zemní práce - Zemní práce_01'!F39</f>
        <v>0</v>
      </c>
      <c r="BT72" s="105" t="s">
        <v>89</v>
      </c>
      <c r="BV72" s="105" t="s">
        <v>82</v>
      </c>
      <c r="BW72" s="105" t="s">
        <v>128</v>
      </c>
      <c r="BX72" s="105" t="s">
        <v>125</v>
      </c>
      <c r="CL72" s="105" t="s">
        <v>22</v>
      </c>
    </row>
    <row r="73" spans="1:91" s="7" customFormat="1" ht="16.5" customHeight="1">
      <c r="B73" s="89"/>
      <c r="C73" s="90"/>
      <c r="D73" s="378" t="s">
        <v>129</v>
      </c>
      <c r="E73" s="378"/>
      <c r="F73" s="378"/>
      <c r="G73" s="378"/>
      <c r="H73" s="378"/>
      <c r="I73" s="91"/>
      <c r="J73" s="378" t="s">
        <v>130</v>
      </c>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2">
        <f>ROUND(SUM(AG74:AG77),2)</f>
        <v>0</v>
      </c>
      <c r="AH73" s="371"/>
      <c r="AI73" s="371"/>
      <c r="AJ73" s="371"/>
      <c r="AK73" s="371"/>
      <c r="AL73" s="371"/>
      <c r="AM73" s="371"/>
      <c r="AN73" s="370">
        <f t="shared" si="0"/>
        <v>0</v>
      </c>
      <c r="AO73" s="371"/>
      <c r="AP73" s="371"/>
      <c r="AQ73" s="92" t="s">
        <v>87</v>
      </c>
      <c r="AR73" s="93"/>
      <c r="AS73" s="94">
        <f>ROUND(SUM(AS74:AS77),2)</f>
        <v>0</v>
      </c>
      <c r="AT73" s="95">
        <f t="shared" si="1"/>
        <v>0</v>
      </c>
      <c r="AU73" s="96">
        <f>ROUND(SUM(AU74:AU77),5)</f>
        <v>0</v>
      </c>
      <c r="AV73" s="95">
        <f>ROUND(AZ73*L29,2)</f>
        <v>0</v>
      </c>
      <c r="AW73" s="95">
        <f>ROUND(BA73*L30,2)</f>
        <v>0</v>
      </c>
      <c r="AX73" s="95">
        <f>ROUND(BB73*L29,2)</f>
        <v>0</v>
      </c>
      <c r="AY73" s="95">
        <f>ROUND(BC73*L30,2)</f>
        <v>0</v>
      </c>
      <c r="AZ73" s="95">
        <f>ROUND(SUM(AZ74:AZ77),2)</f>
        <v>0</v>
      </c>
      <c r="BA73" s="95">
        <f>ROUND(SUM(BA74:BA77),2)</f>
        <v>0</v>
      </c>
      <c r="BB73" s="95">
        <f>ROUND(SUM(BB74:BB77),2)</f>
        <v>0</v>
      </c>
      <c r="BC73" s="95">
        <f>ROUND(SUM(BC74:BC77),2)</f>
        <v>0</v>
      </c>
      <c r="BD73" s="97">
        <f>ROUND(SUM(BD74:BD77),2)</f>
        <v>0</v>
      </c>
      <c r="BS73" s="98" t="s">
        <v>79</v>
      </c>
      <c r="BT73" s="98" t="s">
        <v>23</v>
      </c>
      <c r="BU73" s="98" t="s">
        <v>81</v>
      </c>
      <c r="BV73" s="98" t="s">
        <v>82</v>
      </c>
      <c r="BW73" s="98" t="s">
        <v>131</v>
      </c>
      <c r="BX73" s="98" t="s">
        <v>5</v>
      </c>
      <c r="CL73" s="98" t="s">
        <v>22</v>
      </c>
      <c r="CM73" s="98" t="s">
        <v>89</v>
      </c>
    </row>
    <row r="74" spans="1:91" s="4" customFormat="1" ht="23.25" customHeight="1">
      <c r="A74" s="88" t="s">
        <v>84</v>
      </c>
      <c r="B74" s="53"/>
      <c r="C74" s="99"/>
      <c r="D74" s="99"/>
      <c r="E74" s="379" t="s">
        <v>100</v>
      </c>
      <c r="F74" s="379"/>
      <c r="G74" s="379"/>
      <c r="H74" s="379"/>
      <c r="I74" s="379"/>
      <c r="J74" s="99"/>
      <c r="K74" s="379" t="s">
        <v>100</v>
      </c>
      <c r="L74" s="379"/>
      <c r="M74" s="379"/>
      <c r="N74" s="379"/>
      <c r="O74" s="379"/>
      <c r="P74" s="379"/>
      <c r="Q74" s="379"/>
      <c r="R74" s="379"/>
      <c r="S74" s="379"/>
      <c r="T74" s="379"/>
      <c r="U74" s="379"/>
      <c r="V74" s="379"/>
      <c r="W74" s="379"/>
      <c r="X74" s="379"/>
      <c r="Y74" s="379"/>
      <c r="Z74" s="379"/>
      <c r="AA74" s="379"/>
      <c r="AB74" s="379"/>
      <c r="AC74" s="379"/>
      <c r="AD74" s="379"/>
      <c r="AE74" s="379"/>
      <c r="AF74" s="379"/>
      <c r="AG74" s="368">
        <f>'Demontáž - Demontáž_03'!J32</f>
        <v>0</v>
      </c>
      <c r="AH74" s="369"/>
      <c r="AI74" s="369"/>
      <c r="AJ74" s="369"/>
      <c r="AK74" s="369"/>
      <c r="AL74" s="369"/>
      <c r="AM74" s="369"/>
      <c r="AN74" s="368">
        <f t="shared" si="0"/>
        <v>0</v>
      </c>
      <c r="AO74" s="369"/>
      <c r="AP74" s="369"/>
      <c r="AQ74" s="100" t="s">
        <v>101</v>
      </c>
      <c r="AR74" s="55"/>
      <c r="AS74" s="101">
        <v>0</v>
      </c>
      <c r="AT74" s="102">
        <f t="shared" si="1"/>
        <v>0</v>
      </c>
      <c r="AU74" s="103">
        <f>'Demontáž - Demontáž_03'!P87</f>
        <v>0</v>
      </c>
      <c r="AV74" s="102">
        <f>'Demontáž - Demontáž_03'!J35</f>
        <v>0</v>
      </c>
      <c r="AW74" s="102">
        <f>'Demontáž - Demontáž_03'!J36</f>
        <v>0</v>
      </c>
      <c r="AX74" s="102">
        <f>'Demontáž - Demontáž_03'!J37</f>
        <v>0</v>
      </c>
      <c r="AY74" s="102">
        <f>'Demontáž - Demontáž_03'!J38</f>
        <v>0</v>
      </c>
      <c r="AZ74" s="102">
        <f>'Demontáž - Demontáž_03'!F35</f>
        <v>0</v>
      </c>
      <c r="BA74" s="102">
        <f>'Demontáž - Demontáž_03'!F36</f>
        <v>0</v>
      </c>
      <c r="BB74" s="102">
        <f>'Demontáž - Demontáž_03'!F37</f>
        <v>0</v>
      </c>
      <c r="BC74" s="102">
        <f>'Demontáž - Demontáž_03'!F38</f>
        <v>0</v>
      </c>
      <c r="BD74" s="104">
        <f>'Demontáž - Demontáž_03'!F39</f>
        <v>0</v>
      </c>
      <c r="BT74" s="105" t="s">
        <v>89</v>
      </c>
      <c r="BV74" s="105" t="s">
        <v>82</v>
      </c>
      <c r="BW74" s="105" t="s">
        <v>132</v>
      </c>
      <c r="BX74" s="105" t="s">
        <v>131</v>
      </c>
      <c r="CL74" s="105" t="s">
        <v>22</v>
      </c>
    </row>
    <row r="75" spans="1:91" s="4" customFormat="1" ht="16.5" customHeight="1">
      <c r="A75" s="88" t="s">
        <v>84</v>
      </c>
      <c r="B75" s="53"/>
      <c r="C75" s="99"/>
      <c r="D75" s="99"/>
      <c r="E75" s="379" t="s">
        <v>103</v>
      </c>
      <c r="F75" s="379"/>
      <c r="G75" s="379"/>
      <c r="H75" s="379"/>
      <c r="I75" s="379"/>
      <c r="J75" s="99"/>
      <c r="K75" s="379" t="s">
        <v>103</v>
      </c>
      <c r="L75" s="379"/>
      <c r="M75" s="379"/>
      <c r="N75" s="379"/>
      <c r="O75" s="379"/>
      <c r="P75" s="379"/>
      <c r="Q75" s="379"/>
      <c r="R75" s="379"/>
      <c r="S75" s="379"/>
      <c r="T75" s="379"/>
      <c r="U75" s="379"/>
      <c r="V75" s="379"/>
      <c r="W75" s="379"/>
      <c r="X75" s="379"/>
      <c r="Y75" s="379"/>
      <c r="Z75" s="379"/>
      <c r="AA75" s="379"/>
      <c r="AB75" s="379"/>
      <c r="AC75" s="379"/>
      <c r="AD75" s="379"/>
      <c r="AE75" s="379"/>
      <c r="AF75" s="379"/>
      <c r="AG75" s="368">
        <f>'Elektro - Elektro_02'!J32</f>
        <v>0</v>
      </c>
      <c r="AH75" s="369"/>
      <c r="AI75" s="369"/>
      <c r="AJ75" s="369"/>
      <c r="AK75" s="369"/>
      <c r="AL75" s="369"/>
      <c r="AM75" s="369"/>
      <c r="AN75" s="368">
        <f t="shared" si="0"/>
        <v>0</v>
      </c>
      <c r="AO75" s="369"/>
      <c r="AP75" s="369"/>
      <c r="AQ75" s="100" t="s">
        <v>101</v>
      </c>
      <c r="AR75" s="55"/>
      <c r="AS75" s="101">
        <v>0</v>
      </c>
      <c r="AT75" s="102">
        <f t="shared" si="1"/>
        <v>0</v>
      </c>
      <c r="AU75" s="103">
        <f>'Elektro - Elektro_02'!P87</f>
        <v>0</v>
      </c>
      <c r="AV75" s="102">
        <f>'Elektro - Elektro_02'!J35</f>
        <v>0</v>
      </c>
      <c r="AW75" s="102">
        <f>'Elektro - Elektro_02'!J36</f>
        <v>0</v>
      </c>
      <c r="AX75" s="102">
        <f>'Elektro - Elektro_02'!J37</f>
        <v>0</v>
      </c>
      <c r="AY75" s="102">
        <f>'Elektro - Elektro_02'!J38</f>
        <v>0</v>
      </c>
      <c r="AZ75" s="102">
        <f>'Elektro - Elektro_02'!F35</f>
        <v>0</v>
      </c>
      <c r="BA75" s="102">
        <f>'Elektro - Elektro_02'!F36</f>
        <v>0</v>
      </c>
      <c r="BB75" s="102">
        <f>'Elektro - Elektro_02'!F37</f>
        <v>0</v>
      </c>
      <c r="BC75" s="102">
        <f>'Elektro - Elektro_02'!F38</f>
        <v>0</v>
      </c>
      <c r="BD75" s="104">
        <f>'Elektro - Elektro_02'!F39</f>
        <v>0</v>
      </c>
      <c r="BT75" s="105" t="s">
        <v>89</v>
      </c>
      <c r="BV75" s="105" t="s">
        <v>82</v>
      </c>
      <c r="BW75" s="105" t="s">
        <v>133</v>
      </c>
      <c r="BX75" s="105" t="s">
        <v>131</v>
      </c>
      <c r="CL75" s="105" t="s">
        <v>22</v>
      </c>
    </row>
    <row r="76" spans="1:91" s="4" customFormat="1" ht="16.5" customHeight="1">
      <c r="A76" s="88" t="s">
        <v>84</v>
      </c>
      <c r="B76" s="53"/>
      <c r="C76" s="99"/>
      <c r="D76" s="99"/>
      <c r="E76" s="379" t="s">
        <v>134</v>
      </c>
      <c r="F76" s="379"/>
      <c r="G76" s="379"/>
      <c r="H76" s="379"/>
      <c r="I76" s="379"/>
      <c r="J76" s="99"/>
      <c r="K76" s="379" t="s">
        <v>134</v>
      </c>
      <c r="L76" s="379"/>
      <c r="M76" s="379"/>
      <c r="N76" s="379"/>
      <c r="O76" s="379"/>
      <c r="P76" s="379"/>
      <c r="Q76" s="379"/>
      <c r="R76" s="379"/>
      <c r="S76" s="379"/>
      <c r="T76" s="379"/>
      <c r="U76" s="379"/>
      <c r="V76" s="379"/>
      <c r="W76" s="379"/>
      <c r="X76" s="379"/>
      <c r="Y76" s="379"/>
      <c r="Z76" s="379"/>
      <c r="AA76" s="379"/>
      <c r="AB76" s="379"/>
      <c r="AC76" s="379"/>
      <c r="AD76" s="379"/>
      <c r="AE76" s="379"/>
      <c r="AF76" s="379"/>
      <c r="AG76" s="368">
        <f>'Šachta - Šachta'!J32</f>
        <v>0</v>
      </c>
      <c r="AH76" s="369"/>
      <c r="AI76" s="369"/>
      <c r="AJ76" s="369"/>
      <c r="AK76" s="369"/>
      <c r="AL76" s="369"/>
      <c r="AM76" s="369"/>
      <c r="AN76" s="368">
        <f t="shared" si="0"/>
        <v>0</v>
      </c>
      <c r="AO76" s="369"/>
      <c r="AP76" s="369"/>
      <c r="AQ76" s="100" t="s">
        <v>101</v>
      </c>
      <c r="AR76" s="55"/>
      <c r="AS76" s="101">
        <v>0</v>
      </c>
      <c r="AT76" s="102">
        <f t="shared" si="1"/>
        <v>0</v>
      </c>
      <c r="AU76" s="103">
        <f>'Šachta - Šachta'!P87</f>
        <v>0</v>
      </c>
      <c r="AV76" s="102">
        <f>'Šachta - Šachta'!J35</f>
        <v>0</v>
      </c>
      <c r="AW76" s="102">
        <f>'Šachta - Šachta'!J36</f>
        <v>0</v>
      </c>
      <c r="AX76" s="102">
        <f>'Šachta - Šachta'!J37</f>
        <v>0</v>
      </c>
      <c r="AY76" s="102">
        <f>'Šachta - Šachta'!J38</f>
        <v>0</v>
      </c>
      <c r="AZ76" s="102">
        <f>'Šachta - Šachta'!F35</f>
        <v>0</v>
      </c>
      <c r="BA76" s="102">
        <f>'Šachta - Šachta'!F36</f>
        <v>0</v>
      </c>
      <c r="BB76" s="102">
        <f>'Šachta - Šachta'!F37</f>
        <v>0</v>
      </c>
      <c r="BC76" s="102">
        <f>'Šachta - Šachta'!F38</f>
        <v>0</v>
      </c>
      <c r="BD76" s="104">
        <f>'Šachta - Šachta'!F39</f>
        <v>0</v>
      </c>
      <c r="BT76" s="105" t="s">
        <v>89</v>
      </c>
      <c r="BV76" s="105" t="s">
        <v>82</v>
      </c>
      <c r="BW76" s="105" t="s">
        <v>135</v>
      </c>
      <c r="BX76" s="105" t="s">
        <v>131</v>
      </c>
      <c r="CL76" s="105" t="s">
        <v>22</v>
      </c>
    </row>
    <row r="77" spans="1:91" s="4" customFormat="1" ht="23.25" customHeight="1">
      <c r="A77" s="88" t="s">
        <v>84</v>
      </c>
      <c r="B77" s="53"/>
      <c r="C77" s="99"/>
      <c r="D77" s="99"/>
      <c r="E77" s="379" t="s">
        <v>107</v>
      </c>
      <c r="F77" s="379"/>
      <c r="G77" s="379"/>
      <c r="H77" s="379"/>
      <c r="I77" s="379"/>
      <c r="J77" s="99"/>
      <c r="K77" s="379" t="s">
        <v>107</v>
      </c>
      <c r="L77" s="379"/>
      <c r="M77" s="379"/>
      <c r="N77" s="379"/>
      <c r="O77" s="379"/>
      <c r="P77" s="379"/>
      <c r="Q77" s="379"/>
      <c r="R77" s="379"/>
      <c r="S77" s="379"/>
      <c r="T77" s="379"/>
      <c r="U77" s="379"/>
      <c r="V77" s="379"/>
      <c r="W77" s="379"/>
      <c r="X77" s="379"/>
      <c r="Y77" s="379"/>
      <c r="Z77" s="379"/>
      <c r="AA77" s="379"/>
      <c r="AB77" s="379"/>
      <c r="AC77" s="379"/>
      <c r="AD77" s="379"/>
      <c r="AE77" s="379"/>
      <c r="AF77" s="379"/>
      <c r="AG77" s="368">
        <f>'Zemní práce - Zemní práce_02'!J32</f>
        <v>0</v>
      </c>
      <c r="AH77" s="369"/>
      <c r="AI77" s="369"/>
      <c r="AJ77" s="369"/>
      <c r="AK77" s="369"/>
      <c r="AL77" s="369"/>
      <c r="AM77" s="369"/>
      <c r="AN77" s="368">
        <f t="shared" si="0"/>
        <v>0</v>
      </c>
      <c r="AO77" s="369"/>
      <c r="AP77" s="369"/>
      <c r="AQ77" s="100" t="s">
        <v>101</v>
      </c>
      <c r="AR77" s="55"/>
      <c r="AS77" s="101">
        <v>0</v>
      </c>
      <c r="AT77" s="102">
        <f t="shared" si="1"/>
        <v>0</v>
      </c>
      <c r="AU77" s="103">
        <f>'Zemní práce - Zemní práce_02'!P87</f>
        <v>0</v>
      </c>
      <c r="AV77" s="102">
        <f>'Zemní práce - Zemní práce_02'!J35</f>
        <v>0</v>
      </c>
      <c r="AW77" s="102">
        <f>'Zemní práce - Zemní práce_02'!J36</f>
        <v>0</v>
      </c>
      <c r="AX77" s="102">
        <f>'Zemní práce - Zemní práce_02'!J37</f>
        <v>0</v>
      </c>
      <c r="AY77" s="102">
        <f>'Zemní práce - Zemní práce_02'!J38</f>
        <v>0</v>
      </c>
      <c r="AZ77" s="102">
        <f>'Zemní práce - Zemní práce_02'!F35</f>
        <v>0</v>
      </c>
      <c r="BA77" s="102">
        <f>'Zemní práce - Zemní práce_02'!F36</f>
        <v>0</v>
      </c>
      <c r="BB77" s="102">
        <f>'Zemní práce - Zemní práce_02'!F37</f>
        <v>0</v>
      </c>
      <c r="BC77" s="102">
        <f>'Zemní práce - Zemní práce_02'!F38</f>
        <v>0</v>
      </c>
      <c r="BD77" s="104">
        <f>'Zemní práce - Zemní práce_02'!F39</f>
        <v>0</v>
      </c>
      <c r="BT77" s="105" t="s">
        <v>89</v>
      </c>
      <c r="BV77" s="105" t="s">
        <v>82</v>
      </c>
      <c r="BW77" s="105" t="s">
        <v>136</v>
      </c>
      <c r="BX77" s="105" t="s">
        <v>131</v>
      </c>
      <c r="CL77" s="105" t="s">
        <v>22</v>
      </c>
    </row>
    <row r="78" spans="1:91" s="7" customFormat="1" ht="16.5" customHeight="1">
      <c r="B78" s="89"/>
      <c r="C78" s="90"/>
      <c r="D78" s="378" t="s">
        <v>137</v>
      </c>
      <c r="E78" s="378"/>
      <c r="F78" s="378"/>
      <c r="G78" s="378"/>
      <c r="H78" s="378"/>
      <c r="I78" s="91"/>
      <c r="J78" s="378" t="s">
        <v>138</v>
      </c>
      <c r="K78" s="378"/>
      <c r="L78" s="378"/>
      <c r="M78" s="378"/>
      <c r="N78" s="378"/>
      <c r="O78" s="378"/>
      <c r="P78" s="378"/>
      <c r="Q78" s="378"/>
      <c r="R78" s="378"/>
      <c r="S78" s="378"/>
      <c r="T78" s="378"/>
      <c r="U78" s="378"/>
      <c r="V78" s="378"/>
      <c r="W78" s="378"/>
      <c r="X78" s="378"/>
      <c r="Y78" s="378"/>
      <c r="Z78" s="378"/>
      <c r="AA78" s="378"/>
      <c r="AB78" s="378"/>
      <c r="AC78" s="378"/>
      <c r="AD78" s="378"/>
      <c r="AE78" s="378"/>
      <c r="AF78" s="378"/>
      <c r="AG78" s="372">
        <f>ROUND(SUM(AG79:AG80),2)</f>
        <v>0</v>
      </c>
      <c r="AH78" s="371"/>
      <c r="AI78" s="371"/>
      <c r="AJ78" s="371"/>
      <c r="AK78" s="371"/>
      <c r="AL78" s="371"/>
      <c r="AM78" s="371"/>
      <c r="AN78" s="370">
        <f t="shared" si="0"/>
        <v>0</v>
      </c>
      <c r="AO78" s="371"/>
      <c r="AP78" s="371"/>
      <c r="AQ78" s="92" t="s">
        <v>87</v>
      </c>
      <c r="AR78" s="93"/>
      <c r="AS78" s="94">
        <f>ROUND(SUM(AS79:AS80),2)</f>
        <v>0</v>
      </c>
      <c r="AT78" s="95">
        <f t="shared" si="1"/>
        <v>0</v>
      </c>
      <c r="AU78" s="96">
        <f>ROUND(SUM(AU79:AU80),5)</f>
        <v>0</v>
      </c>
      <c r="AV78" s="95">
        <f>ROUND(AZ78*L29,2)</f>
        <v>0</v>
      </c>
      <c r="AW78" s="95">
        <f>ROUND(BA78*L30,2)</f>
        <v>0</v>
      </c>
      <c r="AX78" s="95">
        <f>ROUND(BB78*L29,2)</f>
        <v>0</v>
      </c>
      <c r="AY78" s="95">
        <f>ROUND(BC78*L30,2)</f>
        <v>0</v>
      </c>
      <c r="AZ78" s="95">
        <f>ROUND(SUM(AZ79:AZ80),2)</f>
        <v>0</v>
      </c>
      <c r="BA78" s="95">
        <f>ROUND(SUM(BA79:BA80),2)</f>
        <v>0</v>
      </c>
      <c r="BB78" s="95">
        <f>ROUND(SUM(BB79:BB80),2)</f>
        <v>0</v>
      </c>
      <c r="BC78" s="95">
        <f>ROUND(SUM(BC79:BC80),2)</f>
        <v>0</v>
      </c>
      <c r="BD78" s="97">
        <f>ROUND(SUM(BD79:BD80),2)</f>
        <v>0</v>
      </c>
      <c r="BS78" s="98" t="s">
        <v>79</v>
      </c>
      <c r="BT78" s="98" t="s">
        <v>23</v>
      </c>
      <c r="BU78" s="98" t="s">
        <v>81</v>
      </c>
      <c r="BV78" s="98" t="s">
        <v>82</v>
      </c>
      <c r="BW78" s="98" t="s">
        <v>139</v>
      </c>
      <c r="BX78" s="98" t="s">
        <v>5</v>
      </c>
      <c r="CL78" s="98" t="s">
        <v>22</v>
      </c>
      <c r="CM78" s="98" t="s">
        <v>89</v>
      </c>
    </row>
    <row r="79" spans="1:91" s="4" customFormat="1" ht="16.5" customHeight="1">
      <c r="A79" s="88" t="s">
        <v>84</v>
      </c>
      <c r="B79" s="53"/>
      <c r="C79" s="99"/>
      <c r="D79" s="99"/>
      <c r="E79" s="379" t="s">
        <v>103</v>
      </c>
      <c r="F79" s="379"/>
      <c r="G79" s="379"/>
      <c r="H79" s="379"/>
      <c r="I79" s="379"/>
      <c r="J79" s="99"/>
      <c r="K79" s="379" t="s">
        <v>103</v>
      </c>
      <c r="L79" s="379"/>
      <c r="M79" s="379"/>
      <c r="N79" s="379"/>
      <c r="O79" s="379"/>
      <c r="P79" s="379"/>
      <c r="Q79" s="379"/>
      <c r="R79" s="379"/>
      <c r="S79" s="379"/>
      <c r="T79" s="379"/>
      <c r="U79" s="379"/>
      <c r="V79" s="379"/>
      <c r="W79" s="379"/>
      <c r="X79" s="379"/>
      <c r="Y79" s="379"/>
      <c r="Z79" s="379"/>
      <c r="AA79" s="379"/>
      <c r="AB79" s="379"/>
      <c r="AC79" s="379"/>
      <c r="AD79" s="379"/>
      <c r="AE79" s="379"/>
      <c r="AF79" s="379"/>
      <c r="AG79" s="368">
        <f>'Elektro - Elektro_03'!J32</f>
        <v>0</v>
      </c>
      <c r="AH79" s="369"/>
      <c r="AI79" s="369"/>
      <c r="AJ79" s="369"/>
      <c r="AK79" s="369"/>
      <c r="AL79" s="369"/>
      <c r="AM79" s="369"/>
      <c r="AN79" s="368">
        <f t="shared" si="0"/>
        <v>0</v>
      </c>
      <c r="AO79" s="369"/>
      <c r="AP79" s="369"/>
      <c r="AQ79" s="100" t="s">
        <v>101</v>
      </c>
      <c r="AR79" s="55"/>
      <c r="AS79" s="101">
        <v>0</v>
      </c>
      <c r="AT79" s="102">
        <f t="shared" si="1"/>
        <v>0</v>
      </c>
      <c r="AU79" s="103">
        <f>'Elektro - Elektro_03'!P87</f>
        <v>0</v>
      </c>
      <c r="AV79" s="102">
        <f>'Elektro - Elektro_03'!J35</f>
        <v>0</v>
      </c>
      <c r="AW79" s="102">
        <f>'Elektro - Elektro_03'!J36</f>
        <v>0</v>
      </c>
      <c r="AX79" s="102">
        <f>'Elektro - Elektro_03'!J37</f>
        <v>0</v>
      </c>
      <c r="AY79" s="102">
        <f>'Elektro - Elektro_03'!J38</f>
        <v>0</v>
      </c>
      <c r="AZ79" s="102">
        <f>'Elektro - Elektro_03'!F35</f>
        <v>0</v>
      </c>
      <c r="BA79" s="102">
        <f>'Elektro - Elektro_03'!F36</f>
        <v>0</v>
      </c>
      <c r="BB79" s="102">
        <f>'Elektro - Elektro_03'!F37</f>
        <v>0</v>
      </c>
      <c r="BC79" s="102">
        <f>'Elektro - Elektro_03'!F38</f>
        <v>0</v>
      </c>
      <c r="BD79" s="104">
        <f>'Elektro - Elektro_03'!F39</f>
        <v>0</v>
      </c>
      <c r="BT79" s="105" t="s">
        <v>89</v>
      </c>
      <c r="BV79" s="105" t="s">
        <v>82</v>
      </c>
      <c r="BW79" s="105" t="s">
        <v>140</v>
      </c>
      <c r="BX79" s="105" t="s">
        <v>139</v>
      </c>
      <c r="CL79" s="105" t="s">
        <v>22</v>
      </c>
    </row>
    <row r="80" spans="1:91" s="4" customFormat="1" ht="23.25" customHeight="1">
      <c r="A80" s="88" t="s">
        <v>84</v>
      </c>
      <c r="B80" s="53"/>
      <c r="C80" s="99"/>
      <c r="D80" s="99"/>
      <c r="E80" s="379" t="s">
        <v>141</v>
      </c>
      <c r="F80" s="379"/>
      <c r="G80" s="379"/>
      <c r="H80" s="379"/>
      <c r="I80" s="379"/>
      <c r="J80" s="99"/>
      <c r="K80" s="379" t="s">
        <v>141</v>
      </c>
      <c r="L80" s="379"/>
      <c r="M80" s="379"/>
      <c r="N80" s="379"/>
      <c r="O80" s="379"/>
      <c r="P80" s="379"/>
      <c r="Q80" s="379"/>
      <c r="R80" s="379"/>
      <c r="S80" s="379"/>
      <c r="T80" s="379"/>
      <c r="U80" s="379"/>
      <c r="V80" s="379"/>
      <c r="W80" s="379"/>
      <c r="X80" s="379"/>
      <c r="Y80" s="379"/>
      <c r="Z80" s="379"/>
      <c r="AA80" s="379"/>
      <c r="AB80" s="379"/>
      <c r="AC80" s="379"/>
      <c r="AD80" s="379"/>
      <c r="AE80" s="379"/>
      <c r="AF80" s="379"/>
      <c r="AG80" s="368">
        <f>'Rozvádě RV - Rozvádě RV'!J32</f>
        <v>0</v>
      </c>
      <c r="AH80" s="369"/>
      <c r="AI80" s="369"/>
      <c r="AJ80" s="369"/>
      <c r="AK80" s="369"/>
      <c r="AL80" s="369"/>
      <c r="AM80" s="369"/>
      <c r="AN80" s="368">
        <f t="shared" si="0"/>
        <v>0</v>
      </c>
      <c r="AO80" s="369"/>
      <c r="AP80" s="369"/>
      <c r="AQ80" s="100" t="s">
        <v>101</v>
      </c>
      <c r="AR80" s="55"/>
      <c r="AS80" s="101">
        <v>0</v>
      </c>
      <c r="AT80" s="102">
        <f t="shared" si="1"/>
        <v>0</v>
      </c>
      <c r="AU80" s="103">
        <f>'Rozvádě RV - Rozvádě RV'!P87</f>
        <v>0</v>
      </c>
      <c r="AV80" s="102">
        <f>'Rozvádě RV - Rozvádě RV'!J35</f>
        <v>0</v>
      </c>
      <c r="AW80" s="102">
        <f>'Rozvádě RV - Rozvádě RV'!J36</f>
        <v>0</v>
      </c>
      <c r="AX80" s="102">
        <f>'Rozvádě RV - Rozvádě RV'!J37</f>
        <v>0</v>
      </c>
      <c r="AY80" s="102">
        <f>'Rozvádě RV - Rozvádě RV'!J38</f>
        <v>0</v>
      </c>
      <c r="AZ80" s="102">
        <f>'Rozvádě RV - Rozvádě RV'!F35</f>
        <v>0</v>
      </c>
      <c r="BA80" s="102">
        <f>'Rozvádě RV - Rozvádě RV'!F36</f>
        <v>0</v>
      </c>
      <c r="BB80" s="102">
        <f>'Rozvádě RV - Rozvádě RV'!F37</f>
        <v>0</v>
      </c>
      <c r="BC80" s="102">
        <f>'Rozvádě RV - Rozvádě RV'!F38</f>
        <v>0</v>
      </c>
      <c r="BD80" s="104">
        <f>'Rozvádě RV - Rozvádě RV'!F39</f>
        <v>0</v>
      </c>
      <c r="BT80" s="105" t="s">
        <v>89</v>
      </c>
      <c r="BV80" s="105" t="s">
        <v>82</v>
      </c>
      <c r="BW80" s="105" t="s">
        <v>142</v>
      </c>
      <c r="BX80" s="105" t="s">
        <v>139</v>
      </c>
      <c r="CL80" s="105" t="s">
        <v>22</v>
      </c>
    </row>
    <row r="81" spans="1:91" s="7" customFormat="1" ht="16.5" customHeight="1">
      <c r="B81" s="89"/>
      <c r="C81" s="90"/>
      <c r="D81" s="378" t="s">
        <v>143</v>
      </c>
      <c r="E81" s="378"/>
      <c r="F81" s="378"/>
      <c r="G81" s="378"/>
      <c r="H81" s="378"/>
      <c r="I81" s="91"/>
      <c r="J81" s="378" t="s">
        <v>144</v>
      </c>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2">
        <f>ROUND(SUM(AG82:AG85),2)</f>
        <v>0</v>
      </c>
      <c r="AH81" s="371"/>
      <c r="AI81" s="371"/>
      <c r="AJ81" s="371"/>
      <c r="AK81" s="371"/>
      <c r="AL81" s="371"/>
      <c r="AM81" s="371"/>
      <c r="AN81" s="370">
        <f t="shared" si="0"/>
        <v>0</v>
      </c>
      <c r="AO81" s="371"/>
      <c r="AP81" s="371"/>
      <c r="AQ81" s="92" t="s">
        <v>87</v>
      </c>
      <c r="AR81" s="93"/>
      <c r="AS81" s="94">
        <f>ROUND(SUM(AS82:AS85),2)</f>
        <v>0</v>
      </c>
      <c r="AT81" s="95">
        <f t="shared" si="1"/>
        <v>0</v>
      </c>
      <c r="AU81" s="96">
        <f>ROUND(SUM(AU82:AU85),5)</f>
        <v>0</v>
      </c>
      <c r="AV81" s="95">
        <f>ROUND(AZ81*L29,2)</f>
        <v>0</v>
      </c>
      <c r="AW81" s="95">
        <f>ROUND(BA81*L30,2)</f>
        <v>0</v>
      </c>
      <c r="AX81" s="95">
        <f>ROUND(BB81*L29,2)</f>
        <v>0</v>
      </c>
      <c r="AY81" s="95">
        <f>ROUND(BC81*L30,2)</f>
        <v>0</v>
      </c>
      <c r="AZ81" s="95">
        <f>ROUND(SUM(AZ82:AZ85),2)</f>
        <v>0</v>
      </c>
      <c r="BA81" s="95">
        <f>ROUND(SUM(BA82:BA85),2)</f>
        <v>0</v>
      </c>
      <c r="BB81" s="95">
        <f>ROUND(SUM(BB82:BB85),2)</f>
        <v>0</v>
      </c>
      <c r="BC81" s="95">
        <f>ROUND(SUM(BC82:BC85),2)</f>
        <v>0</v>
      </c>
      <c r="BD81" s="97">
        <f>ROUND(SUM(BD82:BD85),2)</f>
        <v>0</v>
      </c>
      <c r="BS81" s="98" t="s">
        <v>79</v>
      </c>
      <c r="BT81" s="98" t="s">
        <v>23</v>
      </c>
      <c r="BU81" s="98" t="s">
        <v>81</v>
      </c>
      <c r="BV81" s="98" t="s">
        <v>82</v>
      </c>
      <c r="BW81" s="98" t="s">
        <v>145</v>
      </c>
      <c r="BX81" s="98" t="s">
        <v>5</v>
      </c>
      <c r="CL81" s="98" t="s">
        <v>22</v>
      </c>
      <c r="CM81" s="98" t="s">
        <v>89</v>
      </c>
    </row>
    <row r="82" spans="1:91" s="4" customFormat="1" ht="23.25" customHeight="1">
      <c r="A82" s="88" t="s">
        <v>84</v>
      </c>
      <c r="B82" s="53"/>
      <c r="C82" s="99"/>
      <c r="D82" s="99"/>
      <c r="E82" s="379" t="s">
        <v>100</v>
      </c>
      <c r="F82" s="379"/>
      <c r="G82" s="379"/>
      <c r="H82" s="379"/>
      <c r="I82" s="379"/>
      <c r="J82" s="99"/>
      <c r="K82" s="379" t="s">
        <v>100</v>
      </c>
      <c r="L82" s="379"/>
      <c r="M82" s="379"/>
      <c r="N82" s="379"/>
      <c r="O82" s="379"/>
      <c r="P82" s="379"/>
      <c r="Q82" s="379"/>
      <c r="R82" s="379"/>
      <c r="S82" s="379"/>
      <c r="T82" s="379"/>
      <c r="U82" s="379"/>
      <c r="V82" s="379"/>
      <c r="W82" s="379"/>
      <c r="X82" s="379"/>
      <c r="Y82" s="379"/>
      <c r="Z82" s="379"/>
      <c r="AA82" s="379"/>
      <c r="AB82" s="379"/>
      <c r="AC82" s="379"/>
      <c r="AD82" s="379"/>
      <c r="AE82" s="379"/>
      <c r="AF82" s="379"/>
      <c r="AG82" s="368">
        <f>'Demontáž - Demontáž_04'!J32</f>
        <v>0</v>
      </c>
      <c r="AH82" s="369"/>
      <c r="AI82" s="369"/>
      <c r="AJ82" s="369"/>
      <c r="AK82" s="369"/>
      <c r="AL82" s="369"/>
      <c r="AM82" s="369"/>
      <c r="AN82" s="368">
        <f t="shared" si="0"/>
        <v>0</v>
      </c>
      <c r="AO82" s="369"/>
      <c r="AP82" s="369"/>
      <c r="AQ82" s="100" t="s">
        <v>101</v>
      </c>
      <c r="AR82" s="55"/>
      <c r="AS82" s="101">
        <v>0</v>
      </c>
      <c r="AT82" s="102">
        <f t="shared" si="1"/>
        <v>0</v>
      </c>
      <c r="AU82" s="103">
        <f>'Demontáž - Demontáž_04'!P87</f>
        <v>0</v>
      </c>
      <c r="AV82" s="102">
        <f>'Demontáž - Demontáž_04'!J35</f>
        <v>0</v>
      </c>
      <c r="AW82" s="102">
        <f>'Demontáž - Demontáž_04'!J36</f>
        <v>0</v>
      </c>
      <c r="AX82" s="102">
        <f>'Demontáž - Demontáž_04'!J37</f>
        <v>0</v>
      </c>
      <c r="AY82" s="102">
        <f>'Demontáž - Demontáž_04'!J38</f>
        <v>0</v>
      </c>
      <c r="AZ82" s="102">
        <f>'Demontáž - Demontáž_04'!F35</f>
        <v>0</v>
      </c>
      <c r="BA82" s="102">
        <f>'Demontáž - Demontáž_04'!F36</f>
        <v>0</v>
      </c>
      <c r="BB82" s="102">
        <f>'Demontáž - Demontáž_04'!F37</f>
        <v>0</v>
      </c>
      <c r="BC82" s="102">
        <f>'Demontáž - Demontáž_04'!F38</f>
        <v>0</v>
      </c>
      <c r="BD82" s="104">
        <f>'Demontáž - Demontáž_04'!F39</f>
        <v>0</v>
      </c>
      <c r="BT82" s="105" t="s">
        <v>89</v>
      </c>
      <c r="BV82" s="105" t="s">
        <v>82</v>
      </c>
      <c r="BW82" s="105" t="s">
        <v>146</v>
      </c>
      <c r="BX82" s="105" t="s">
        <v>145</v>
      </c>
      <c r="CL82" s="105" t="s">
        <v>22</v>
      </c>
    </row>
    <row r="83" spans="1:91" s="4" customFormat="1" ht="16.5" customHeight="1">
      <c r="A83" s="88" t="s">
        <v>84</v>
      </c>
      <c r="B83" s="53"/>
      <c r="C83" s="99"/>
      <c r="D83" s="99"/>
      <c r="E83" s="379" t="s">
        <v>103</v>
      </c>
      <c r="F83" s="379"/>
      <c r="G83" s="379"/>
      <c r="H83" s="379"/>
      <c r="I83" s="379"/>
      <c r="J83" s="99"/>
      <c r="K83" s="379" t="s">
        <v>103</v>
      </c>
      <c r="L83" s="379"/>
      <c r="M83" s="379"/>
      <c r="N83" s="379"/>
      <c r="O83" s="379"/>
      <c r="P83" s="379"/>
      <c r="Q83" s="379"/>
      <c r="R83" s="379"/>
      <c r="S83" s="379"/>
      <c r="T83" s="379"/>
      <c r="U83" s="379"/>
      <c r="V83" s="379"/>
      <c r="W83" s="379"/>
      <c r="X83" s="379"/>
      <c r="Y83" s="379"/>
      <c r="Z83" s="379"/>
      <c r="AA83" s="379"/>
      <c r="AB83" s="379"/>
      <c r="AC83" s="379"/>
      <c r="AD83" s="379"/>
      <c r="AE83" s="379"/>
      <c r="AF83" s="379"/>
      <c r="AG83" s="368">
        <f>'Elektro - Elektro_04'!J32</f>
        <v>0</v>
      </c>
      <c r="AH83" s="369"/>
      <c r="AI83" s="369"/>
      <c r="AJ83" s="369"/>
      <c r="AK83" s="369"/>
      <c r="AL83" s="369"/>
      <c r="AM83" s="369"/>
      <c r="AN83" s="368">
        <f t="shared" si="0"/>
        <v>0</v>
      </c>
      <c r="AO83" s="369"/>
      <c r="AP83" s="369"/>
      <c r="AQ83" s="100" t="s">
        <v>101</v>
      </c>
      <c r="AR83" s="55"/>
      <c r="AS83" s="101">
        <v>0</v>
      </c>
      <c r="AT83" s="102">
        <f t="shared" si="1"/>
        <v>0</v>
      </c>
      <c r="AU83" s="103">
        <f>'Elektro - Elektro_04'!P87</f>
        <v>0</v>
      </c>
      <c r="AV83" s="102">
        <f>'Elektro - Elektro_04'!J35</f>
        <v>0</v>
      </c>
      <c r="AW83" s="102">
        <f>'Elektro - Elektro_04'!J36</f>
        <v>0</v>
      </c>
      <c r="AX83" s="102">
        <f>'Elektro - Elektro_04'!J37</f>
        <v>0</v>
      </c>
      <c r="AY83" s="102">
        <f>'Elektro - Elektro_04'!J38</f>
        <v>0</v>
      </c>
      <c r="AZ83" s="102">
        <f>'Elektro - Elektro_04'!F35</f>
        <v>0</v>
      </c>
      <c r="BA83" s="102">
        <f>'Elektro - Elektro_04'!F36</f>
        <v>0</v>
      </c>
      <c r="BB83" s="102">
        <f>'Elektro - Elektro_04'!F37</f>
        <v>0</v>
      </c>
      <c r="BC83" s="102">
        <f>'Elektro - Elektro_04'!F38</f>
        <v>0</v>
      </c>
      <c r="BD83" s="104">
        <f>'Elektro - Elektro_04'!F39</f>
        <v>0</v>
      </c>
      <c r="BT83" s="105" t="s">
        <v>89</v>
      </c>
      <c r="BV83" s="105" t="s">
        <v>82</v>
      </c>
      <c r="BW83" s="105" t="s">
        <v>147</v>
      </c>
      <c r="BX83" s="105" t="s">
        <v>145</v>
      </c>
      <c r="CL83" s="105" t="s">
        <v>22</v>
      </c>
    </row>
    <row r="84" spans="1:91" s="4" customFormat="1" ht="23.25" customHeight="1">
      <c r="A84" s="88" t="s">
        <v>84</v>
      </c>
      <c r="B84" s="53"/>
      <c r="C84" s="99"/>
      <c r="D84" s="99"/>
      <c r="E84" s="379" t="s">
        <v>148</v>
      </c>
      <c r="F84" s="379"/>
      <c r="G84" s="379"/>
      <c r="H84" s="379"/>
      <c r="I84" s="379"/>
      <c r="J84" s="99"/>
      <c r="K84" s="379" t="s">
        <v>149</v>
      </c>
      <c r="L84" s="379"/>
      <c r="M84" s="379"/>
      <c r="N84" s="379"/>
      <c r="O84" s="379"/>
      <c r="P84" s="379"/>
      <c r="Q84" s="379"/>
      <c r="R84" s="379"/>
      <c r="S84" s="379"/>
      <c r="T84" s="379"/>
      <c r="U84" s="379"/>
      <c r="V84" s="379"/>
      <c r="W84" s="379"/>
      <c r="X84" s="379"/>
      <c r="Y84" s="379"/>
      <c r="Z84" s="379"/>
      <c r="AA84" s="379"/>
      <c r="AB84" s="379"/>
      <c r="AC84" s="379"/>
      <c r="AD84" s="379"/>
      <c r="AE84" s="379"/>
      <c r="AF84" s="379"/>
      <c r="AG84" s="368">
        <f>'Kabelová skříň - Kabelová...'!J32</f>
        <v>0</v>
      </c>
      <c r="AH84" s="369"/>
      <c r="AI84" s="369"/>
      <c r="AJ84" s="369"/>
      <c r="AK84" s="369"/>
      <c r="AL84" s="369"/>
      <c r="AM84" s="369"/>
      <c r="AN84" s="368">
        <f t="shared" si="0"/>
        <v>0</v>
      </c>
      <c r="AO84" s="369"/>
      <c r="AP84" s="369"/>
      <c r="AQ84" s="100" t="s">
        <v>101</v>
      </c>
      <c r="AR84" s="55"/>
      <c r="AS84" s="101">
        <v>0</v>
      </c>
      <c r="AT84" s="102">
        <f t="shared" si="1"/>
        <v>0</v>
      </c>
      <c r="AU84" s="103">
        <f>'Kabelová skříň - Kabelová...'!P87</f>
        <v>0</v>
      </c>
      <c r="AV84" s="102">
        <f>'Kabelová skříň - Kabelová...'!J35</f>
        <v>0</v>
      </c>
      <c r="AW84" s="102">
        <f>'Kabelová skříň - Kabelová...'!J36</f>
        <v>0</v>
      </c>
      <c r="AX84" s="102">
        <f>'Kabelová skříň - Kabelová...'!J37</f>
        <v>0</v>
      </c>
      <c r="AY84" s="102">
        <f>'Kabelová skříň - Kabelová...'!J38</f>
        <v>0</v>
      </c>
      <c r="AZ84" s="102">
        <f>'Kabelová skříň - Kabelová...'!F35</f>
        <v>0</v>
      </c>
      <c r="BA84" s="102">
        <f>'Kabelová skříň - Kabelová...'!F36</f>
        <v>0</v>
      </c>
      <c r="BB84" s="102">
        <f>'Kabelová skříň - Kabelová...'!F37</f>
        <v>0</v>
      </c>
      <c r="BC84" s="102">
        <f>'Kabelová skříň - Kabelová...'!F38</f>
        <v>0</v>
      </c>
      <c r="BD84" s="104">
        <f>'Kabelová skříň - Kabelová...'!F39</f>
        <v>0</v>
      </c>
      <c r="BT84" s="105" t="s">
        <v>89</v>
      </c>
      <c r="BV84" s="105" t="s">
        <v>82</v>
      </c>
      <c r="BW84" s="105" t="s">
        <v>150</v>
      </c>
      <c r="BX84" s="105" t="s">
        <v>145</v>
      </c>
      <c r="CL84" s="105" t="s">
        <v>22</v>
      </c>
    </row>
    <row r="85" spans="1:91" s="4" customFormat="1" ht="23.25" customHeight="1">
      <c r="A85" s="88" t="s">
        <v>84</v>
      </c>
      <c r="B85" s="53"/>
      <c r="C85" s="99"/>
      <c r="D85" s="99"/>
      <c r="E85" s="379" t="s">
        <v>107</v>
      </c>
      <c r="F85" s="379"/>
      <c r="G85" s="379"/>
      <c r="H85" s="379"/>
      <c r="I85" s="379"/>
      <c r="J85" s="99"/>
      <c r="K85" s="379" t="s">
        <v>107</v>
      </c>
      <c r="L85" s="379"/>
      <c r="M85" s="379"/>
      <c r="N85" s="379"/>
      <c r="O85" s="379"/>
      <c r="P85" s="379"/>
      <c r="Q85" s="379"/>
      <c r="R85" s="379"/>
      <c r="S85" s="379"/>
      <c r="T85" s="379"/>
      <c r="U85" s="379"/>
      <c r="V85" s="379"/>
      <c r="W85" s="379"/>
      <c r="X85" s="379"/>
      <c r="Y85" s="379"/>
      <c r="Z85" s="379"/>
      <c r="AA85" s="379"/>
      <c r="AB85" s="379"/>
      <c r="AC85" s="379"/>
      <c r="AD85" s="379"/>
      <c r="AE85" s="379"/>
      <c r="AF85" s="379"/>
      <c r="AG85" s="368">
        <f>'Zemní práce - Zemní práce_03'!J32</f>
        <v>0</v>
      </c>
      <c r="AH85" s="369"/>
      <c r="AI85" s="369"/>
      <c r="AJ85" s="369"/>
      <c r="AK85" s="369"/>
      <c r="AL85" s="369"/>
      <c r="AM85" s="369"/>
      <c r="AN85" s="368">
        <f t="shared" si="0"/>
        <v>0</v>
      </c>
      <c r="AO85" s="369"/>
      <c r="AP85" s="369"/>
      <c r="AQ85" s="100" t="s">
        <v>101</v>
      </c>
      <c r="AR85" s="55"/>
      <c r="AS85" s="101">
        <v>0</v>
      </c>
      <c r="AT85" s="102">
        <f t="shared" si="1"/>
        <v>0</v>
      </c>
      <c r="AU85" s="103">
        <f>'Zemní práce - Zemní práce_03'!P87</f>
        <v>0</v>
      </c>
      <c r="AV85" s="102">
        <f>'Zemní práce - Zemní práce_03'!J35</f>
        <v>0</v>
      </c>
      <c r="AW85" s="102">
        <f>'Zemní práce - Zemní práce_03'!J36</f>
        <v>0</v>
      </c>
      <c r="AX85" s="102">
        <f>'Zemní práce - Zemní práce_03'!J37</f>
        <v>0</v>
      </c>
      <c r="AY85" s="102">
        <f>'Zemní práce - Zemní práce_03'!J38</f>
        <v>0</v>
      </c>
      <c r="AZ85" s="102">
        <f>'Zemní práce - Zemní práce_03'!F35</f>
        <v>0</v>
      </c>
      <c r="BA85" s="102">
        <f>'Zemní práce - Zemní práce_03'!F36</f>
        <v>0</v>
      </c>
      <c r="BB85" s="102">
        <f>'Zemní práce - Zemní práce_03'!F37</f>
        <v>0</v>
      </c>
      <c r="BC85" s="102">
        <f>'Zemní práce - Zemní práce_03'!F38</f>
        <v>0</v>
      </c>
      <c r="BD85" s="104">
        <f>'Zemní práce - Zemní práce_03'!F39</f>
        <v>0</v>
      </c>
      <c r="BT85" s="105" t="s">
        <v>89</v>
      </c>
      <c r="BV85" s="105" t="s">
        <v>82</v>
      </c>
      <c r="BW85" s="105" t="s">
        <v>151</v>
      </c>
      <c r="BX85" s="105" t="s">
        <v>145</v>
      </c>
      <c r="CL85" s="105" t="s">
        <v>22</v>
      </c>
    </row>
    <row r="86" spans="1:91" s="7" customFormat="1" ht="16.5" customHeight="1">
      <c r="A86" s="88" t="s">
        <v>84</v>
      </c>
      <c r="B86" s="89"/>
      <c r="C86" s="90"/>
      <c r="D86" s="378" t="s">
        <v>152</v>
      </c>
      <c r="E86" s="378"/>
      <c r="F86" s="378"/>
      <c r="G86" s="378"/>
      <c r="H86" s="378"/>
      <c r="I86" s="91"/>
      <c r="J86" s="378" t="s">
        <v>153</v>
      </c>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0">
        <f>'14 - SO 07.7 Technologick...'!J30</f>
        <v>0</v>
      </c>
      <c r="AH86" s="371"/>
      <c r="AI86" s="371"/>
      <c r="AJ86" s="371"/>
      <c r="AK86" s="371"/>
      <c r="AL86" s="371"/>
      <c r="AM86" s="371"/>
      <c r="AN86" s="370">
        <f t="shared" si="0"/>
        <v>0</v>
      </c>
      <c r="AO86" s="371"/>
      <c r="AP86" s="371"/>
      <c r="AQ86" s="92" t="s">
        <v>87</v>
      </c>
      <c r="AR86" s="93"/>
      <c r="AS86" s="94">
        <v>0</v>
      </c>
      <c r="AT86" s="95">
        <f t="shared" si="1"/>
        <v>0</v>
      </c>
      <c r="AU86" s="96">
        <f>'14 - SO 07.7 Technologick...'!P86</f>
        <v>0</v>
      </c>
      <c r="AV86" s="95">
        <f>'14 - SO 07.7 Technologick...'!J33</f>
        <v>0</v>
      </c>
      <c r="AW86" s="95">
        <f>'14 - SO 07.7 Technologick...'!J34</f>
        <v>0</v>
      </c>
      <c r="AX86" s="95">
        <f>'14 - SO 07.7 Technologick...'!J35</f>
        <v>0</v>
      </c>
      <c r="AY86" s="95">
        <f>'14 - SO 07.7 Technologick...'!J36</f>
        <v>0</v>
      </c>
      <c r="AZ86" s="95">
        <f>'14 - SO 07.7 Technologick...'!F33</f>
        <v>0</v>
      </c>
      <c r="BA86" s="95">
        <f>'14 - SO 07.7 Technologick...'!F34</f>
        <v>0</v>
      </c>
      <c r="BB86" s="95">
        <f>'14 - SO 07.7 Technologick...'!F35</f>
        <v>0</v>
      </c>
      <c r="BC86" s="95">
        <f>'14 - SO 07.7 Technologick...'!F36</f>
        <v>0</v>
      </c>
      <c r="BD86" s="97">
        <f>'14 - SO 07.7 Technologick...'!F37</f>
        <v>0</v>
      </c>
      <c r="BT86" s="98" t="s">
        <v>23</v>
      </c>
      <c r="BV86" s="98" t="s">
        <v>82</v>
      </c>
      <c r="BW86" s="98" t="s">
        <v>154</v>
      </c>
      <c r="BX86" s="98" t="s">
        <v>5</v>
      </c>
      <c r="CL86" s="98" t="s">
        <v>22</v>
      </c>
      <c r="CM86" s="98" t="s">
        <v>89</v>
      </c>
    </row>
    <row r="87" spans="1:91" s="7" customFormat="1" ht="16.5" customHeight="1">
      <c r="A87" s="88" t="s">
        <v>84</v>
      </c>
      <c r="B87" s="89"/>
      <c r="C87" s="90"/>
      <c r="D87" s="378" t="s">
        <v>8</v>
      </c>
      <c r="E87" s="378"/>
      <c r="F87" s="378"/>
      <c r="G87" s="378"/>
      <c r="H87" s="378"/>
      <c r="I87" s="91"/>
      <c r="J87" s="378" t="s">
        <v>155</v>
      </c>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0">
        <f>'15 - SO 08 Návodní a vzdu...'!J30</f>
        <v>0</v>
      </c>
      <c r="AH87" s="371"/>
      <c r="AI87" s="371"/>
      <c r="AJ87" s="371"/>
      <c r="AK87" s="371"/>
      <c r="AL87" s="371"/>
      <c r="AM87" s="371"/>
      <c r="AN87" s="370">
        <f t="shared" si="0"/>
        <v>0</v>
      </c>
      <c r="AO87" s="371"/>
      <c r="AP87" s="371"/>
      <c r="AQ87" s="92" t="s">
        <v>87</v>
      </c>
      <c r="AR87" s="93"/>
      <c r="AS87" s="94">
        <v>0</v>
      </c>
      <c r="AT87" s="95">
        <f t="shared" si="1"/>
        <v>0</v>
      </c>
      <c r="AU87" s="96">
        <f>'15 - SO 08 Návodní a vzdu...'!P84</f>
        <v>0</v>
      </c>
      <c r="AV87" s="95">
        <f>'15 - SO 08 Návodní a vzdu...'!J33</f>
        <v>0</v>
      </c>
      <c r="AW87" s="95">
        <f>'15 - SO 08 Návodní a vzdu...'!J34</f>
        <v>0</v>
      </c>
      <c r="AX87" s="95">
        <f>'15 - SO 08 Návodní a vzdu...'!J35</f>
        <v>0</v>
      </c>
      <c r="AY87" s="95">
        <f>'15 - SO 08 Návodní a vzdu...'!J36</f>
        <v>0</v>
      </c>
      <c r="AZ87" s="95">
        <f>'15 - SO 08 Návodní a vzdu...'!F33</f>
        <v>0</v>
      </c>
      <c r="BA87" s="95">
        <f>'15 - SO 08 Návodní a vzdu...'!F34</f>
        <v>0</v>
      </c>
      <c r="BB87" s="95">
        <f>'15 - SO 08 Návodní a vzdu...'!F35</f>
        <v>0</v>
      </c>
      <c r="BC87" s="95">
        <f>'15 - SO 08 Návodní a vzdu...'!F36</f>
        <v>0</v>
      </c>
      <c r="BD87" s="97">
        <f>'15 - SO 08 Návodní a vzdu...'!F37</f>
        <v>0</v>
      </c>
      <c r="BT87" s="98" t="s">
        <v>23</v>
      </c>
      <c r="BV87" s="98" t="s">
        <v>82</v>
      </c>
      <c r="BW87" s="98" t="s">
        <v>156</v>
      </c>
      <c r="BX87" s="98" t="s">
        <v>5</v>
      </c>
      <c r="CL87" s="98" t="s">
        <v>93</v>
      </c>
      <c r="CM87" s="98" t="s">
        <v>89</v>
      </c>
    </row>
    <row r="88" spans="1:91" s="7" customFormat="1" ht="16.5" customHeight="1">
      <c r="A88" s="88" t="s">
        <v>84</v>
      </c>
      <c r="B88" s="89"/>
      <c r="C88" s="90"/>
      <c r="D88" s="378" t="s">
        <v>157</v>
      </c>
      <c r="E88" s="378"/>
      <c r="F88" s="378"/>
      <c r="G88" s="378"/>
      <c r="H88" s="378"/>
      <c r="I88" s="91"/>
      <c r="J88" s="378" t="s">
        <v>158</v>
      </c>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0">
        <f>'16 - SO 09 Oplocení'!J30</f>
        <v>0</v>
      </c>
      <c r="AH88" s="371"/>
      <c r="AI88" s="371"/>
      <c r="AJ88" s="371"/>
      <c r="AK88" s="371"/>
      <c r="AL88" s="371"/>
      <c r="AM88" s="371"/>
      <c r="AN88" s="370">
        <f t="shared" si="0"/>
        <v>0</v>
      </c>
      <c r="AO88" s="371"/>
      <c r="AP88" s="371"/>
      <c r="AQ88" s="92" t="s">
        <v>87</v>
      </c>
      <c r="AR88" s="93"/>
      <c r="AS88" s="94">
        <v>0</v>
      </c>
      <c r="AT88" s="95">
        <f t="shared" si="1"/>
        <v>0</v>
      </c>
      <c r="AU88" s="96">
        <f>'16 - SO 09 Oplocení'!P85</f>
        <v>0</v>
      </c>
      <c r="AV88" s="95">
        <f>'16 - SO 09 Oplocení'!J33</f>
        <v>0</v>
      </c>
      <c r="AW88" s="95">
        <f>'16 - SO 09 Oplocení'!J34</f>
        <v>0</v>
      </c>
      <c r="AX88" s="95">
        <f>'16 - SO 09 Oplocení'!J35</f>
        <v>0</v>
      </c>
      <c r="AY88" s="95">
        <f>'16 - SO 09 Oplocení'!J36</f>
        <v>0</v>
      </c>
      <c r="AZ88" s="95">
        <f>'16 - SO 09 Oplocení'!F33</f>
        <v>0</v>
      </c>
      <c r="BA88" s="95">
        <f>'16 - SO 09 Oplocení'!F34</f>
        <v>0</v>
      </c>
      <c r="BB88" s="95">
        <f>'16 - SO 09 Oplocení'!F35</f>
        <v>0</v>
      </c>
      <c r="BC88" s="95">
        <f>'16 - SO 09 Oplocení'!F36</f>
        <v>0</v>
      </c>
      <c r="BD88" s="97">
        <f>'16 - SO 09 Oplocení'!F37</f>
        <v>0</v>
      </c>
      <c r="BT88" s="98" t="s">
        <v>23</v>
      </c>
      <c r="BV88" s="98" t="s">
        <v>82</v>
      </c>
      <c r="BW88" s="98" t="s">
        <v>159</v>
      </c>
      <c r="BX88" s="98" t="s">
        <v>5</v>
      </c>
      <c r="CL88" s="98" t="s">
        <v>22</v>
      </c>
      <c r="CM88" s="98" t="s">
        <v>89</v>
      </c>
    </row>
    <row r="89" spans="1:91" s="7" customFormat="1" ht="16.5" customHeight="1">
      <c r="A89" s="88" t="s">
        <v>84</v>
      </c>
      <c r="B89" s="89"/>
      <c r="C89" s="90"/>
      <c r="D89" s="378" t="s">
        <v>160</v>
      </c>
      <c r="E89" s="378"/>
      <c r="F89" s="378"/>
      <c r="G89" s="378"/>
      <c r="H89" s="378"/>
      <c r="I89" s="91"/>
      <c r="J89" s="378" t="s">
        <v>161</v>
      </c>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0">
        <f>'17 - SO 10 DIO, VON'!J30</f>
        <v>0</v>
      </c>
      <c r="AH89" s="371"/>
      <c r="AI89" s="371"/>
      <c r="AJ89" s="371"/>
      <c r="AK89" s="371"/>
      <c r="AL89" s="371"/>
      <c r="AM89" s="371"/>
      <c r="AN89" s="370">
        <f t="shared" si="0"/>
        <v>0</v>
      </c>
      <c r="AO89" s="371"/>
      <c r="AP89" s="371"/>
      <c r="AQ89" s="92" t="s">
        <v>87</v>
      </c>
      <c r="AR89" s="93"/>
      <c r="AS89" s="106">
        <v>0</v>
      </c>
      <c r="AT89" s="107">
        <f t="shared" si="1"/>
        <v>0</v>
      </c>
      <c r="AU89" s="108">
        <f>'17 - SO 10 DIO, VON'!P87</f>
        <v>0</v>
      </c>
      <c r="AV89" s="107">
        <f>'17 - SO 10 DIO, VON'!J33</f>
        <v>0</v>
      </c>
      <c r="AW89" s="107">
        <f>'17 - SO 10 DIO, VON'!J34</f>
        <v>0</v>
      </c>
      <c r="AX89" s="107">
        <f>'17 - SO 10 DIO, VON'!J35</f>
        <v>0</v>
      </c>
      <c r="AY89" s="107">
        <f>'17 - SO 10 DIO, VON'!J36</f>
        <v>0</v>
      </c>
      <c r="AZ89" s="107">
        <f>'17 - SO 10 DIO, VON'!F33</f>
        <v>0</v>
      </c>
      <c r="BA89" s="107">
        <f>'17 - SO 10 DIO, VON'!F34</f>
        <v>0</v>
      </c>
      <c r="BB89" s="107">
        <f>'17 - SO 10 DIO, VON'!F35</f>
        <v>0</v>
      </c>
      <c r="BC89" s="107">
        <f>'17 - SO 10 DIO, VON'!F36</f>
        <v>0</v>
      </c>
      <c r="BD89" s="109">
        <f>'17 - SO 10 DIO, VON'!F37</f>
        <v>0</v>
      </c>
      <c r="BT89" s="98" t="s">
        <v>23</v>
      </c>
      <c r="BV89" s="98" t="s">
        <v>82</v>
      </c>
      <c r="BW89" s="98" t="s">
        <v>162</v>
      </c>
      <c r="BX89" s="98" t="s">
        <v>5</v>
      </c>
      <c r="CL89" s="98" t="s">
        <v>22</v>
      </c>
      <c r="CM89" s="98" t="s">
        <v>89</v>
      </c>
    </row>
    <row r="90" spans="1:91" s="2" customFormat="1" ht="30" customHeight="1">
      <c r="A90" s="36"/>
      <c r="B90" s="37"/>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41"/>
      <c r="AS90" s="36"/>
      <c r="AT90" s="36"/>
      <c r="AU90" s="36"/>
      <c r="AV90" s="36"/>
      <c r="AW90" s="36"/>
      <c r="AX90" s="36"/>
      <c r="AY90" s="36"/>
      <c r="AZ90" s="36"/>
      <c r="BA90" s="36"/>
      <c r="BB90" s="36"/>
      <c r="BC90" s="36"/>
      <c r="BD90" s="36"/>
      <c r="BE90" s="36"/>
    </row>
    <row r="91" spans="1:91" s="2" customFormat="1" ht="6.95" customHeight="1">
      <c r="A91" s="36"/>
      <c r="B91" s="49"/>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41"/>
      <c r="AS91" s="36"/>
      <c r="AT91" s="36"/>
      <c r="AU91" s="36"/>
      <c r="AV91" s="36"/>
      <c r="AW91" s="36"/>
      <c r="AX91" s="36"/>
      <c r="AY91" s="36"/>
      <c r="AZ91" s="36"/>
      <c r="BA91" s="36"/>
      <c r="BB91" s="36"/>
      <c r="BC91" s="36"/>
      <c r="BD91" s="36"/>
      <c r="BE91" s="36"/>
    </row>
  </sheetData>
  <sheetProtection algorithmName="SHA-512" hashValue="9+kV59lFt688fLFJazJfZOSzNCiTipGd/QDQ9yh0OV+Z0bnSE8nNdOo8F3mZRhG5b1hSEDfeVRkgxeCK6b5pOA==" saltValue="czp+lGnwgNEx+KSsi2Mgp8hIxBuE/KogxEMYUZ09rTrvGhTlqwESF1NtN6fD6tXKMY9WtyoUb/toF3VG3GftfQ==" spinCount="100000" sheet="1" objects="1" scenarios="1" formatColumns="0" formatRows="0"/>
  <mergeCells count="178">
    <mergeCell ref="E70:I70"/>
    <mergeCell ref="E82:I82"/>
    <mergeCell ref="E77:I77"/>
    <mergeCell ref="E85:I85"/>
    <mergeCell ref="K76:AF76"/>
    <mergeCell ref="J89:AF89"/>
    <mergeCell ref="D64:H64"/>
    <mergeCell ref="D87:H87"/>
    <mergeCell ref="D86:H86"/>
    <mergeCell ref="D81:H81"/>
    <mergeCell ref="D78:H78"/>
    <mergeCell ref="D88:H88"/>
    <mergeCell ref="D73:H73"/>
    <mergeCell ref="D69:H69"/>
    <mergeCell ref="D89:H89"/>
    <mergeCell ref="D66:H66"/>
    <mergeCell ref="D65:H65"/>
    <mergeCell ref="E83:I83"/>
    <mergeCell ref="E76:I76"/>
    <mergeCell ref="E68:I68"/>
    <mergeCell ref="E75:I75"/>
    <mergeCell ref="E79:I79"/>
    <mergeCell ref="E74:I74"/>
    <mergeCell ref="E80:I80"/>
    <mergeCell ref="E67:I67"/>
    <mergeCell ref="E72:I72"/>
    <mergeCell ref="E71:I71"/>
    <mergeCell ref="E84:I84"/>
    <mergeCell ref="J81:AF81"/>
    <mergeCell ref="J65:AF65"/>
    <mergeCell ref="J66:AF66"/>
    <mergeCell ref="J86:AF86"/>
    <mergeCell ref="J73:AF73"/>
    <mergeCell ref="J87:AF87"/>
    <mergeCell ref="J64:AF64"/>
    <mergeCell ref="J69:AF69"/>
    <mergeCell ref="J88:AF88"/>
    <mergeCell ref="J78:AF78"/>
    <mergeCell ref="K83:AF83"/>
    <mergeCell ref="K84:AF84"/>
    <mergeCell ref="K85:AF85"/>
    <mergeCell ref="K68:AF68"/>
    <mergeCell ref="K80:AF80"/>
    <mergeCell ref="K79:AF79"/>
    <mergeCell ref="K77:AF77"/>
    <mergeCell ref="K75:AF75"/>
    <mergeCell ref="K74:AF74"/>
    <mergeCell ref="K72:AF72"/>
    <mergeCell ref="K71:AF71"/>
    <mergeCell ref="K70:AF70"/>
    <mergeCell ref="K67:AF67"/>
    <mergeCell ref="K82:AF82"/>
    <mergeCell ref="J63:AF63"/>
    <mergeCell ref="AM47:AN47"/>
    <mergeCell ref="AM49:AP49"/>
    <mergeCell ref="AS49:AT51"/>
    <mergeCell ref="AM50:AP50"/>
    <mergeCell ref="AG52:AM52"/>
    <mergeCell ref="AN52:AP52"/>
    <mergeCell ref="AG55:AM55"/>
    <mergeCell ref="AN55:AP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AN88:AP88"/>
    <mergeCell ref="AG88:AM88"/>
    <mergeCell ref="AN89:AP89"/>
    <mergeCell ref="AG89:AM89"/>
    <mergeCell ref="L45:AO45"/>
    <mergeCell ref="I52:AF52"/>
    <mergeCell ref="C52:G52"/>
    <mergeCell ref="J55:AF55"/>
    <mergeCell ref="D55:H55"/>
    <mergeCell ref="J56:AF56"/>
    <mergeCell ref="D56:H56"/>
    <mergeCell ref="D57:H57"/>
    <mergeCell ref="J57:AF57"/>
    <mergeCell ref="J58:AF58"/>
    <mergeCell ref="D58:H58"/>
    <mergeCell ref="K59:AF59"/>
    <mergeCell ref="E59:I59"/>
    <mergeCell ref="K60:AF60"/>
    <mergeCell ref="E60:I60"/>
    <mergeCell ref="K61:AF61"/>
    <mergeCell ref="E61:I61"/>
    <mergeCell ref="E62:I62"/>
    <mergeCell ref="K62:AF62"/>
    <mergeCell ref="D63:H63"/>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N76:AP76"/>
    <mergeCell ref="AG76:AM76"/>
    <mergeCell ref="AN77:AP77"/>
    <mergeCell ref="AG77:AM77"/>
    <mergeCell ref="AN68:AP68"/>
    <mergeCell ref="AG68:AM68"/>
    <mergeCell ref="AG69:AM69"/>
    <mergeCell ref="AN69:AP69"/>
    <mergeCell ref="AN70:AP70"/>
    <mergeCell ref="AG70:AM70"/>
    <mergeCell ref="AG71:AM71"/>
    <mergeCell ref="AN71:AP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AK33:AO33"/>
    <mergeCell ref="L33:P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01 - SO 01 Přemostění bez...'!C2" display="/"/>
    <hyperlink ref="A56" location="'02 - SO 02 Koruna hráze'!C2" display="/"/>
    <hyperlink ref="A57" location="'03 - SO 03 Zábradlí '!C2" display="/"/>
    <hyperlink ref="A59" location="'Demontáž - Demontáž'!C2" display="/"/>
    <hyperlink ref="A60" location="'Elektro - Elektro'!C2" display="/"/>
    <hyperlink ref="A61" location="'Rozváděč RVO - Rozváděč RVO'!C2" display="/"/>
    <hyperlink ref="A62" location="'Zemní práce - Zemní práce'!C2" display="/"/>
    <hyperlink ref="A63" location="'05 - SO 05.1 Stavební úpr...'!C2" display="/"/>
    <hyperlink ref="A64" location="'06 - SO 05.2 Stavební úpr...'!C2" display="/"/>
    <hyperlink ref="A65" location="'07 - SO 06 Zařízení TBD'!C2" display="/"/>
    <hyperlink ref="A67" location="'Demontáž - Demontáž_01'!C2" display="/"/>
    <hyperlink ref="A68" location="'Montáž - Montáž'!C2" display="/"/>
    <hyperlink ref="A70" location="'Demontáž - Demontáž_02'!C2" display="/"/>
    <hyperlink ref="A71" location="'Elektro - Elektro_01'!C2" display="/"/>
    <hyperlink ref="A72" location="'Zemní práce - Zemní práce_01'!C2" display="/"/>
    <hyperlink ref="A74" location="'Demontáž - Demontáž_03'!C2" display="/"/>
    <hyperlink ref="A75" location="'Elektro - Elektro_02'!C2" display="/"/>
    <hyperlink ref="A76" location="'Šachta - Šachta'!C2" display="/"/>
    <hyperlink ref="A77" location="'Zemní práce - Zemní práce_02'!C2" display="/"/>
    <hyperlink ref="A79" location="'Elektro - Elektro_03'!C2" display="/"/>
    <hyperlink ref="A80" location="'Rozvádě RV - Rozvádě RV'!C2" display="/"/>
    <hyperlink ref="A82" location="'Demontáž - Demontáž_04'!C2" display="/"/>
    <hyperlink ref="A83" location="'Elektro - Elektro_04'!C2" display="/"/>
    <hyperlink ref="A84" location="'Kabelová skříň - Kabelová...'!C2" display="/"/>
    <hyperlink ref="A85" location="'Zemní práce - Zemní práce_03'!C2" display="/"/>
    <hyperlink ref="A86" location="'14 - SO 07.7 Technologick...'!C2" display="/"/>
    <hyperlink ref="A87" location="'15 - SO 08 Návodní a vzdu...'!C2" display="/"/>
    <hyperlink ref="A88" location="'16 - SO 09 Oplocení'!C2" display="/"/>
    <hyperlink ref="A89" location="'17 - SO 10 DIO, VON'!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tabSelected="1" topLeftCell="C518" workbookViewId="0">
      <selection activeCell="W538" sqref="W53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88</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165</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8" t="s">
        <v>167</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ROUND(J93,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ROUND((SUM(BE93:BE550)),  2)</f>
        <v>0</v>
      </c>
      <c r="G33" s="36"/>
      <c r="H33" s="36"/>
      <c r="I33" s="126">
        <v>0.21</v>
      </c>
      <c r="J33" s="125">
        <f>ROUND(((SUM(BE93:BE550))*I33),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ROUND((SUM(BF93:BF550)),  2)</f>
        <v>0</v>
      </c>
      <c r="G34" s="36"/>
      <c r="H34" s="36"/>
      <c r="I34" s="126">
        <v>0.15</v>
      </c>
      <c r="J34" s="125">
        <f>ROUND(((SUM(BF93:BF550))*I34),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ROUND((SUM(BG93:BG550)),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ROUND((SUM(BH93:BH550)),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ROUND((SUM(BI93:BI550)),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01 - SO 01 Přemostění bezpečnostních přelivů</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J93</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J94</f>
        <v>0</v>
      </c>
      <c r="K60" s="143"/>
      <c r="L60" s="147"/>
    </row>
    <row r="61" spans="1:47" s="10" customFormat="1" ht="19.899999999999999" customHeight="1">
      <c r="B61" s="148"/>
      <c r="C61" s="99"/>
      <c r="D61" s="149" t="s">
        <v>173</v>
      </c>
      <c r="E61" s="150"/>
      <c r="F61" s="150"/>
      <c r="G61" s="150"/>
      <c r="H61" s="150"/>
      <c r="I61" s="150"/>
      <c r="J61" s="151">
        <f>J95</f>
        <v>0</v>
      </c>
      <c r="K61" s="99"/>
      <c r="L61" s="152"/>
    </row>
    <row r="62" spans="1:47" s="10" customFormat="1" ht="19.899999999999999" customHeight="1">
      <c r="B62" s="148"/>
      <c r="C62" s="99"/>
      <c r="D62" s="149" t="s">
        <v>174</v>
      </c>
      <c r="E62" s="150"/>
      <c r="F62" s="150"/>
      <c r="G62" s="150"/>
      <c r="H62" s="150"/>
      <c r="I62" s="150"/>
      <c r="J62" s="151">
        <f>J113</f>
        <v>0</v>
      </c>
      <c r="K62" s="99"/>
      <c r="L62" s="152"/>
    </row>
    <row r="63" spans="1:47" s="10" customFormat="1" ht="19.899999999999999" customHeight="1">
      <c r="B63" s="148"/>
      <c r="C63" s="99"/>
      <c r="D63" s="149" t="s">
        <v>175</v>
      </c>
      <c r="E63" s="150"/>
      <c r="F63" s="150"/>
      <c r="G63" s="150"/>
      <c r="H63" s="150"/>
      <c r="I63" s="150"/>
      <c r="J63" s="151">
        <f>J142</f>
        <v>0</v>
      </c>
      <c r="K63" s="99"/>
      <c r="L63" s="152"/>
    </row>
    <row r="64" spans="1:47" s="10" customFormat="1" ht="19.899999999999999" customHeight="1">
      <c r="B64" s="148"/>
      <c r="C64" s="99"/>
      <c r="D64" s="149" t="s">
        <v>176</v>
      </c>
      <c r="E64" s="150"/>
      <c r="F64" s="150"/>
      <c r="G64" s="150"/>
      <c r="H64" s="150"/>
      <c r="I64" s="150"/>
      <c r="J64" s="151">
        <f>J236</f>
        <v>0</v>
      </c>
      <c r="K64" s="99"/>
      <c r="L64" s="152"/>
    </row>
    <row r="65" spans="1:31" s="10" customFormat="1" ht="19.899999999999999" customHeight="1">
      <c r="B65" s="148"/>
      <c r="C65" s="99"/>
      <c r="D65" s="149" t="s">
        <v>177</v>
      </c>
      <c r="E65" s="150"/>
      <c r="F65" s="150"/>
      <c r="G65" s="150"/>
      <c r="H65" s="150"/>
      <c r="I65" s="150"/>
      <c r="J65" s="151">
        <f>J291</f>
        <v>0</v>
      </c>
      <c r="K65" s="99"/>
      <c r="L65" s="152"/>
    </row>
    <row r="66" spans="1:31" s="10" customFormat="1" ht="19.899999999999999" customHeight="1">
      <c r="B66" s="148"/>
      <c r="C66" s="99"/>
      <c r="D66" s="149" t="s">
        <v>178</v>
      </c>
      <c r="E66" s="150"/>
      <c r="F66" s="150"/>
      <c r="G66" s="150"/>
      <c r="H66" s="150"/>
      <c r="I66" s="150"/>
      <c r="J66" s="151">
        <f>J310</f>
        <v>0</v>
      </c>
      <c r="K66" s="99"/>
      <c r="L66" s="152"/>
    </row>
    <row r="67" spans="1:31" s="10" customFormat="1" ht="19.899999999999999" customHeight="1">
      <c r="B67" s="148"/>
      <c r="C67" s="99"/>
      <c r="D67" s="149" t="s">
        <v>179</v>
      </c>
      <c r="E67" s="150"/>
      <c r="F67" s="150"/>
      <c r="G67" s="150"/>
      <c r="H67" s="150"/>
      <c r="I67" s="150"/>
      <c r="J67" s="151">
        <f>J320</f>
        <v>0</v>
      </c>
      <c r="K67" s="99"/>
      <c r="L67" s="152"/>
    </row>
    <row r="68" spans="1:31" s="10" customFormat="1" ht="19.899999999999999" customHeight="1">
      <c r="B68" s="148"/>
      <c r="C68" s="99"/>
      <c r="D68" s="149" t="s">
        <v>180</v>
      </c>
      <c r="E68" s="150"/>
      <c r="F68" s="150"/>
      <c r="G68" s="150"/>
      <c r="H68" s="150"/>
      <c r="I68" s="150"/>
      <c r="J68" s="151">
        <f>J324</f>
        <v>0</v>
      </c>
      <c r="K68" s="99"/>
      <c r="L68" s="152"/>
    </row>
    <row r="69" spans="1:31" s="10" customFormat="1" ht="19.899999999999999" customHeight="1">
      <c r="B69" s="148"/>
      <c r="C69" s="99"/>
      <c r="D69" s="149" t="s">
        <v>181</v>
      </c>
      <c r="E69" s="150"/>
      <c r="F69" s="150"/>
      <c r="G69" s="150"/>
      <c r="H69" s="150"/>
      <c r="I69" s="150"/>
      <c r="J69" s="151">
        <f>J467</f>
        <v>0</v>
      </c>
      <c r="K69" s="99"/>
      <c r="L69" s="152"/>
    </row>
    <row r="70" spans="1:31" s="10" customFormat="1" ht="19.899999999999999" customHeight="1">
      <c r="B70" s="148"/>
      <c r="C70" s="99"/>
      <c r="D70" s="149" t="s">
        <v>182</v>
      </c>
      <c r="E70" s="150"/>
      <c r="F70" s="150"/>
      <c r="G70" s="150"/>
      <c r="H70" s="150"/>
      <c r="I70" s="150"/>
      <c r="J70" s="151">
        <f>J521</f>
        <v>0</v>
      </c>
      <c r="K70" s="99"/>
      <c r="L70" s="152"/>
    </row>
    <row r="71" spans="1:31" s="9" customFormat="1" ht="24.95" customHeight="1">
      <c r="B71" s="142"/>
      <c r="C71" s="143"/>
      <c r="D71" s="144" t="s">
        <v>183</v>
      </c>
      <c r="E71" s="145"/>
      <c r="F71" s="145"/>
      <c r="G71" s="145"/>
      <c r="H71" s="145"/>
      <c r="I71" s="145"/>
      <c r="J71" s="146">
        <f>J524</f>
        <v>0</v>
      </c>
      <c r="K71" s="143"/>
      <c r="L71" s="147"/>
    </row>
    <row r="72" spans="1:31" s="10" customFormat="1" ht="19.899999999999999" customHeight="1">
      <c r="B72" s="148"/>
      <c r="C72" s="99"/>
      <c r="D72" s="149" t="s">
        <v>184</v>
      </c>
      <c r="E72" s="150"/>
      <c r="F72" s="150"/>
      <c r="G72" s="150"/>
      <c r="H72" s="150"/>
      <c r="I72" s="150"/>
      <c r="J72" s="151">
        <f>J525</f>
        <v>0</v>
      </c>
      <c r="K72" s="99"/>
      <c r="L72" s="152"/>
    </row>
    <row r="73" spans="1:31" s="10" customFormat="1" ht="19.899999999999999" customHeight="1">
      <c r="B73" s="148"/>
      <c r="C73" s="99"/>
      <c r="D73" s="149" t="s">
        <v>185</v>
      </c>
      <c r="E73" s="150"/>
      <c r="F73" s="150"/>
      <c r="G73" s="150"/>
      <c r="H73" s="150"/>
      <c r="I73" s="150"/>
      <c r="J73" s="151">
        <f>J543</f>
        <v>0</v>
      </c>
      <c r="K73" s="99"/>
      <c r="L73" s="152"/>
    </row>
    <row r="74" spans="1:31"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31" s="2" customFormat="1" ht="24.95" customHeight="1">
      <c r="A80" s="36"/>
      <c r="B80" s="37"/>
      <c r="C80" s="25" t="s">
        <v>186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99" t="str">
        <f>E7</f>
        <v>VD Pastviny, rekonstrukce koruny hráze</v>
      </c>
      <c r="F83" s="400"/>
      <c r="G83" s="400"/>
      <c r="H83" s="400"/>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164</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73" t="str">
        <f>E9</f>
        <v>01 - SO 01 Přemostění bezpečnostních přelivů</v>
      </c>
      <c r="F85" s="401"/>
      <c r="G85" s="401"/>
      <c r="H85" s="401"/>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24</v>
      </c>
      <c r="D87" s="38"/>
      <c r="E87" s="38"/>
      <c r="F87" s="29" t="str">
        <f>F12</f>
        <v xml:space="preserve"> </v>
      </c>
      <c r="G87" s="38"/>
      <c r="H87" s="38"/>
      <c r="I87" s="31" t="s">
        <v>26</v>
      </c>
      <c r="J87" s="61" t="str">
        <f>IF(J12="","",J12)</f>
        <v>15. 10. 2018</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E15</f>
        <v>Povodí Labe, státní podnik</v>
      </c>
      <c r="G89" s="38"/>
      <c r="H89" s="38"/>
      <c r="I89" s="31" t="s">
        <v>37</v>
      </c>
      <c r="J89" s="34" t="str">
        <f>E21</f>
        <v>MDS projekt s.r.o.</v>
      </c>
      <c r="K89" s="38"/>
      <c r="L89" s="115"/>
      <c r="S89" s="36"/>
      <c r="T89" s="36"/>
      <c r="U89" s="36"/>
      <c r="V89" s="36"/>
      <c r="W89" s="36"/>
      <c r="X89" s="36"/>
      <c r="Y89" s="36"/>
      <c r="Z89" s="36"/>
      <c r="AA89" s="36"/>
      <c r="AB89" s="36"/>
      <c r="AC89" s="36"/>
      <c r="AD89" s="36"/>
      <c r="AE89" s="36"/>
    </row>
    <row r="90" spans="1:65" s="2" customFormat="1" ht="15.2" customHeight="1">
      <c r="A90" s="36"/>
      <c r="B90" s="37"/>
      <c r="C90" s="31" t="s">
        <v>35</v>
      </c>
      <c r="D90" s="38"/>
      <c r="E90" s="38"/>
      <c r="F90" s="29" t="str">
        <f>IF(E18="","",E18)</f>
        <v>Vyplň údaj</v>
      </c>
      <c r="G90" s="38"/>
      <c r="H90" s="38"/>
      <c r="I90" s="31" t="s">
        <v>42</v>
      </c>
      <c r="J90" s="34" t="str">
        <f>E24</f>
        <v>Tomáš Bajer</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187</v>
      </c>
      <c r="D92" s="156" t="s">
        <v>65</v>
      </c>
      <c r="E92" s="156" t="s">
        <v>61</v>
      </c>
      <c r="F92" s="156" t="s">
        <v>62</v>
      </c>
      <c r="G92" s="156" t="s">
        <v>188</v>
      </c>
      <c r="H92" s="156" t="s">
        <v>189</v>
      </c>
      <c r="I92" s="156" t="s">
        <v>190</v>
      </c>
      <c r="J92" s="156" t="s">
        <v>170</v>
      </c>
      <c r="K92" s="157" t="s">
        <v>191</v>
      </c>
      <c r="L92" s="158"/>
      <c r="M92" s="70" t="s">
        <v>22</v>
      </c>
      <c r="N92" s="71" t="s">
        <v>50</v>
      </c>
      <c r="O92" s="71" t="s">
        <v>192</v>
      </c>
      <c r="P92" s="71" t="s">
        <v>193</v>
      </c>
      <c r="Q92" s="71" t="s">
        <v>194</v>
      </c>
      <c r="R92" s="71" t="s">
        <v>195</v>
      </c>
      <c r="S92" s="71" t="s">
        <v>196</v>
      </c>
      <c r="T92" s="72" t="s">
        <v>197</v>
      </c>
      <c r="U92" s="153"/>
      <c r="V92" s="153"/>
      <c r="W92" s="153"/>
      <c r="X92" s="153"/>
      <c r="Y92" s="153"/>
      <c r="Z92" s="153"/>
      <c r="AA92" s="153"/>
      <c r="AB92" s="153"/>
      <c r="AC92" s="153"/>
      <c r="AD92" s="153"/>
      <c r="AE92" s="153"/>
    </row>
    <row r="93" spans="1:65" s="2" customFormat="1" ht="22.9" customHeight="1">
      <c r="A93" s="36"/>
      <c r="B93" s="37"/>
      <c r="C93" s="77" t="s">
        <v>198</v>
      </c>
      <c r="D93" s="38"/>
      <c r="E93" s="38"/>
      <c r="F93" s="38"/>
      <c r="G93" s="38"/>
      <c r="H93" s="38"/>
      <c r="I93" s="38"/>
      <c r="J93" s="159">
        <f>BK93</f>
        <v>0</v>
      </c>
      <c r="K93" s="38"/>
      <c r="L93" s="41"/>
      <c r="M93" s="73"/>
      <c r="N93" s="160"/>
      <c r="O93" s="74"/>
      <c r="P93" s="161">
        <f>P94+P524</f>
        <v>0</v>
      </c>
      <c r="Q93" s="74"/>
      <c r="R93" s="161">
        <f>R94+R524</f>
        <v>1118.5727947800001</v>
      </c>
      <c r="S93" s="74"/>
      <c r="T93" s="162">
        <f>T94+T524</f>
        <v>1381.79423</v>
      </c>
      <c r="U93" s="36"/>
      <c r="V93" s="36"/>
      <c r="W93" s="36"/>
      <c r="X93" s="36"/>
      <c r="Y93" s="36"/>
      <c r="Z93" s="36"/>
      <c r="AA93" s="36"/>
      <c r="AB93" s="36"/>
      <c r="AC93" s="36"/>
      <c r="AD93" s="36"/>
      <c r="AE93" s="36"/>
      <c r="AT93" s="19" t="s">
        <v>79</v>
      </c>
      <c r="AU93" s="19" t="s">
        <v>171</v>
      </c>
      <c r="BK93" s="163">
        <f>BK94+BK524</f>
        <v>0</v>
      </c>
    </row>
    <row r="94" spans="1:65" s="12" customFormat="1" ht="25.9" customHeight="1">
      <c r="B94" s="164"/>
      <c r="C94" s="165"/>
      <c r="D94" s="166" t="s">
        <v>79</v>
      </c>
      <c r="E94" s="167" t="s">
        <v>199</v>
      </c>
      <c r="F94" s="167" t="s">
        <v>200</v>
      </c>
      <c r="G94" s="165"/>
      <c r="H94" s="165"/>
      <c r="I94" s="168"/>
      <c r="J94" s="169">
        <f>BK94</f>
        <v>0</v>
      </c>
      <c r="K94" s="165"/>
      <c r="L94" s="170"/>
      <c r="M94" s="171"/>
      <c r="N94" s="172"/>
      <c r="O94" s="172"/>
      <c r="P94" s="173">
        <f>P95+P113+P142+P236+P291+P310+P320+P324+P467+P521</f>
        <v>0</v>
      </c>
      <c r="Q94" s="172"/>
      <c r="R94" s="173">
        <f>R95+R113+R142+R236+R291+R310+R320+R324+R467+R521</f>
        <v>1111.5612618800001</v>
      </c>
      <c r="S94" s="172"/>
      <c r="T94" s="174">
        <f>T95+T113+T142+T236+T291+T310+T320+T324+T467+T521</f>
        <v>1380.71423</v>
      </c>
      <c r="AR94" s="175" t="s">
        <v>23</v>
      </c>
      <c r="AT94" s="176" t="s">
        <v>79</v>
      </c>
      <c r="AU94" s="176" t="s">
        <v>80</v>
      </c>
      <c r="AY94" s="175" t="s">
        <v>201</v>
      </c>
      <c r="BK94" s="177">
        <f>BK95+BK113+BK142+BK236+BK291+BK310+BK320+BK324+BK467+BK521</f>
        <v>0</v>
      </c>
    </row>
    <row r="95" spans="1:65" s="12" customFormat="1" ht="22.9" customHeight="1">
      <c r="B95" s="164"/>
      <c r="C95" s="165"/>
      <c r="D95" s="166" t="s">
        <v>79</v>
      </c>
      <c r="E95" s="178" t="s">
        <v>23</v>
      </c>
      <c r="F95" s="178" t="s">
        <v>107</v>
      </c>
      <c r="G95" s="165"/>
      <c r="H95" s="165"/>
      <c r="I95" s="168"/>
      <c r="J95" s="179">
        <f>BK95</f>
        <v>0</v>
      </c>
      <c r="K95" s="165"/>
      <c r="L95" s="170"/>
      <c r="M95" s="171"/>
      <c r="N95" s="172"/>
      <c r="O95" s="172"/>
      <c r="P95" s="173">
        <f>SUM(P96:P112)</f>
        <v>0</v>
      </c>
      <c r="Q95" s="172"/>
      <c r="R95" s="173">
        <f>SUM(R96:R112)</f>
        <v>0</v>
      </c>
      <c r="S95" s="172"/>
      <c r="T95" s="174">
        <f>SUM(T96:T112)</f>
        <v>144</v>
      </c>
      <c r="AR95" s="175" t="s">
        <v>23</v>
      </c>
      <c r="AT95" s="176" t="s">
        <v>79</v>
      </c>
      <c r="AU95" s="176" t="s">
        <v>23</v>
      </c>
      <c r="AY95" s="175" t="s">
        <v>201</v>
      </c>
      <c r="BK95" s="177">
        <f>SUM(BK96:BK112)</f>
        <v>0</v>
      </c>
    </row>
    <row r="96" spans="1:65" s="2" customFormat="1" ht="37.9" customHeight="1">
      <c r="A96" s="36"/>
      <c r="B96" s="37"/>
      <c r="C96" s="180" t="s">
        <v>23</v>
      </c>
      <c r="D96" s="180" t="s">
        <v>202</v>
      </c>
      <c r="E96" s="181" t="s">
        <v>203</v>
      </c>
      <c r="F96" s="182" t="s">
        <v>204</v>
      </c>
      <c r="G96" s="183" t="s">
        <v>205</v>
      </c>
      <c r="H96" s="184">
        <v>225</v>
      </c>
      <c r="I96" s="185"/>
      <c r="J96" s="186">
        <f>ROUND(I96*H96,2)</f>
        <v>0</v>
      </c>
      <c r="K96" s="182" t="s">
        <v>206</v>
      </c>
      <c r="L96" s="41"/>
      <c r="M96" s="187" t="s">
        <v>22</v>
      </c>
      <c r="N96" s="188" t="s">
        <v>51</v>
      </c>
      <c r="O96" s="66"/>
      <c r="P96" s="189">
        <f>O96*H96</f>
        <v>0</v>
      </c>
      <c r="Q96" s="189">
        <v>0</v>
      </c>
      <c r="R96" s="189">
        <f>Q96*H96</f>
        <v>0</v>
      </c>
      <c r="S96" s="189">
        <v>0.40799999999999997</v>
      </c>
      <c r="T96" s="190">
        <f>S96*H96</f>
        <v>91.8</v>
      </c>
      <c r="U96" s="36"/>
      <c r="V96" s="36"/>
      <c r="W96" s="36"/>
      <c r="X96" s="36"/>
      <c r="Y96" s="36"/>
      <c r="Z96" s="36"/>
      <c r="AA96" s="36"/>
      <c r="AB96" s="36"/>
      <c r="AC96" s="36"/>
      <c r="AD96" s="36"/>
      <c r="AE96" s="36"/>
      <c r="AR96" s="191" t="s">
        <v>207</v>
      </c>
      <c r="AT96" s="191" t="s">
        <v>202</v>
      </c>
      <c r="AU96" s="191" t="s">
        <v>89</v>
      </c>
      <c r="AY96" s="19" t="s">
        <v>201</v>
      </c>
      <c r="BE96" s="192">
        <f>IF(N96="základní",J96,0)</f>
        <v>0</v>
      </c>
      <c r="BF96" s="192">
        <f>IF(N96="snížená",J96,0)</f>
        <v>0</v>
      </c>
      <c r="BG96" s="192">
        <f>IF(N96="zákl. přenesená",J96,0)</f>
        <v>0</v>
      </c>
      <c r="BH96" s="192">
        <f>IF(N96="sníž. přenesená",J96,0)</f>
        <v>0</v>
      </c>
      <c r="BI96" s="192">
        <f>IF(N96="nulová",J96,0)</f>
        <v>0</v>
      </c>
      <c r="BJ96" s="19" t="s">
        <v>23</v>
      </c>
      <c r="BK96" s="192">
        <f>ROUND(I96*H96,2)</f>
        <v>0</v>
      </c>
      <c r="BL96" s="19" t="s">
        <v>207</v>
      </c>
      <c r="BM96" s="191" t="s">
        <v>208</v>
      </c>
    </row>
    <row r="97" spans="1:65" s="2" customFormat="1" ht="117">
      <c r="A97" s="36"/>
      <c r="B97" s="37"/>
      <c r="C97" s="38"/>
      <c r="D97" s="193" t="s">
        <v>209</v>
      </c>
      <c r="E97" s="38"/>
      <c r="F97" s="194" t="s">
        <v>210</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209</v>
      </c>
      <c r="AU97" s="19" t="s">
        <v>89</v>
      </c>
    </row>
    <row r="98" spans="1:65" s="13" customFormat="1" ht="11.25">
      <c r="B98" s="198"/>
      <c r="C98" s="199"/>
      <c r="D98" s="193" t="s">
        <v>211</v>
      </c>
      <c r="E98" s="200" t="s">
        <v>22</v>
      </c>
      <c r="F98" s="201" t="s">
        <v>212</v>
      </c>
      <c r="G98" s="199"/>
      <c r="H98" s="200" t="s">
        <v>22</v>
      </c>
      <c r="I98" s="202"/>
      <c r="J98" s="199"/>
      <c r="K98" s="199"/>
      <c r="L98" s="203"/>
      <c r="M98" s="204"/>
      <c r="N98" s="205"/>
      <c r="O98" s="205"/>
      <c r="P98" s="205"/>
      <c r="Q98" s="205"/>
      <c r="R98" s="205"/>
      <c r="S98" s="205"/>
      <c r="T98" s="206"/>
      <c r="AT98" s="207" t="s">
        <v>211</v>
      </c>
      <c r="AU98" s="207" t="s">
        <v>89</v>
      </c>
      <c r="AV98" s="13" t="s">
        <v>23</v>
      </c>
      <c r="AW98" s="13" t="s">
        <v>41</v>
      </c>
      <c r="AX98" s="13" t="s">
        <v>80</v>
      </c>
      <c r="AY98" s="207" t="s">
        <v>201</v>
      </c>
    </row>
    <row r="99" spans="1:65" s="14" customFormat="1" ht="11.25">
      <c r="B99" s="208"/>
      <c r="C99" s="209"/>
      <c r="D99" s="193" t="s">
        <v>211</v>
      </c>
      <c r="E99" s="210" t="s">
        <v>22</v>
      </c>
      <c r="F99" s="211" t="s">
        <v>213</v>
      </c>
      <c r="G99" s="209"/>
      <c r="H99" s="212">
        <v>225</v>
      </c>
      <c r="I99" s="213"/>
      <c r="J99" s="209"/>
      <c r="K99" s="209"/>
      <c r="L99" s="214"/>
      <c r="M99" s="215"/>
      <c r="N99" s="216"/>
      <c r="O99" s="216"/>
      <c r="P99" s="216"/>
      <c r="Q99" s="216"/>
      <c r="R99" s="216"/>
      <c r="S99" s="216"/>
      <c r="T99" s="217"/>
      <c r="AT99" s="218" t="s">
        <v>211</v>
      </c>
      <c r="AU99" s="218" t="s">
        <v>89</v>
      </c>
      <c r="AV99" s="14" t="s">
        <v>89</v>
      </c>
      <c r="AW99" s="14" t="s">
        <v>41</v>
      </c>
      <c r="AX99" s="14" t="s">
        <v>23</v>
      </c>
      <c r="AY99" s="218" t="s">
        <v>201</v>
      </c>
    </row>
    <row r="100" spans="1:65" s="2" customFormat="1" ht="24.2" customHeight="1">
      <c r="A100" s="36"/>
      <c r="B100" s="37"/>
      <c r="C100" s="180" t="s">
        <v>89</v>
      </c>
      <c r="D100" s="180" t="s">
        <v>202</v>
      </c>
      <c r="E100" s="181" t="s">
        <v>214</v>
      </c>
      <c r="F100" s="182" t="s">
        <v>215</v>
      </c>
      <c r="G100" s="183" t="s">
        <v>216</v>
      </c>
      <c r="H100" s="184">
        <v>180</v>
      </c>
      <c r="I100" s="185"/>
      <c r="J100" s="186">
        <f>ROUND(I100*H100,2)</f>
        <v>0</v>
      </c>
      <c r="K100" s="182" t="s">
        <v>206</v>
      </c>
      <c r="L100" s="41"/>
      <c r="M100" s="187" t="s">
        <v>22</v>
      </c>
      <c r="N100" s="188" t="s">
        <v>51</v>
      </c>
      <c r="O100" s="66"/>
      <c r="P100" s="189">
        <f>O100*H100</f>
        <v>0</v>
      </c>
      <c r="Q100" s="189">
        <v>0</v>
      </c>
      <c r="R100" s="189">
        <f>Q100*H100</f>
        <v>0</v>
      </c>
      <c r="S100" s="189">
        <v>0.28999999999999998</v>
      </c>
      <c r="T100" s="190">
        <f>S100*H100</f>
        <v>52.199999999999996</v>
      </c>
      <c r="U100" s="36"/>
      <c r="V100" s="36"/>
      <c r="W100" s="36"/>
      <c r="X100" s="36"/>
      <c r="Y100" s="36"/>
      <c r="Z100" s="36"/>
      <c r="AA100" s="36"/>
      <c r="AB100" s="36"/>
      <c r="AC100" s="36"/>
      <c r="AD100" s="36"/>
      <c r="AE100" s="36"/>
      <c r="AR100" s="191" t="s">
        <v>207</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207</v>
      </c>
      <c r="BM100" s="191" t="s">
        <v>217</v>
      </c>
    </row>
    <row r="101" spans="1:65" s="2" customFormat="1" ht="136.5">
      <c r="A101" s="36"/>
      <c r="B101" s="37"/>
      <c r="C101" s="38"/>
      <c r="D101" s="193" t="s">
        <v>209</v>
      </c>
      <c r="E101" s="38"/>
      <c r="F101" s="194" t="s">
        <v>218</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209</v>
      </c>
      <c r="AU101" s="19" t="s">
        <v>89</v>
      </c>
    </row>
    <row r="102" spans="1:65" s="13" customFormat="1" ht="11.25">
      <c r="B102" s="198"/>
      <c r="C102" s="199"/>
      <c r="D102" s="193" t="s">
        <v>211</v>
      </c>
      <c r="E102" s="200" t="s">
        <v>22</v>
      </c>
      <c r="F102" s="201" t="s">
        <v>219</v>
      </c>
      <c r="G102" s="199"/>
      <c r="H102" s="200" t="s">
        <v>22</v>
      </c>
      <c r="I102" s="202"/>
      <c r="J102" s="199"/>
      <c r="K102" s="199"/>
      <c r="L102" s="203"/>
      <c r="M102" s="204"/>
      <c r="N102" s="205"/>
      <c r="O102" s="205"/>
      <c r="P102" s="205"/>
      <c r="Q102" s="205"/>
      <c r="R102" s="205"/>
      <c r="S102" s="205"/>
      <c r="T102" s="206"/>
      <c r="AT102" s="207" t="s">
        <v>211</v>
      </c>
      <c r="AU102" s="207" t="s">
        <v>89</v>
      </c>
      <c r="AV102" s="13" t="s">
        <v>23</v>
      </c>
      <c r="AW102" s="13" t="s">
        <v>41</v>
      </c>
      <c r="AX102" s="13" t="s">
        <v>80</v>
      </c>
      <c r="AY102" s="207" t="s">
        <v>201</v>
      </c>
    </row>
    <row r="103" spans="1:65" s="14" customFormat="1" ht="11.25">
      <c r="B103" s="208"/>
      <c r="C103" s="209"/>
      <c r="D103" s="193" t="s">
        <v>211</v>
      </c>
      <c r="E103" s="210" t="s">
        <v>22</v>
      </c>
      <c r="F103" s="211" t="s">
        <v>220</v>
      </c>
      <c r="G103" s="209"/>
      <c r="H103" s="212">
        <v>180</v>
      </c>
      <c r="I103" s="213"/>
      <c r="J103" s="209"/>
      <c r="K103" s="209"/>
      <c r="L103" s="214"/>
      <c r="M103" s="215"/>
      <c r="N103" s="216"/>
      <c r="O103" s="216"/>
      <c r="P103" s="216"/>
      <c r="Q103" s="216"/>
      <c r="R103" s="216"/>
      <c r="S103" s="216"/>
      <c r="T103" s="217"/>
      <c r="AT103" s="218" t="s">
        <v>211</v>
      </c>
      <c r="AU103" s="218" t="s">
        <v>89</v>
      </c>
      <c r="AV103" s="14" t="s">
        <v>89</v>
      </c>
      <c r="AW103" s="14" t="s">
        <v>41</v>
      </c>
      <c r="AX103" s="14" t="s">
        <v>23</v>
      </c>
      <c r="AY103" s="218" t="s">
        <v>201</v>
      </c>
    </row>
    <row r="104" spans="1:65" s="2" customFormat="1" ht="24.2" customHeight="1">
      <c r="A104" s="36"/>
      <c r="B104" s="37"/>
      <c r="C104" s="180" t="s">
        <v>221</v>
      </c>
      <c r="D104" s="180" t="s">
        <v>202</v>
      </c>
      <c r="E104" s="181" t="s">
        <v>222</v>
      </c>
      <c r="F104" s="182" t="s">
        <v>223</v>
      </c>
      <c r="G104" s="183" t="s">
        <v>224</v>
      </c>
      <c r="H104" s="184">
        <v>9.44</v>
      </c>
      <c r="I104" s="185"/>
      <c r="J104" s="186">
        <f>ROUND(I104*H104,2)</f>
        <v>0</v>
      </c>
      <c r="K104" s="182" t="s">
        <v>206</v>
      </c>
      <c r="L104" s="41"/>
      <c r="M104" s="187" t="s">
        <v>22</v>
      </c>
      <c r="N104" s="188" t="s">
        <v>51</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207</v>
      </c>
      <c r="AT104" s="191" t="s">
        <v>202</v>
      </c>
      <c r="AU104" s="191" t="s">
        <v>89</v>
      </c>
      <c r="AY104" s="19" t="s">
        <v>201</v>
      </c>
      <c r="BE104" s="192">
        <f>IF(N104="základní",J104,0)</f>
        <v>0</v>
      </c>
      <c r="BF104" s="192">
        <f>IF(N104="snížená",J104,0)</f>
        <v>0</v>
      </c>
      <c r="BG104" s="192">
        <f>IF(N104="zákl. přenesená",J104,0)</f>
        <v>0</v>
      </c>
      <c r="BH104" s="192">
        <f>IF(N104="sníž. přenesená",J104,0)</f>
        <v>0</v>
      </c>
      <c r="BI104" s="192">
        <f>IF(N104="nulová",J104,0)</f>
        <v>0</v>
      </c>
      <c r="BJ104" s="19" t="s">
        <v>23</v>
      </c>
      <c r="BK104" s="192">
        <f>ROUND(I104*H104,2)</f>
        <v>0</v>
      </c>
      <c r="BL104" s="19" t="s">
        <v>207</v>
      </c>
      <c r="BM104" s="191" t="s">
        <v>225</v>
      </c>
    </row>
    <row r="105" spans="1:65" s="2" customFormat="1" ht="97.5">
      <c r="A105" s="36"/>
      <c r="B105" s="37"/>
      <c r="C105" s="38"/>
      <c r="D105" s="193" t="s">
        <v>209</v>
      </c>
      <c r="E105" s="38"/>
      <c r="F105" s="194" t="s">
        <v>226</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209</v>
      </c>
      <c r="AU105" s="19" t="s">
        <v>89</v>
      </c>
    </row>
    <row r="106" spans="1:65" s="13" customFormat="1" ht="11.25">
      <c r="B106" s="198"/>
      <c r="C106" s="199"/>
      <c r="D106" s="193" t="s">
        <v>211</v>
      </c>
      <c r="E106" s="200" t="s">
        <v>22</v>
      </c>
      <c r="F106" s="201" t="s">
        <v>227</v>
      </c>
      <c r="G106" s="199"/>
      <c r="H106" s="200" t="s">
        <v>22</v>
      </c>
      <c r="I106" s="202"/>
      <c r="J106" s="199"/>
      <c r="K106" s="199"/>
      <c r="L106" s="203"/>
      <c r="M106" s="204"/>
      <c r="N106" s="205"/>
      <c r="O106" s="205"/>
      <c r="P106" s="205"/>
      <c r="Q106" s="205"/>
      <c r="R106" s="205"/>
      <c r="S106" s="205"/>
      <c r="T106" s="206"/>
      <c r="AT106" s="207" t="s">
        <v>211</v>
      </c>
      <c r="AU106" s="207" t="s">
        <v>89</v>
      </c>
      <c r="AV106" s="13" t="s">
        <v>23</v>
      </c>
      <c r="AW106" s="13" t="s">
        <v>41</v>
      </c>
      <c r="AX106" s="13" t="s">
        <v>80</v>
      </c>
      <c r="AY106" s="207" t="s">
        <v>201</v>
      </c>
    </row>
    <row r="107" spans="1:65" s="14" customFormat="1" ht="11.25">
      <c r="B107" s="208"/>
      <c r="C107" s="209"/>
      <c r="D107" s="193" t="s">
        <v>211</v>
      </c>
      <c r="E107" s="210" t="s">
        <v>22</v>
      </c>
      <c r="F107" s="211" t="s">
        <v>228</v>
      </c>
      <c r="G107" s="209"/>
      <c r="H107" s="212">
        <v>9.44</v>
      </c>
      <c r="I107" s="213"/>
      <c r="J107" s="209"/>
      <c r="K107" s="209"/>
      <c r="L107" s="214"/>
      <c r="M107" s="215"/>
      <c r="N107" s="216"/>
      <c r="O107" s="216"/>
      <c r="P107" s="216"/>
      <c r="Q107" s="216"/>
      <c r="R107" s="216"/>
      <c r="S107" s="216"/>
      <c r="T107" s="217"/>
      <c r="AT107" s="218" t="s">
        <v>211</v>
      </c>
      <c r="AU107" s="218" t="s">
        <v>89</v>
      </c>
      <c r="AV107" s="14" t="s">
        <v>89</v>
      </c>
      <c r="AW107" s="14" t="s">
        <v>41</v>
      </c>
      <c r="AX107" s="14" t="s">
        <v>23</v>
      </c>
      <c r="AY107" s="218" t="s">
        <v>201</v>
      </c>
    </row>
    <row r="108" spans="1:65" s="2" customFormat="1" ht="24.2" customHeight="1">
      <c r="A108" s="36"/>
      <c r="B108" s="37"/>
      <c r="C108" s="180" t="s">
        <v>207</v>
      </c>
      <c r="D108" s="180" t="s">
        <v>202</v>
      </c>
      <c r="E108" s="181" t="s">
        <v>229</v>
      </c>
      <c r="F108" s="182" t="s">
        <v>230</v>
      </c>
      <c r="G108" s="183" t="s">
        <v>224</v>
      </c>
      <c r="H108" s="184">
        <v>85.91</v>
      </c>
      <c r="I108" s="185"/>
      <c r="J108" s="186">
        <f>ROUND(I108*H108,2)</f>
        <v>0</v>
      </c>
      <c r="K108" s="182" t="s">
        <v>206</v>
      </c>
      <c r="L108" s="41"/>
      <c r="M108" s="187" t="s">
        <v>22</v>
      </c>
      <c r="N108" s="188" t="s">
        <v>51</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207</v>
      </c>
      <c r="AT108" s="191" t="s">
        <v>202</v>
      </c>
      <c r="AU108" s="191" t="s">
        <v>89</v>
      </c>
      <c r="AY108" s="19" t="s">
        <v>201</v>
      </c>
      <c r="BE108" s="192">
        <f>IF(N108="základní",J108,0)</f>
        <v>0</v>
      </c>
      <c r="BF108" s="192">
        <f>IF(N108="snížená",J108,0)</f>
        <v>0</v>
      </c>
      <c r="BG108" s="192">
        <f>IF(N108="zákl. přenesená",J108,0)</f>
        <v>0</v>
      </c>
      <c r="BH108" s="192">
        <f>IF(N108="sníž. přenesená",J108,0)</f>
        <v>0</v>
      </c>
      <c r="BI108" s="192">
        <f>IF(N108="nulová",J108,0)</f>
        <v>0</v>
      </c>
      <c r="BJ108" s="19" t="s">
        <v>23</v>
      </c>
      <c r="BK108" s="192">
        <f>ROUND(I108*H108,2)</f>
        <v>0</v>
      </c>
      <c r="BL108" s="19" t="s">
        <v>207</v>
      </c>
      <c r="BM108" s="191" t="s">
        <v>231</v>
      </c>
    </row>
    <row r="109" spans="1:65" s="2" customFormat="1" ht="48.75">
      <c r="A109" s="36"/>
      <c r="B109" s="37"/>
      <c r="C109" s="38"/>
      <c r="D109" s="193" t="s">
        <v>209</v>
      </c>
      <c r="E109" s="38"/>
      <c r="F109" s="194" t="s">
        <v>232</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209</v>
      </c>
      <c r="AU109" s="19" t="s">
        <v>89</v>
      </c>
    </row>
    <row r="110" spans="1:65" s="14" customFormat="1" ht="11.25">
      <c r="B110" s="208"/>
      <c r="C110" s="209"/>
      <c r="D110" s="193" t="s">
        <v>211</v>
      </c>
      <c r="E110" s="210" t="s">
        <v>22</v>
      </c>
      <c r="F110" s="211" t="s">
        <v>233</v>
      </c>
      <c r="G110" s="209"/>
      <c r="H110" s="212">
        <v>85.91</v>
      </c>
      <c r="I110" s="213"/>
      <c r="J110" s="209"/>
      <c r="K110" s="209"/>
      <c r="L110" s="214"/>
      <c r="M110" s="215"/>
      <c r="N110" s="216"/>
      <c r="O110" s="216"/>
      <c r="P110" s="216"/>
      <c r="Q110" s="216"/>
      <c r="R110" s="216"/>
      <c r="S110" s="216"/>
      <c r="T110" s="217"/>
      <c r="AT110" s="218" t="s">
        <v>211</v>
      </c>
      <c r="AU110" s="218" t="s">
        <v>89</v>
      </c>
      <c r="AV110" s="14" t="s">
        <v>89</v>
      </c>
      <c r="AW110" s="14" t="s">
        <v>41</v>
      </c>
      <c r="AX110" s="14" t="s">
        <v>23</v>
      </c>
      <c r="AY110" s="218" t="s">
        <v>201</v>
      </c>
    </row>
    <row r="111" spans="1:65" s="2" customFormat="1" ht="24.2" customHeight="1">
      <c r="A111" s="36"/>
      <c r="B111" s="37"/>
      <c r="C111" s="180" t="s">
        <v>234</v>
      </c>
      <c r="D111" s="180" t="s">
        <v>202</v>
      </c>
      <c r="E111" s="181" t="s">
        <v>235</v>
      </c>
      <c r="F111" s="182" t="s">
        <v>236</v>
      </c>
      <c r="G111" s="183" t="s">
        <v>224</v>
      </c>
      <c r="H111" s="184">
        <v>85.91</v>
      </c>
      <c r="I111" s="185"/>
      <c r="J111" s="186">
        <f>ROUND(I111*H111,2)</f>
        <v>0</v>
      </c>
      <c r="K111" s="182" t="s">
        <v>237</v>
      </c>
      <c r="L111" s="41"/>
      <c r="M111" s="187" t="s">
        <v>22</v>
      </c>
      <c r="N111" s="188" t="s">
        <v>51</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207</v>
      </c>
      <c r="AT111" s="191" t="s">
        <v>202</v>
      </c>
      <c r="AU111" s="191" t="s">
        <v>89</v>
      </c>
      <c r="AY111" s="19" t="s">
        <v>201</v>
      </c>
      <c r="BE111" s="192">
        <f>IF(N111="základní",J111,0)</f>
        <v>0</v>
      </c>
      <c r="BF111" s="192">
        <f>IF(N111="snížená",J111,0)</f>
        <v>0</v>
      </c>
      <c r="BG111" s="192">
        <f>IF(N111="zákl. přenesená",J111,0)</f>
        <v>0</v>
      </c>
      <c r="BH111" s="192">
        <f>IF(N111="sníž. přenesená",J111,0)</f>
        <v>0</v>
      </c>
      <c r="BI111" s="192">
        <f>IF(N111="nulová",J111,0)</f>
        <v>0</v>
      </c>
      <c r="BJ111" s="19" t="s">
        <v>23</v>
      </c>
      <c r="BK111" s="192">
        <f>ROUND(I111*H111,2)</f>
        <v>0</v>
      </c>
      <c r="BL111" s="19" t="s">
        <v>207</v>
      </c>
      <c r="BM111" s="191" t="s">
        <v>238</v>
      </c>
    </row>
    <row r="112" spans="1:65" s="2" customFormat="1" ht="58.5">
      <c r="A112" s="36"/>
      <c r="B112" s="37"/>
      <c r="C112" s="38"/>
      <c r="D112" s="193" t="s">
        <v>209</v>
      </c>
      <c r="E112" s="38"/>
      <c r="F112" s="194" t="s">
        <v>239</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209</v>
      </c>
      <c r="AU112" s="19" t="s">
        <v>89</v>
      </c>
    </row>
    <row r="113" spans="1:65" s="12" customFormat="1" ht="22.9" customHeight="1">
      <c r="B113" s="164"/>
      <c r="C113" s="165"/>
      <c r="D113" s="166" t="s">
        <v>79</v>
      </c>
      <c r="E113" s="178" t="s">
        <v>89</v>
      </c>
      <c r="F113" s="178" t="s">
        <v>240</v>
      </c>
      <c r="G113" s="165"/>
      <c r="H113" s="165"/>
      <c r="I113" s="168"/>
      <c r="J113" s="179">
        <f>BK113</f>
        <v>0</v>
      </c>
      <c r="K113" s="165"/>
      <c r="L113" s="170"/>
      <c r="M113" s="171"/>
      <c r="N113" s="172"/>
      <c r="O113" s="172"/>
      <c r="P113" s="173">
        <f>SUM(P114:P141)</f>
        <v>0</v>
      </c>
      <c r="Q113" s="172"/>
      <c r="R113" s="173">
        <f>SUM(R114:R141)</f>
        <v>3.4726804799999993</v>
      </c>
      <c r="S113" s="172"/>
      <c r="T113" s="174">
        <f>SUM(T114:T141)</f>
        <v>0</v>
      </c>
      <c r="AR113" s="175" t="s">
        <v>23</v>
      </c>
      <c r="AT113" s="176" t="s">
        <v>79</v>
      </c>
      <c r="AU113" s="176" t="s">
        <v>23</v>
      </c>
      <c r="AY113" s="175" t="s">
        <v>201</v>
      </c>
      <c r="BK113" s="177">
        <f>SUM(BK114:BK141)</f>
        <v>0</v>
      </c>
    </row>
    <row r="114" spans="1:65" s="2" customFormat="1" ht="14.45" customHeight="1">
      <c r="A114" s="36"/>
      <c r="B114" s="37"/>
      <c r="C114" s="180" t="s">
        <v>241</v>
      </c>
      <c r="D114" s="180" t="s">
        <v>202</v>
      </c>
      <c r="E114" s="181" t="s">
        <v>242</v>
      </c>
      <c r="F114" s="182" t="s">
        <v>243</v>
      </c>
      <c r="G114" s="183" t="s">
        <v>224</v>
      </c>
      <c r="H114" s="184">
        <v>8.4499999999999993</v>
      </c>
      <c r="I114" s="185"/>
      <c r="J114" s="186">
        <f>ROUND(I114*H114,2)</f>
        <v>0</v>
      </c>
      <c r="K114" s="182" t="s">
        <v>206</v>
      </c>
      <c r="L114" s="41"/>
      <c r="M114" s="187" t="s">
        <v>22</v>
      </c>
      <c r="N114" s="188" t="s">
        <v>51</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207</v>
      </c>
      <c r="AT114" s="191" t="s">
        <v>202</v>
      </c>
      <c r="AU114" s="191" t="s">
        <v>89</v>
      </c>
      <c r="AY114" s="19" t="s">
        <v>201</v>
      </c>
      <c r="BE114" s="192">
        <f>IF(N114="základní",J114,0)</f>
        <v>0</v>
      </c>
      <c r="BF114" s="192">
        <f>IF(N114="snížená",J114,0)</f>
        <v>0</v>
      </c>
      <c r="BG114" s="192">
        <f>IF(N114="zákl. přenesená",J114,0)</f>
        <v>0</v>
      </c>
      <c r="BH114" s="192">
        <f>IF(N114="sníž. přenesená",J114,0)</f>
        <v>0</v>
      </c>
      <c r="BI114" s="192">
        <f>IF(N114="nulová",J114,0)</f>
        <v>0</v>
      </c>
      <c r="BJ114" s="19" t="s">
        <v>23</v>
      </c>
      <c r="BK114" s="192">
        <f>ROUND(I114*H114,2)</f>
        <v>0</v>
      </c>
      <c r="BL114" s="19" t="s">
        <v>207</v>
      </c>
      <c r="BM114" s="191" t="s">
        <v>244</v>
      </c>
    </row>
    <row r="115" spans="1:65" s="14" customFormat="1" ht="11.25">
      <c r="B115" s="208"/>
      <c r="C115" s="209"/>
      <c r="D115" s="193" t="s">
        <v>211</v>
      </c>
      <c r="E115" s="210" t="s">
        <v>22</v>
      </c>
      <c r="F115" s="211" t="s">
        <v>245</v>
      </c>
      <c r="G115" s="209"/>
      <c r="H115" s="212">
        <v>8.4499999999999993</v>
      </c>
      <c r="I115" s="213"/>
      <c r="J115" s="209"/>
      <c r="K115" s="209"/>
      <c r="L115" s="214"/>
      <c r="M115" s="215"/>
      <c r="N115" s="216"/>
      <c r="O115" s="216"/>
      <c r="P115" s="216"/>
      <c r="Q115" s="216"/>
      <c r="R115" s="216"/>
      <c r="S115" s="216"/>
      <c r="T115" s="217"/>
      <c r="AT115" s="218" t="s">
        <v>211</v>
      </c>
      <c r="AU115" s="218" t="s">
        <v>89</v>
      </c>
      <c r="AV115" s="14" t="s">
        <v>89</v>
      </c>
      <c r="AW115" s="14" t="s">
        <v>41</v>
      </c>
      <c r="AX115" s="14" t="s">
        <v>23</v>
      </c>
      <c r="AY115" s="218" t="s">
        <v>201</v>
      </c>
    </row>
    <row r="116" spans="1:65" s="2" customFormat="1" ht="14.45" customHeight="1">
      <c r="A116" s="36"/>
      <c r="B116" s="37"/>
      <c r="C116" s="180" t="s">
        <v>246</v>
      </c>
      <c r="D116" s="180" t="s">
        <v>202</v>
      </c>
      <c r="E116" s="181" t="s">
        <v>247</v>
      </c>
      <c r="F116" s="182" t="s">
        <v>248</v>
      </c>
      <c r="G116" s="183" t="s">
        <v>216</v>
      </c>
      <c r="H116" s="184">
        <v>9</v>
      </c>
      <c r="I116" s="185"/>
      <c r="J116" s="186">
        <f>ROUND(I116*H116,2)</f>
        <v>0</v>
      </c>
      <c r="K116" s="182" t="s">
        <v>206</v>
      </c>
      <c r="L116" s="41"/>
      <c r="M116" s="187" t="s">
        <v>22</v>
      </c>
      <c r="N116" s="188" t="s">
        <v>51</v>
      </c>
      <c r="O116" s="66"/>
      <c r="P116" s="189">
        <f>O116*H116</f>
        <v>0</v>
      </c>
      <c r="Q116" s="189">
        <v>1.14E-3</v>
      </c>
      <c r="R116" s="189">
        <f>Q116*H116</f>
        <v>1.026E-2</v>
      </c>
      <c r="S116" s="189">
        <v>0</v>
      </c>
      <c r="T116" s="190">
        <f>S116*H116</f>
        <v>0</v>
      </c>
      <c r="U116" s="36"/>
      <c r="V116" s="36"/>
      <c r="W116" s="36"/>
      <c r="X116" s="36"/>
      <c r="Y116" s="36"/>
      <c r="Z116" s="36"/>
      <c r="AA116" s="36"/>
      <c r="AB116" s="36"/>
      <c r="AC116" s="36"/>
      <c r="AD116" s="36"/>
      <c r="AE116" s="36"/>
      <c r="AR116" s="191" t="s">
        <v>207</v>
      </c>
      <c r="AT116" s="191" t="s">
        <v>202</v>
      </c>
      <c r="AU116" s="191" t="s">
        <v>89</v>
      </c>
      <c r="AY116" s="19" t="s">
        <v>201</v>
      </c>
      <c r="BE116" s="192">
        <f>IF(N116="základní",J116,0)</f>
        <v>0</v>
      </c>
      <c r="BF116" s="192">
        <f>IF(N116="snížená",J116,0)</f>
        <v>0</v>
      </c>
      <c r="BG116" s="192">
        <f>IF(N116="zákl. přenesená",J116,0)</f>
        <v>0</v>
      </c>
      <c r="BH116" s="192">
        <f>IF(N116="sníž. přenesená",J116,0)</f>
        <v>0</v>
      </c>
      <c r="BI116" s="192">
        <f>IF(N116="nulová",J116,0)</f>
        <v>0</v>
      </c>
      <c r="BJ116" s="19" t="s">
        <v>23</v>
      </c>
      <c r="BK116" s="192">
        <f>ROUND(I116*H116,2)</f>
        <v>0</v>
      </c>
      <c r="BL116" s="19" t="s">
        <v>207</v>
      </c>
      <c r="BM116" s="191" t="s">
        <v>249</v>
      </c>
    </row>
    <row r="117" spans="1:65" s="2" customFormat="1" ht="78">
      <c r="A117" s="36"/>
      <c r="B117" s="37"/>
      <c r="C117" s="38"/>
      <c r="D117" s="193" t="s">
        <v>209</v>
      </c>
      <c r="E117" s="38"/>
      <c r="F117" s="194" t="s">
        <v>250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209</v>
      </c>
      <c r="AU117" s="19" t="s">
        <v>89</v>
      </c>
    </row>
    <row r="118" spans="1:65" s="13" customFormat="1" ht="11.25">
      <c r="B118" s="198"/>
      <c r="C118" s="199"/>
      <c r="D118" s="193" t="s">
        <v>211</v>
      </c>
      <c r="E118" s="200" t="s">
        <v>22</v>
      </c>
      <c r="F118" s="201" t="s">
        <v>251</v>
      </c>
      <c r="G118" s="199"/>
      <c r="H118" s="200" t="s">
        <v>22</v>
      </c>
      <c r="I118" s="202"/>
      <c r="J118" s="199"/>
      <c r="K118" s="199"/>
      <c r="L118" s="203"/>
      <c r="M118" s="204"/>
      <c r="N118" s="205"/>
      <c r="O118" s="205"/>
      <c r="P118" s="205"/>
      <c r="Q118" s="205"/>
      <c r="R118" s="205"/>
      <c r="S118" s="205"/>
      <c r="T118" s="206"/>
      <c r="AT118" s="207" t="s">
        <v>211</v>
      </c>
      <c r="AU118" s="207" t="s">
        <v>89</v>
      </c>
      <c r="AV118" s="13" t="s">
        <v>23</v>
      </c>
      <c r="AW118" s="13" t="s">
        <v>41</v>
      </c>
      <c r="AX118" s="13" t="s">
        <v>80</v>
      </c>
      <c r="AY118" s="207" t="s">
        <v>201</v>
      </c>
    </row>
    <row r="119" spans="1:65" s="14" customFormat="1" ht="11.25">
      <c r="B119" s="208"/>
      <c r="C119" s="209"/>
      <c r="D119" s="193" t="s">
        <v>211</v>
      </c>
      <c r="E119" s="210" t="s">
        <v>22</v>
      </c>
      <c r="F119" s="211" t="s">
        <v>252</v>
      </c>
      <c r="G119" s="209"/>
      <c r="H119" s="212">
        <v>9</v>
      </c>
      <c r="I119" s="213"/>
      <c r="J119" s="209"/>
      <c r="K119" s="209"/>
      <c r="L119" s="214"/>
      <c r="M119" s="215"/>
      <c r="N119" s="216"/>
      <c r="O119" s="216"/>
      <c r="P119" s="216"/>
      <c r="Q119" s="216"/>
      <c r="R119" s="216"/>
      <c r="S119" s="216"/>
      <c r="T119" s="217"/>
      <c r="AT119" s="218" t="s">
        <v>211</v>
      </c>
      <c r="AU119" s="218" t="s">
        <v>89</v>
      </c>
      <c r="AV119" s="14" t="s">
        <v>89</v>
      </c>
      <c r="AW119" s="14" t="s">
        <v>41</v>
      </c>
      <c r="AX119" s="14" t="s">
        <v>23</v>
      </c>
      <c r="AY119" s="218" t="s">
        <v>201</v>
      </c>
    </row>
    <row r="120" spans="1:65" s="2" customFormat="1" ht="24.2" customHeight="1">
      <c r="A120" s="36"/>
      <c r="B120" s="37"/>
      <c r="C120" s="180" t="s">
        <v>253</v>
      </c>
      <c r="D120" s="180" t="s">
        <v>202</v>
      </c>
      <c r="E120" s="181" t="s">
        <v>254</v>
      </c>
      <c r="F120" s="182" t="s">
        <v>255</v>
      </c>
      <c r="G120" s="183" t="s">
        <v>205</v>
      </c>
      <c r="H120" s="184">
        <v>45.6</v>
      </c>
      <c r="I120" s="185"/>
      <c r="J120" s="186">
        <f>ROUND(I120*H120,2)</f>
        <v>0</v>
      </c>
      <c r="K120" s="182" t="s">
        <v>206</v>
      </c>
      <c r="L120" s="41"/>
      <c r="M120" s="187" t="s">
        <v>22</v>
      </c>
      <c r="N120" s="188" t="s">
        <v>51</v>
      </c>
      <c r="O120" s="66"/>
      <c r="P120" s="189">
        <f>O120*H120</f>
        <v>0</v>
      </c>
      <c r="Q120" s="189">
        <v>1E-4</v>
      </c>
      <c r="R120" s="189">
        <f>Q120*H120</f>
        <v>4.5600000000000007E-3</v>
      </c>
      <c r="S120" s="189">
        <v>0</v>
      </c>
      <c r="T120" s="190">
        <f>S120*H120</f>
        <v>0</v>
      </c>
      <c r="U120" s="36"/>
      <c r="V120" s="36"/>
      <c r="W120" s="36"/>
      <c r="X120" s="36"/>
      <c r="Y120" s="36"/>
      <c r="Z120" s="36"/>
      <c r="AA120" s="36"/>
      <c r="AB120" s="36"/>
      <c r="AC120" s="36"/>
      <c r="AD120" s="36"/>
      <c r="AE120" s="36"/>
      <c r="AR120" s="191" t="s">
        <v>207</v>
      </c>
      <c r="AT120" s="191" t="s">
        <v>202</v>
      </c>
      <c r="AU120" s="191" t="s">
        <v>89</v>
      </c>
      <c r="AY120" s="19" t="s">
        <v>201</v>
      </c>
      <c r="BE120" s="192">
        <f>IF(N120="základní",J120,0)</f>
        <v>0</v>
      </c>
      <c r="BF120" s="192">
        <f>IF(N120="snížená",J120,0)</f>
        <v>0</v>
      </c>
      <c r="BG120" s="192">
        <f>IF(N120="zákl. přenesená",J120,0)</f>
        <v>0</v>
      </c>
      <c r="BH120" s="192">
        <f>IF(N120="sníž. přenesená",J120,0)</f>
        <v>0</v>
      </c>
      <c r="BI120" s="192">
        <f>IF(N120="nulová",J120,0)</f>
        <v>0</v>
      </c>
      <c r="BJ120" s="19" t="s">
        <v>23</v>
      </c>
      <c r="BK120" s="192">
        <f>ROUND(I120*H120,2)</f>
        <v>0</v>
      </c>
      <c r="BL120" s="19" t="s">
        <v>207</v>
      </c>
      <c r="BM120" s="191" t="s">
        <v>256</v>
      </c>
    </row>
    <row r="121" spans="1:65" s="2" customFormat="1" ht="68.25">
      <c r="A121" s="36"/>
      <c r="B121" s="37"/>
      <c r="C121" s="38"/>
      <c r="D121" s="193" t="s">
        <v>209</v>
      </c>
      <c r="E121" s="38"/>
      <c r="F121" s="194" t="s">
        <v>257</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209</v>
      </c>
      <c r="AU121" s="19" t="s">
        <v>89</v>
      </c>
    </row>
    <row r="122" spans="1:65" s="13" customFormat="1" ht="11.25">
      <c r="B122" s="198"/>
      <c r="C122" s="199"/>
      <c r="D122" s="193" t="s">
        <v>211</v>
      </c>
      <c r="E122" s="200" t="s">
        <v>22</v>
      </c>
      <c r="F122" s="201" t="s">
        <v>258</v>
      </c>
      <c r="G122" s="199"/>
      <c r="H122" s="200" t="s">
        <v>22</v>
      </c>
      <c r="I122" s="202"/>
      <c r="J122" s="199"/>
      <c r="K122" s="199"/>
      <c r="L122" s="203"/>
      <c r="M122" s="204"/>
      <c r="N122" s="205"/>
      <c r="O122" s="205"/>
      <c r="P122" s="205"/>
      <c r="Q122" s="205"/>
      <c r="R122" s="205"/>
      <c r="S122" s="205"/>
      <c r="T122" s="206"/>
      <c r="AT122" s="207" t="s">
        <v>211</v>
      </c>
      <c r="AU122" s="207" t="s">
        <v>89</v>
      </c>
      <c r="AV122" s="13" t="s">
        <v>23</v>
      </c>
      <c r="AW122" s="13" t="s">
        <v>41</v>
      </c>
      <c r="AX122" s="13" t="s">
        <v>80</v>
      </c>
      <c r="AY122" s="207" t="s">
        <v>201</v>
      </c>
    </row>
    <row r="123" spans="1:65" s="14" customFormat="1" ht="11.25">
      <c r="B123" s="208"/>
      <c r="C123" s="209"/>
      <c r="D123" s="193" t="s">
        <v>211</v>
      </c>
      <c r="E123" s="210" t="s">
        <v>22</v>
      </c>
      <c r="F123" s="211" t="s">
        <v>259</v>
      </c>
      <c r="G123" s="209"/>
      <c r="H123" s="212">
        <v>45.6</v>
      </c>
      <c r="I123" s="213"/>
      <c r="J123" s="209"/>
      <c r="K123" s="209"/>
      <c r="L123" s="214"/>
      <c r="M123" s="215"/>
      <c r="N123" s="216"/>
      <c r="O123" s="216"/>
      <c r="P123" s="216"/>
      <c r="Q123" s="216"/>
      <c r="R123" s="216"/>
      <c r="S123" s="216"/>
      <c r="T123" s="217"/>
      <c r="AT123" s="218" t="s">
        <v>211</v>
      </c>
      <c r="AU123" s="218" t="s">
        <v>89</v>
      </c>
      <c r="AV123" s="14" t="s">
        <v>89</v>
      </c>
      <c r="AW123" s="14" t="s">
        <v>41</v>
      </c>
      <c r="AX123" s="14" t="s">
        <v>23</v>
      </c>
      <c r="AY123" s="218" t="s">
        <v>201</v>
      </c>
    </row>
    <row r="124" spans="1:65" s="2" customFormat="1" ht="14.45" customHeight="1">
      <c r="A124" s="36"/>
      <c r="B124" s="37"/>
      <c r="C124" s="219" t="s">
        <v>260</v>
      </c>
      <c r="D124" s="219" t="s">
        <v>261</v>
      </c>
      <c r="E124" s="220" t="s">
        <v>262</v>
      </c>
      <c r="F124" s="221" t="s">
        <v>263</v>
      </c>
      <c r="G124" s="222" t="s">
        <v>205</v>
      </c>
      <c r="H124" s="223">
        <v>52.44</v>
      </c>
      <c r="I124" s="224"/>
      <c r="J124" s="225">
        <f>ROUND(I124*H124,2)</f>
        <v>0</v>
      </c>
      <c r="K124" s="221" t="s">
        <v>206</v>
      </c>
      <c r="L124" s="226"/>
      <c r="M124" s="227" t="s">
        <v>22</v>
      </c>
      <c r="N124" s="228" t="s">
        <v>51</v>
      </c>
      <c r="O124" s="66"/>
      <c r="P124" s="189">
        <f>O124*H124</f>
        <v>0</v>
      </c>
      <c r="Q124" s="189">
        <v>1.2999999999999999E-4</v>
      </c>
      <c r="R124" s="189">
        <f>Q124*H124</f>
        <v>6.817199999999999E-3</v>
      </c>
      <c r="S124" s="189">
        <v>0</v>
      </c>
      <c r="T124" s="190">
        <f>S124*H124</f>
        <v>0</v>
      </c>
      <c r="U124" s="36"/>
      <c r="V124" s="36"/>
      <c r="W124" s="36"/>
      <c r="X124" s="36"/>
      <c r="Y124" s="36"/>
      <c r="Z124" s="36"/>
      <c r="AA124" s="36"/>
      <c r="AB124" s="36"/>
      <c r="AC124" s="36"/>
      <c r="AD124" s="36"/>
      <c r="AE124" s="36"/>
      <c r="AR124" s="191" t="s">
        <v>253</v>
      </c>
      <c r="AT124" s="191" t="s">
        <v>261</v>
      </c>
      <c r="AU124" s="191" t="s">
        <v>89</v>
      </c>
      <c r="AY124" s="19" t="s">
        <v>201</v>
      </c>
      <c r="BE124" s="192">
        <f>IF(N124="základní",J124,0)</f>
        <v>0</v>
      </c>
      <c r="BF124" s="192">
        <f>IF(N124="snížená",J124,0)</f>
        <v>0</v>
      </c>
      <c r="BG124" s="192">
        <f>IF(N124="zákl. přenesená",J124,0)</f>
        <v>0</v>
      </c>
      <c r="BH124" s="192">
        <f>IF(N124="sníž. přenesená",J124,0)</f>
        <v>0</v>
      </c>
      <c r="BI124" s="192">
        <f>IF(N124="nulová",J124,0)</f>
        <v>0</v>
      </c>
      <c r="BJ124" s="19" t="s">
        <v>23</v>
      </c>
      <c r="BK124" s="192">
        <f>ROUND(I124*H124,2)</f>
        <v>0</v>
      </c>
      <c r="BL124" s="19" t="s">
        <v>207</v>
      </c>
      <c r="BM124" s="191" t="s">
        <v>264</v>
      </c>
    </row>
    <row r="125" spans="1:65" s="14" customFormat="1" ht="11.25">
      <c r="B125" s="208"/>
      <c r="C125" s="209"/>
      <c r="D125" s="193" t="s">
        <v>211</v>
      </c>
      <c r="E125" s="209"/>
      <c r="F125" s="211" t="s">
        <v>265</v>
      </c>
      <c r="G125" s="209"/>
      <c r="H125" s="212">
        <v>52.44</v>
      </c>
      <c r="I125" s="213"/>
      <c r="J125" s="209"/>
      <c r="K125" s="209"/>
      <c r="L125" s="214"/>
      <c r="M125" s="215"/>
      <c r="N125" s="216"/>
      <c r="O125" s="216"/>
      <c r="P125" s="216"/>
      <c r="Q125" s="216"/>
      <c r="R125" s="216"/>
      <c r="S125" s="216"/>
      <c r="T125" s="217"/>
      <c r="AT125" s="218" t="s">
        <v>211</v>
      </c>
      <c r="AU125" s="218" t="s">
        <v>89</v>
      </c>
      <c r="AV125" s="14" t="s">
        <v>89</v>
      </c>
      <c r="AW125" s="14" t="s">
        <v>4</v>
      </c>
      <c r="AX125" s="14" t="s">
        <v>23</v>
      </c>
      <c r="AY125" s="218" t="s">
        <v>201</v>
      </c>
    </row>
    <row r="126" spans="1:65" s="2" customFormat="1" ht="14.45" customHeight="1">
      <c r="A126" s="36"/>
      <c r="B126" s="37"/>
      <c r="C126" s="180" t="s">
        <v>28</v>
      </c>
      <c r="D126" s="180" t="s">
        <v>202</v>
      </c>
      <c r="E126" s="181" t="s">
        <v>266</v>
      </c>
      <c r="F126" s="182" t="s">
        <v>267</v>
      </c>
      <c r="G126" s="183" t="s">
        <v>224</v>
      </c>
      <c r="H126" s="184">
        <v>7.5629999999999997</v>
      </c>
      <c r="I126" s="185"/>
      <c r="J126" s="186">
        <f>ROUND(I126*H126,2)</f>
        <v>0</v>
      </c>
      <c r="K126" s="182" t="s">
        <v>206</v>
      </c>
      <c r="L126" s="41"/>
      <c r="M126" s="187" t="s">
        <v>22</v>
      </c>
      <c r="N126" s="188" t="s">
        <v>51</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207</v>
      </c>
      <c r="AT126" s="191" t="s">
        <v>202</v>
      </c>
      <c r="AU126" s="191" t="s">
        <v>89</v>
      </c>
      <c r="AY126" s="19" t="s">
        <v>201</v>
      </c>
      <c r="BE126" s="192">
        <f>IF(N126="základní",J126,0)</f>
        <v>0</v>
      </c>
      <c r="BF126" s="192">
        <f>IF(N126="snížená",J126,0)</f>
        <v>0</v>
      </c>
      <c r="BG126" s="192">
        <f>IF(N126="zákl. přenesená",J126,0)</f>
        <v>0</v>
      </c>
      <c r="BH126" s="192">
        <f>IF(N126="sníž. přenesená",J126,0)</f>
        <v>0</v>
      </c>
      <c r="BI126" s="192">
        <f>IF(N126="nulová",J126,0)</f>
        <v>0</v>
      </c>
      <c r="BJ126" s="19" t="s">
        <v>23</v>
      </c>
      <c r="BK126" s="192">
        <f>ROUND(I126*H126,2)</f>
        <v>0</v>
      </c>
      <c r="BL126" s="19" t="s">
        <v>207</v>
      </c>
      <c r="BM126" s="191" t="s">
        <v>268</v>
      </c>
    </row>
    <row r="127" spans="1:65" s="2" customFormat="1" ht="87.75">
      <c r="A127" s="36"/>
      <c r="B127" s="37"/>
      <c r="C127" s="38"/>
      <c r="D127" s="193" t="s">
        <v>209</v>
      </c>
      <c r="E127" s="38"/>
      <c r="F127" s="194" t="s">
        <v>269</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209</v>
      </c>
      <c r="AU127" s="19" t="s">
        <v>89</v>
      </c>
    </row>
    <row r="128" spans="1:65" s="13" customFormat="1" ht="11.25">
      <c r="B128" s="198"/>
      <c r="C128" s="199"/>
      <c r="D128" s="193" t="s">
        <v>211</v>
      </c>
      <c r="E128" s="200" t="s">
        <v>22</v>
      </c>
      <c r="F128" s="201" t="s">
        <v>270</v>
      </c>
      <c r="G128" s="199"/>
      <c r="H128" s="200" t="s">
        <v>22</v>
      </c>
      <c r="I128" s="202"/>
      <c r="J128" s="199"/>
      <c r="K128" s="199"/>
      <c r="L128" s="203"/>
      <c r="M128" s="204"/>
      <c r="N128" s="205"/>
      <c r="O128" s="205"/>
      <c r="P128" s="205"/>
      <c r="Q128" s="205"/>
      <c r="R128" s="205"/>
      <c r="S128" s="205"/>
      <c r="T128" s="206"/>
      <c r="AT128" s="207" t="s">
        <v>211</v>
      </c>
      <c r="AU128" s="207" t="s">
        <v>89</v>
      </c>
      <c r="AV128" s="13" t="s">
        <v>23</v>
      </c>
      <c r="AW128" s="13" t="s">
        <v>41</v>
      </c>
      <c r="AX128" s="13" t="s">
        <v>80</v>
      </c>
      <c r="AY128" s="207" t="s">
        <v>201</v>
      </c>
    </row>
    <row r="129" spans="1:65" s="14" customFormat="1" ht="11.25">
      <c r="B129" s="208"/>
      <c r="C129" s="209"/>
      <c r="D129" s="193" t="s">
        <v>211</v>
      </c>
      <c r="E129" s="210" t="s">
        <v>22</v>
      </c>
      <c r="F129" s="211" t="s">
        <v>271</v>
      </c>
      <c r="G129" s="209"/>
      <c r="H129" s="212">
        <v>7.5629999999999997</v>
      </c>
      <c r="I129" s="213"/>
      <c r="J129" s="209"/>
      <c r="K129" s="209"/>
      <c r="L129" s="214"/>
      <c r="M129" s="215"/>
      <c r="N129" s="216"/>
      <c r="O129" s="216"/>
      <c r="P129" s="216"/>
      <c r="Q129" s="216"/>
      <c r="R129" s="216"/>
      <c r="S129" s="216"/>
      <c r="T129" s="217"/>
      <c r="AT129" s="218" t="s">
        <v>211</v>
      </c>
      <c r="AU129" s="218" t="s">
        <v>89</v>
      </c>
      <c r="AV129" s="14" t="s">
        <v>89</v>
      </c>
      <c r="AW129" s="14" t="s">
        <v>41</v>
      </c>
      <c r="AX129" s="14" t="s">
        <v>23</v>
      </c>
      <c r="AY129" s="218" t="s">
        <v>201</v>
      </c>
    </row>
    <row r="130" spans="1:65" s="2" customFormat="1" ht="14.45" customHeight="1">
      <c r="A130" s="36"/>
      <c r="B130" s="37"/>
      <c r="C130" s="180" t="s">
        <v>129</v>
      </c>
      <c r="D130" s="180" t="s">
        <v>202</v>
      </c>
      <c r="E130" s="181" t="s">
        <v>272</v>
      </c>
      <c r="F130" s="182" t="s">
        <v>273</v>
      </c>
      <c r="G130" s="183" t="s">
        <v>224</v>
      </c>
      <c r="H130" s="184">
        <v>0.61099999999999999</v>
      </c>
      <c r="I130" s="185"/>
      <c r="J130" s="186">
        <f>ROUND(I130*H130,2)</f>
        <v>0</v>
      </c>
      <c r="K130" s="182" t="s">
        <v>206</v>
      </c>
      <c r="L130" s="41"/>
      <c r="M130" s="187" t="s">
        <v>22</v>
      </c>
      <c r="N130" s="188" t="s">
        <v>51</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207</v>
      </c>
      <c r="AT130" s="191" t="s">
        <v>202</v>
      </c>
      <c r="AU130" s="191" t="s">
        <v>89</v>
      </c>
      <c r="AY130" s="19" t="s">
        <v>201</v>
      </c>
      <c r="BE130" s="192">
        <f>IF(N130="základní",J130,0)</f>
        <v>0</v>
      </c>
      <c r="BF130" s="192">
        <f>IF(N130="snížená",J130,0)</f>
        <v>0</v>
      </c>
      <c r="BG130" s="192">
        <f>IF(N130="zákl. přenesená",J130,0)</f>
        <v>0</v>
      </c>
      <c r="BH130" s="192">
        <f>IF(N130="sníž. přenesená",J130,0)</f>
        <v>0</v>
      </c>
      <c r="BI130" s="192">
        <f>IF(N130="nulová",J130,0)</f>
        <v>0</v>
      </c>
      <c r="BJ130" s="19" t="s">
        <v>23</v>
      </c>
      <c r="BK130" s="192">
        <f>ROUND(I130*H130,2)</f>
        <v>0</v>
      </c>
      <c r="BL130" s="19" t="s">
        <v>207</v>
      </c>
      <c r="BM130" s="191" t="s">
        <v>274</v>
      </c>
    </row>
    <row r="131" spans="1:65" s="2" customFormat="1" ht="87.75">
      <c r="A131" s="36"/>
      <c r="B131" s="37"/>
      <c r="C131" s="38"/>
      <c r="D131" s="193" t="s">
        <v>209</v>
      </c>
      <c r="E131" s="38"/>
      <c r="F131" s="194" t="s">
        <v>269</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209</v>
      </c>
      <c r="AU131" s="19" t="s">
        <v>89</v>
      </c>
    </row>
    <row r="132" spans="1:65" s="13" customFormat="1" ht="11.25">
      <c r="B132" s="198"/>
      <c r="C132" s="199"/>
      <c r="D132" s="193" t="s">
        <v>211</v>
      </c>
      <c r="E132" s="200" t="s">
        <v>22</v>
      </c>
      <c r="F132" s="201" t="s">
        <v>275</v>
      </c>
      <c r="G132" s="199"/>
      <c r="H132" s="200" t="s">
        <v>22</v>
      </c>
      <c r="I132" s="202"/>
      <c r="J132" s="199"/>
      <c r="K132" s="199"/>
      <c r="L132" s="203"/>
      <c r="M132" s="204"/>
      <c r="N132" s="205"/>
      <c r="O132" s="205"/>
      <c r="P132" s="205"/>
      <c r="Q132" s="205"/>
      <c r="R132" s="205"/>
      <c r="S132" s="205"/>
      <c r="T132" s="206"/>
      <c r="AT132" s="207" t="s">
        <v>211</v>
      </c>
      <c r="AU132" s="207" t="s">
        <v>89</v>
      </c>
      <c r="AV132" s="13" t="s">
        <v>23</v>
      </c>
      <c r="AW132" s="13" t="s">
        <v>41</v>
      </c>
      <c r="AX132" s="13" t="s">
        <v>80</v>
      </c>
      <c r="AY132" s="207" t="s">
        <v>201</v>
      </c>
    </row>
    <row r="133" spans="1:65" s="14" customFormat="1" ht="11.25">
      <c r="B133" s="208"/>
      <c r="C133" s="209"/>
      <c r="D133" s="193" t="s">
        <v>211</v>
      </c>
      <c r="E133" s="210" t="s">
        <v>22</v>
      </c>
      <c r="F133" s="211" t="s">
        <v>276</v>
      </c>
      <c r="G133" s="209"/>
      <c r="H133" s="212">
        <v>0.61099999999999999</v>
      </c>
      <c r="I133" s="213"/>
      <c r="J133" s="209"/>
      <c r="K133" s="209"/>
      <c r="L133" s="214"/>
      <c r="M133" s="215"/>
      <c r="N133" s="216"/>
      <c r="O133" s="216"/>
      <c r="P133" s="216"/>
      <c r="Q133" s="216"/>
      <c r="R133" s="216"/>
      <c r="S133" s="216"/>
      <c r="T133" s="217"/>
      <c r="AT133" s="218" t="s">
        <v>211</v>
      </c>
      <c r="AU133" s="218" t="s">
        <v>89</v>
      </c>
      <c r="AV133" s="14" t="s">
        <v>89</v>
      </c>
      <c r="AW133" s="14" t="s">
        <v>41</v>
      </c>
      <c r="AX133" s="14" t="s">
        <v>23</v>
      </c>
      <c r="AY133" s="218" t="s">
        <v>201</v>
      </c>
    </row>
    <row r="134" spans="1:65" s="2" customFormat="1" ht="14.45" customHeight="1">
      <c r="A134" s="36"/>
      <c r="B134" s="37"/>
      <c r="C134" s="180" t="s">
        <v>137</v>
      </c>
      <c r="D134" s="180" t="s">
        <v>202</v>
      </c>
      <c r="E134" s="181" t="s">
        <v>277</v>
      </c>
      <c r="F134" s="182" t="s">
        <v>278</v>
      </c>
      <c r="G134" s="183" t="s">
        <v>224</v>
      </c>
      <c r="H134" s="184">
        <v>27.696999999999999</v>
      </c>
      <c r="I134" s="185"/>
      <c r="J134" s="186">
        <f>ROUND(I134*H134,2)</f>
        <v>0</v>
      </c>
      <c r="K134" s="182" t="s">
        <v>206</v>
      </c>
      <c r="L134" s="41"/>
      <c r="M134" s="187" t="s">
        <v>22</v>
      </c>
      <c r="N134" s="188" t="s">
        <v>51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207</v>
      </c>
      <c r="AT134" s="191" t="s">
        <v>202</v>
      </c>
      <c r="AU134" s="191" t="s">
        <v>89</v>
      </c>
      <c r="AY134" s="19" t="s">
        <v>201</v>
      </c>
      <c r="BE134" s="192">
        <f>IF(N134="základní",J134,0)</f>
        <v>0</v>
      </c>
      <c r="BF134" s="192">
        <f>IF(N134="snížená",J134,0)</f>
        <v>0</v>
      </c>
      <c r="BG134" s="192">
        <f>IF(N134="zákl. přenesená",J134,0)</f>
        <v>0</v>
      </c>
      <c r="BH134" s="192">
        <f>IF(N134="sníž. přenesená",J134,0)</f>
        <v>0</v>
      </c>
      <c r="BI134" s="192">
        <f>IF(N134="nulová",J134,0)</f>
        <v>0</v>
      </c>
      <c r="BJ134" s="19" t="s">
        <v>23</v>
      </c>
      <c r="BK134" s="192">
        <f>ROUND(I134*H134,2)</f>
        <v>0</v>
      </c>
      <c r="BL134" s="19" t="s">
        <v>207</v>
      </c>
      <c r="BM134" s="191" t="s">
        <v>279</v>
      </c>
    </row>
    <row r="135" spans="1:65" s="2" customFormat="1" ht="97.5">
      <c r="A135" s="36"/>
      <c r="B135" s="37"/>
      <c r="C135" s="38"/>
      <c r="D135" s="193" t="s">
        <v>209</v>
      </c>
      <c r="E135" s="38"/>
      <c r="F135" s="194" t="s">
        <v>280</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209</v>
      </c>
      <c r="AU135" s="19" t="s">
        <v>89</v>
      </c>
    </row>
    <row r="136" spans="1:65" s="13" customFormat="1" ht="11.25">
      <c r="B136" s="198"/>
      <c r="C136" s="199"/>
      <c r="D136" s="193" t="s">
        <v>211</v>
      </c>
      <c r="E136" s="200" t="s">
        <v>22</v>
      </c>
      <c r="F136" s="201" t="s">
        <v>281</v>
      </c>
      <c r="G136" s="199"/>
      <c r="H136" s="200" t="s">
        <v>22</v>
      </c>
      <c r="I136" s="202"/>
      <c r="J136" s="199"/>
      <c r="K136" s="199"/>
      <c r="L136" s="203"/>
      <c r="M136" s="204"/>
      <c r="N136" s="205"/>
      <c r="O136" s="205"/>
      <c r="P136" s="205"/>
      <c r="Q136" s="205"/>
      <c r="R136" s="205"/>
      <c r="S136" s="205"/>
      <c r="T136" s="206"/>
      <c r="AT136" s="207" t="s">
        <v>211</v>
      </c>
      <c r="AU136" s="207" t="s">
        <v>89</v>
      </c>
      <c r="AV136" s="13" t="s">
        <v>23</v>
      </c>
      <c r="AW136" s="13" t="s">
        <v>41</v>
      </c>
      <c r="AX136" s="13" t="s">
        <v>80</v>
      </c>
      <c r="AY136" s="207" t="s">
        <v>201</v>
      </c>
    </row>
    <row r="137" spans="1:65" s="14" customFormat="1" ht="11.25">
      <c r="B137" s="208"/>
      <c r="C137" s="209"/>
      <c r="D137" s="193" t="s">
        <v>211</v>
      </c>
      <c r="E137" s="210" t="s">
        <v>22</v>
      </c>
      <c r="F137" s="211" t="s">
        <v>282</v>
      </c>
      <c r="G137" s="209"/>
      <c r="H137" s="212">
        <v>27.696999999999999</v>
      </c>
      <c r="I137" s="213"/>
      <c r="J137" s="209"/>
      <c r="K137" s="209"/>
      <c r="L137" s="214"/>
      <c r="M137" s="215"/>
      <c r="N137" s="216"/>
      <c r="O137" s="216"/>
      <c r="P137" s="216"/>
      <c r="Q137" s="216"/>
      <c r="R137" s="216"/>
      <c r="S137" s="216"/>
      <c r="T137" s="217"/>
      <c r="AT137" s="218" t="s">
        <v>211</v>
      </c>
      <c r="AU137" s="218" t="s">
        <v>89</v>
      </c>
      <c r="AV137" s="14" t="s">
        <v>89</v>
      </c>
      <c r="AW137" s="14" t="s">
        <v>41</v>
      </c>
      <c r="AX137" s="14" t="s">
        <v>23</v>
      </c>
      <c r="AY137" s="218" t="s">
        <v>201</v>
      </c>
    </row>
    <row r="138" spans="1:65" s="2" customFormat="1" ht="14.45" customHeight="1">
      <c r="A138" s="36"/>
      <c r="B138" s="37"/>
      <c r="C138" s="180" t="s">
        <v>143</v>
      </c>
      <c r="D138" s="180" t="s">
        <v>202</v>
      </c>
      <c r="E138" s="181" t="s">
        <v>283</v>
      </c>
      <c r="F138" s="182" t="s">
        <v>284</v>
      </c>
      <c r="G138" s="183" t="s">
        <v>285</v>
      </c>
      <c r="H138" s="184">
        <v>3.3239999999999998</v>
      </c>
      <c r="I138" s="185"/>
      <c r="J138" s="186">
        <f>ROUND(I138*H138,2)</f>
        <v>0</v>
      </c>
      <c r="K138" s="182" t="s">
        <v>206</v>
      </c>
      <c r="L138" s="41"/>
      <c r="M138" s="187" t="s">
        <v>22</v>
      </c>
      <c r="N138" s="188" t="s">
        <v>51</v>
      </c>
      <c r="O138" s="66"/>
      <c r="P138" s="189">
        <f>O138*H138</f>
        <v>0</v>
      </c>
      <c r="Q138" s="189">
        <v>1.0382199999999999</v>
      </c>
      <c r="R138" s="189">
        <f>Q138*H138</f>
        <v>3.4510432799999995</v>
      </c>
      <c r="S138" s="189">
        <v>0</v>
      </c>
      <c r="T138" s="190">
        <f>S138*H138</f>
        <v>0</v>
      </c>
      <c r="U138" s="36"/>
      <c r="V138" s="36"/>
      <c r="W138" s="36"/>
      <c r="X138" s="36"/>
      <c r="Y138" s="36"/>
      <c r="Z138" s="36"/>
      <c r="AA138" s="36"/>
      <c r="AB138" s="36"/>
      <c r="AC138" s="36"/>
      <c r="AD138" s="36"/>
      <c r="AE138" s="36"/>
      <c r="AR138" s="191" t="s">
        <v>207</v>
      </c>
      <c r="AT138" s="191" t="s">
        <v>202</v>
      </c>
      <c r="AU138" s="191" t="s">
        <v>89</v>
      </c>
      <c r="AY138" s="19" t="s">
        <v>201</v>
      </c>
      <c r="BE138" s="192">
        <f>IF(N138="základní",J138,0)</f>
        <v>0</v>
      </c>
      <c r="BF138" s="192">
        <f>IF(N138="snížená",J138,0)</f>
        <v>0</v>
      </c>
      <c r="BG138" s="192">
        <f>IF(N138="zákl. přenesená",J138,0)</f>
        <v>0</v>
      </c>
      <c r="BH138" s="192">
        <f>IF(N138="sníž. přenesená",J138,0)</f>
        <v>0</v>
      </c>
      <c r="BI138" s="192">
        <f>IF(N138="nulová",J138,0)</f>
        <v>0</v>
      </c>
      <c r="BJ138" s="19" t="s">
        <v>23</v>
      </c>
      <c r="BK138" s="192">
        <f>ROUND(I138*H138,2)</f>
        <v>0</v>
      </c>
      <c r="BL138" s="19" t="s">
        <v>207</v>
      </c>
      <c r="BM138" s="191" t="s">
        <v>286</v>
      </c>
    </row>
    <row r="139" spans="1:65" s="2" customFormat="1" ht="68.25">
      <c r="A139" s="36"/>
      <c r="B139" s="37"/>
      <c r="C139" s="38"/>
      <c r="D139" s="193" t="s">
        <v>209</v>
      </c>
      <c r="E139" s="38"/>
      <c r="F139" s="194" t="s">
        <v>287</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209</v>
      </c>
      <c r="AU139" s="19" t="s">
        <v>89</v>
      </c>
    </row>
    <row r="140" spans="1:65" s="13" customFormat="1" ht="11.25">
      <c r="B140" s="198"/>
      <c r="C140" s="199"/>
      <c r="D140" s="193" t="s">
        <v>211</v>
      </c>
      <c r="E140" s="200" t="s">
        <v>22</v>
      </c>
      <c r="F140" s="201" t="s">
        <v>288</v>
      </c>
      <c r="G140" s="199"/>
      <c r="H140" s="200" t="s">
        <v>22</v>
      </c>
      <c r="I140" s="202"/>
      <c r="J140" s="199"/>
      <c r="K140" s="199"/>
      <c r="L140" s="203"/>
      <c r="M140" s="204"/>
      <c r="N140" s="205"/>
      <c r="O140" s="205"/>
      <c r="P140" s="205"/>
      <c r="Q140" s="205"/>
      <c r="R140" s="205"/>
      <c r="S140" s="205"/>
      <c r="T140" s="206"/>
      <c r="AT140" s="207" t="s">
        <v>211</v>
      </c>
      <c r="AU140" s="207" t="s">
        <v>89</v>
      </c>
      <c r="AV140" s="13" t="s">
        <v>23</v>
      </c>
      <c r="AW140" s="13" t="s">
        <v>41</v>
      </c>
      <c r="AX140" s="13" t="s">
        <v>80</v>
      </c>
      <c r="AY140" s="207" t="s">
        <v>201</v>
      </c>
    </row>
    <row r="141" spans="1:65" s="14" customFormat="1" ht="11.25">
      <c r="B141" s="208"/>
      <c r="C141" s="209"/>
      <c r="D141" s="193" t="s">
        <v>211</v>
      </c>
      <c r="E141" s="210" t="s">
        <v>22</v>
      </c>
      <c r="F141" s="211" t="s">
        <v>289</v>
      </c>
      <c r="G141" s="209"/>
      <c r="H141" s="212">
        <v>3.3239999999999998</v>
      </c>
      <c r="I141" s="213"/>
      <c r="J141" s="209"/>
      <c r="K141" s="209"/>
      <c r="L141" s="214"/>
      <c r="M141" s="215"/>
      <c r="N141" s="216"/>
      <c r="O141" s="216"/>
      <c r="P141" s="216"/>
      <c r="Q141" s="216"/>
      <c r="R141" s="216"/>
      <c r="S141" s="216"/>
      <c r="T141" s="217"/>
      <c r="AT141" s="218" t="s">
        <v>211</v>
      </c>
      <c r="AU141" s="218" t="s">
        <v>89</v>
      </c>
      <c r="AV141" s="14" t="s">
        <v>89</v>
      </c>
      <c r="AW141" s="14" t="s">
        <v>41</v>
      </c>
      <c r="AX141" s="14" t="s">
        <v>23</v>
      </c>
      <c r="AY141" s="218" t="s">
        <v>201</v>
      </c>
    </row>
    <row r="142" spans="1:65" s="12" customFormat="1" ht="22.9" customHeight="1">
      <c r="B142" s="164"/>
      <c r="C142" s="165"/>
      <c r="D142" s="166" t="s">
        <v>79</v>
      </c>
      <c r="E142" s="178" t="s">
        <v>221</v>
      </c>
      <c r="F142" s="178" t="s">
        <v>290</v>
      </c>
      <c r="G142" s="165"/>
      <c r="H142" s="165"/>
      <c r="I142" s="168"/>
      <c r="J142" s="179">
        <f>BK142</f>
        <v>0</v>
      </c>
      <c r="K142" s="165"/>
      <c r="L142" s="170"/>
      <c r="M142" s="171"/>
      <c r="N142" s="172"/>
      <c r="O142" s="172"/>
      <c r="P142" s="173">
        <f>SUM(P143:P235)</f>
        <v>0</v>
      </c>
      <c r="Q142" s="172"/>
      <c r="R142" s="173">
        <f>SUM(R143:R235)</f>
        <v>127.66267148000001</v>
      </c>
      <c r="S142" s="172"/>
      <c r="T142" s="174">
        <f>SUM(T143:T235)</f>
        <v>0</v>
      </c>
      <c r="AR142" s="175" t="s">
        <v>23</v>
      </c>
      <c r="AT142" s="176" t="s">
        <v>79</v>
      </c>
      <c r="AU142" s="176" t="s">
        <v>23</v>
      </c>
      <c r="AY142" s="175" t="s">
        <v>201</v>
      </c>
      <c r="BK142" s="177">
        <f>SUM(BK143:BK235)</f>
        <v>0</v>
      </c>
    </row>
    <row r="143" spans="1:65" s="2" customFormat="1" ht="14.45" customHeight="1">
      <c r="A143" s="36"/>
      <c r="B143" s="37"/>
      <c r="C143" s="180" t="s">
        <v>152</v>
      </c>
      <c r="D143" s="180" t="s">
        <v>202</v>
      </c>
      <c r="E143" s="181" t="s">
        <v>291</v>
      </c>
      <c r="F143" s="182" t="s">
        <v>292</v>
      </c>
      <c r="G143" s="183" t="s">
        <v>224</v>
      </c>
      <c r="H143" s="184">
        <v>79.658000000000001</v>
      </c>
      <c r="I143" s="185"/>
      <c r="J143" s="186">
        <f>ROUND(I143*H143,2)</f>
        <v>0</v>
      </c>
      <c r="K143" s="182" t="s">
        <v>206</v>
      </c>
      <c r="L143" s="41"/>
      <c r="M143" s="187" t="s">
        <v>22</v>
      </c>
      <c r="N143" s="188" t="s">
        <v>51</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207</v>
      </c>
      <c r="AT143" s="191" t="s">
        <v>202</v>
      </c>
      <c r="AU143" s="191" t="s">
        <v>89</v>
      </c>
      <c r="AY143" s="19" t="s">
        <v>201</v>
      </c>
      <c r="BE143" s="192">
        <f>IF(N143="základní",J143,0)</f>
        <v>0</v>
      </c>
      <c r="BF143" s="192">
        <f>IF(N143="snížená",J143,0)</f>
        <v>0</v>
      </c>
      <c r="BG143" s="192">
        <f>IF(N143="zákl. přenesená",J143,0)</f>
        <v>0</v>
      </c>
      <c r="BH143" s="192">
        <f>IF(N143="sníž. přenesená",J143,0)</f>
        <v>0</v>
      </c>
      <c r="BI143" s="192">
        <f>IF(N143="nulová",J143,0)</f>
        <v>0</v>
      </c>
      <c r="BJ143" s="19" t="s">
        <v>23</v>
      </c>
      <c r="BK143" s="192">
        <f>ROUND(I143*H143,2)</f>
        <v>0</v>
      </c>
      <c r="BL143" s="19" t="s">
        <v>207</v>
      </c>
      <c r="BM143" s="191" t="s">
        <v>293</v>
      </c>
    </row>
    <row r="144" spans="1:65" s="2" customFormat="1" ht="58.5">
      <c r="A144" s="36"/>
      <c r="B144" s="37"/>
      <c r="C144" s="38"/>
      <c r="D144" s="193" t="s">
        <v>209</v>
      </c>
      <c r="E144" s="38"/>
      <c r="F144" s="194" t="s">
        <v>294</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209</v>
      </c>
      <c r="AU144" s="19" t="s">
        <v>89</v>
      </c>
    </row>
    <row r="145" spans="1:65" s="14" customFormat="1" ht="11.25">
      <c r="B145" s="208"/>
      <c r="C145" s="209"/>
      <c r="D145" s="193" t="s">
        <v>211</v>
      </c>
      <c r="E145" s="210" t="s">
        <v>22</v>
      </c>
      <c r="F145" s="211" t="s">
        <v>295</v>
      </c>
      <c r="G145" s="209"/>
      <c r="H145" s="212">
        <v>79.658000000000001</v>
      </c>
      <c r="I145" s="213"/>
      <c r="J145" s="209"/>
      <c r="K145" s="209"/>
      <c r="L145" s="214"/>
      <c r="M145" s="215"/>
      <c r="N145" s="216"/>
      <c r="O145" s="216"/>
      <c r="P145" s="216"/>
      <c r="Q145" s="216"/>
      <c r="R145" s="216"/>
      <c r="S145" s="216"/>
      <c r="T145" s="217"/>
      <c r="AT145" s="218" t="s">
        <v>211</v>
      </c>
      <c r="AU145" s="218" t="s">
        <v>89</v>
      </c>
      <c r="AV145" s="14" t="s">
        <v>89</v>
      </c>
      <c r="AW145" s="14" t="s">
        <v>41</v>
      </c>
      <c r="AX145" s="14" t="s">
        <v>23</v>
      </c>
      <c r="AY145" s="218" t="s">
        <v>201</v>
      </c>
    </row>
    <row r="146" spans="1:65" s="2" customFormat="1" ht="14.45" customHeight="1">
      <c r="A146" s="36"/>
      <c r="B146" s="37"/>
      <c r="C146" s="180" t="s">
        <v>8</v>
      </c>
      <c r="D146" s="180" t="s">
        <v>202</v>
      </c>
      <c r="E146" s="181" t="s">
        <v>296</v>
      </c>
      <c r="F146" s="182" t="s">
        <v>297</v>
      </c>
      <c r="G146" s="183" t="s">
        <v>205</v>
      </c>
      <c r="H146" s="184">
        <v>351</v>
      </c>
      <c r="I146" s="185"/>
      <c r="J146" s="186">
        <f>ROUND(I146*H146,2)</f>
        <v>0</v>
      </c>
      <c r="K146" s="182" t="s">
        <v>206</v>
      </c>
      <c r="L146" s="41"/>
      <c r="M146" s="187" t="s">
        <v>22</v>
      </c>
      <c r="N146" s="188" t="s">
        <v>51</v>
      </c>
      <c r="O146" s="66"/>
      <c r="P146" s="189">
        <f>O146*H146</f>
        <v>0</v>
      </c>
      <c r="Q146" s="189">
        <v>4.1739999999999999E-2</v>
      </c>
      <c r="R146" s="189">
        <f>Q146*H146</f>
        <v>14.650739999999999</v>
      </c>
      <c r="S146" s="189">
        <v>0</v>
      </c>
      <c r="T146" s="190">
        <f>S146*H146</f>
        <v>0</v>
      </c>
      <c r="U146" s="36"/>
      <c r="V146" s="36"/>
      <c r="W146" s="36"/>
      <c r="X146" s="36"/>
      <c r="Y146" s="36"/>
      <c r="Z146" s="36"/>
      <c r="AA146" s="36"/>
      <c r="AB146" s="36"/>
      <c r="AC146" s="36"/>
      <c r="AD146" s="36"/>
      <c r="AE146" s="36"/>
      <c r="AR146" s="191" t="s">
        <v>207</v>
      </c>
      <c r="AT146" s="191" t="s">
        <v>202</v>
      </c>
      <c r="AU146" s="191" t="s">
        <v>89</v>
      </c>
      <c r="AY146" s="19" t="s">
        <v>201</v>
      </c>
      <c r="BE146" s="192">
        <f>IF(N146="základní",J146,0)</f>
        <v>0</v>
      </c>
      <c r="BF146" s="192">
        <f>IF(N146="snížená",J146,0)</f>
        <v>0</v>
      </c>
      <c r="BG146" s="192">
        <f>IF(N146="zákl. přenesená",J146,0)</f>
        <v>0</v>
      </c>
      <c r="BH146" s="192">
        <f>IF(N146="sníž. přenesená",J146,0)</f>
        <v>0</v>
      </c>
      <c r="BI146" s="192">
        <f>IF(N146="nulová",J146,0)</f>
        <v>0</v>
      </c>
      <c r="BJ146" s="19" t="s">
        <v>23</v>
      </c>
      <c r="BK146" s="192">
        <f>ROUND(I146*H146,2)</f>
        <v>0</v>
      </c>
      <c r="BL146" s="19" t="s">
        <v>207</v>
      </c>
      <c r="BM146" s="191" t="s">
        <v>298</v>
      </c>
    </row>
    <row r="147" spans="1:65" s="2" customFormat="1" ht="224.25">
      <c r="A147" s="36"/>
      <c r="B147" s="37"/>
      <c r="C147" s="38"/>
      <c r="D147" s="193" t="s">
        <v>209</v>
      </c>
      <c r="E147" s="38"/>
      <c r="F147" s="194" t="s">
        <v>299</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209</v>
      </c>
      <c r="AU147" s="19" t="s">
        <v>89</v>
      </c>
    </row>
    <row r="148" spans="1:65" s="14" customFormat="1" ht="11.25">
      <c r="B148" s="208"/>
      <c r="C148" s="209"/>
      <c r="D148" s="193" t="s">
        <v>211</v>
      </c>
      <c r="E148" s="210" t="s">
        <v>22</v>
      </c>
      <c r="F148" s="211" t="s">
        <v>300</v>
      </c>
      <c r="G148" s="209"/>
      <c r="H148" s="212">
        <v>351</v>
      </c>
      <c r="I148" s="213"/>
      <c r="J148" s="209"/>
      <c r="K148" s="209"/>
      <c r="L148" s="214"/>
      <c r="M148" s="215"/>
      <c r="N148" s="216"/>
      <c r="O148" s="216"/>
      <c r="P148" s="216"/>
      <c r="Q148" s="216"/>
      <c r="R148" s="216"/>
      <c r="S148" s="216"/>
      <c r="T148" s="217"/>
      <c r="AT148" s="218" t="s">
        <v>211</v>
      </c>
      <c r="AU148" s="218" t="s">
        <v>89</v>
      </c>
      <c r="AV148" s="14" t="s">
        <v>89</v>
      </c>
      <c r="AW148" s="14" t="s">
        <v>41</v>
      </c>
      <c r="AX148" s="14" t="s">
        <v>23</v>
      </c>
      <c r="AY148" s="218" t="s">
        <v>201</v>
      </c>
    </row>
    <row r="149" spans="1:65" s="2" customFormat="1" ht="14.45" customHeight="1">
      <c r="A149" s="36"/>
      <c r="B149" s="37"/>
      <c r="C149" s="180" t="s">
        <v>157</v>
      </c>
      <c r="D149" s="180" t="s">
        <v>202</v>
      </c>
      <c r="E149" s="181" t="s">
        <v>301</v>
      </c>
      <c r="F149" s="182" t="s">
        <v>302</v>
      </c>
      <c r="G149" s="183" t="s">
        <v>285</v>
      </c>
      <c r="H149" s="184">
        <v>13.542</v>
      </c>
      <c r="I149" s="185"/>
      <c r="J149" s="186">
        <f>ROUND(I149*H149,2)</f>
        <v>0</v>
      </c>
      <c r="K149" s="182" t="s">
        <v>206</v>
      </c>
      <c r="L149" s="41"/>
      <c r="M149" s="187" t="s">
        <v>22</v>
      </c>
      <c r="N149" s="188" t="s">
        <v>51</v>
      </c>
      <c r="O149" s="66"/>
      <c r="P149" s="189">
        <f>O149*H149</f>
        <v>0</v>
      </c>
      <c r="Q149" s="189">
        <v>1.04877</v>
      </c>
      <c r="R149" s="189">
        <f>Q149*H149</f>
        <v>14.20244334</v>
      </c>
      <c r="S149" s="189">
        <v>0</v>
      </c>
      <c r="T149" s="190">
        <f>S149*H149</f>
        <v>0</v>
      </c>
      <c r="U149" s="36"/>
      <c r="V149" s="36"/>
      <c r="W149" s="36"/>
      <c r="X149" s="36"/>
      <c r="Y149" s="36"/>
      <c r="Z149" s="36"/>
      <c r="AA149" s="36"/>
      <c r="AB149" s="36"/>
      <c r="AC149" s="36"/>
      <c r="AD149" s="36"/>
      <c r="AE149" s="36"/>
      <c r="AR149" s="191" t="s">
        <v>207</v>
      </c>
      <c r="AT149" s="191" t="s">
        <v>202</v>
      </c>
      <c r="AU149" s="191" t="s">
        <v>89</v>
      </c>
      <c r="AY149" s="19" t="s">
        <v>201</v>
      </c>
      <c r="BE149" s="192">
        <f>IF(N149="základní",J149,0)</f>
        <v>0</v>
      </c>
      <c r="BF149" s="192">
        <f>IF(N149="snížená",J149,0)</f>
        <v>0</v>
      </c>
      <c r="BG149" s="192">
        <f>IF(N149="zákl. přenesená",J149,0)</f>
        <v>0</v>
      </c>
      <c r="BH149" s="192">
        <f>IF(N149="sníž. přenesená",J149,0)</f>
        <v>0</v>
      </c>
      <c r="BI149" s="192">
        <f>IF(N149="nulová",J149,0)</f>
        <v>0</v>
      </c>
      <c r="BJ149" s="19" t="s">
        <v>23</v>
      </c>
      <c r="BK149" s="192">
        <f>ROUND(I149*H149,2)</f>
        <v>0</v>
      </c>
      <c r="BL149" s="19" t="s">
        <v>207</v>
      </c>
      <c r="BM149" s="191" t="s">
        <v>303</v>
      </c>
    </row>
    <row r="150" spans="1:65" s="2" customFormat="1" ht="117">
      <c r="A150" s="36"/>
      <c r="B150" s="37"/>
      <c r="C150" s="38"/>
      <c r="D150" s="193" t="s">
        <v>209</v>
      </c>
      <c r="E150" s="38"/>
      <c r="F150" s="194" t="s">
        <v>304</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209</v>
      </c>
      <c r="AU150" s="19" t="s">
        <v>89</v>
      </c>
    </row>
    <row r="151" spans="1:65" s="14" customFormat="1" ht="11.25">
      <c r="B151" s="208"/>
      <c r="C151" s="209"/>
      <c r="D151" s="193" t="s">
        <v>211</v>
      </c>
      <c r="E151" s="210" t="s">
        <v>22</v>
      </c>
      <c r="F151" s="211" t="s">
        <v>305</v>
      </c>
      <c r="G151" s="209"/>
      <c r="H151" s="212">
        <v>13.542</v>
      </c>
      <c r="I151" s="213"/>
      <c r="J151" s="209"/>
      <c r="K151" s="209"/>
      <c r="L151" s="214"/>
      <c r="M151" s="215"/>
      <c r="N151" s="216"/>
      <c r="O151" s="216"/>
      <c r="P151" s="216"/>
      <c r="Q151" s="216"/>
      <c r="R151" s="216"/>
      <c r="S151" s="216"/>
      <c r="T151" s="217"/>
      <c r="AT151" s="218" t="s">
        <v>211</v>
      </c>
      <c r="AU151" s="218" t="s">
        <v>89</v>
      </c>
      <c r="AV151" s="14" t="s">
        <v>89</v>
      </c>
      <c r="AW151" s="14" t="s">
        <v>41</v>
      </c>
      <c r="AX151" s="14" t="s">
        <v>23</v>
      </c>
      <c r="AY151" s="218" t="s">
        <v>201</v>
      </c>
    </row>
    <row r="152" spans="1:65" s="2" customFormat="1" ht="24.2" customHeight="1">
      <c r="A152" s="36"/>
      <c r="B152" s="37"/>
      <c r="C152" s="180" t="s">
        <v>160</v>
      </c>
      <c r="D152" s="180" t="s">
        <v>202</v>
      </c>
      <c r="E152" s="181" t="s">
        <v>306</v>
      </c>
      <c r="F152" s="182" t="s">
        <v>307</v>
      </c>
      <c r="G152" s="183" t="s">
        <v>224</v>
      </c>
      <c r="H152" s="184">
        <v>22.108000000000001</v>
      </c>
      <c r="I152" s="185"/>
      <c r="J152" s="186">
        <f>ROUND(I152*H152,2)</f>
        <v>0</v>
      </c>
      <c r="K152" s="182" t="s">
        <v>206</v>
      </c>
      <c r="L152" s="41"/>
      <c r="M152" s="187" t="s">
        <v>22</v>
      </c>
      <c r="N152" s="188" t="s">
        <v>51</v>
      </c>
      <c r="O152" s="66"/>
      <c r="P152" s="189">
        <f>O152*H152</f>
        <v>0</v>
      </c>
      <c r="Q152" s="189">
        <v>2.6843599999999999</v>
      </c>
      <c r="R152" s="189">
        <f>Q152*H152</f>
        <v>59.345830880000001</v>
      </c>
      <c r="S152" s="189">
        <v>0</v>
      </c>
      <c r="T152" s="190">
        <f>S152*H152</f>
        <v>0</v>
      </c>
      <c r="U152" s="36"/>
      <c r="V152" s="36"/>
      <c r="W152" s="36"/>
      <c r="X152" s="36"/>
      <c r="Y152" s="36"/>
      <c r="Z152" s="36"/>
      <c r="AA152" s="36"/>
      <c r="AB152" s="36"/>
      <c r="AC152" s="36"/>
      <c r="AD152" s="36"/>
      <c r="AE152" s="36"/>
      <c r="AR152" s="191" t="s">
        <v>207</v>
      </c>
      <c r="AT152" s="191" t="s">
        <v>202</v>
      </c>
      <c r="AU152" s="191" t="s">
        <v>89</v>
      </c>
      <c r="AY152" s="19" t="s">
        <v>201</v>
      </c>
      <c r="BE152" s="192">
        <f>IF(N152="základní",J152,0)</f>
        <v>0</v>
      </c>
      <c r="BF152" s="192">
        <f>IF(N152="snížená",J152,0)</f>
        <v>0</v>
      </c>
      <c r="BG152" s="192">
        <f>IF(N152="zákl. přenesená",J152,0)</f>
        <v>0</v>
      </c>
      <c r="BH152" s="192">
        <f>IF(N152="sníž. přenesená",J152,0)</f>
        <v>0</v>
      </c>
      <c r="BI152" s="192">
        <f>IF(N152="nulová",J152,0)</f>
        <v>0</v>
      </c>
      <c r="BJ152" s="19" t="s">
        <v>23</v>
      </c>
      <c r="BK152" s="192">
        <f>ROUND(I152*H152,2)</f>
        <v>0</v>
      </c>
      <c r="BL152" s="19" t="s">
        <v>207</v>
      </c>
      <c r="BM152" s="191" t="s">
        <v>308</v>
      </c>
    </row>
    <row r="153" spans="1:65" s="2" customFormat="1" ht="68.25">
      <c r="A153" s="36"/>
      <c r="B153" s="37"/>
      <c r="C153" s="38"/>
      <c r="D153" s="193" t="s">
        <v>209</v>
      </c>
      <c r="E153" s="38"/>
      <c r="F153" s="194" t="s">
        <v>309</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209</v>
      </c>
      <c r="AU153" s="19" t="s">
        <v>89</v>
      </c>
    </row>
    <row r="154" spans="1:65" s="13" customFormat="1" ht="11.25">
      <c r="B154" s="198"/>
      <c r="C154" s="199"/>
      <c r="D154" s="193" t="s">
        <v>211</v>
      </c>
      <c r="E154" s="200" t="s">
        <v>22</v>
      </c>
      <c r="F154" s="201" t="s">
        <v>310</v>
      </c>
      <c r="G154" s="199"/>
      <c r="H154" s="200" t="s">
        <v>22</v>
      </c>
      <c r="I154" s="202"/>
      <c r="J154" s="199"/>
      <c r="K154" s="199"/>
      <c r="L154" s="203"/>
      <c r="M154" s="204"/>
      <c r="N154" s="205"/>
      <c r="O154" s="205"/>
      <c r="P154" s="205"/>
      <c r="Q154" s="205"/>
      <c r="R154" s="205"/>
      <c r="S154" s="205"/>
      <c r="T154" s="206"/>
      <c r="AT154" s="207" t="s">
        <v>211</v>
      </c>
      <c r="AU154" s="207" t="s">
        <v>89</v>
      </c>
      <c r="AV154" s="13" t="s">
        <v>23</v>
      </c>
      <c r="AW154" s="13" t="s">
        <v>41</v>
      </c>
      <c r="AX154" s="13" t="s">
        <v>80</v>
      </c>
      <c r="AY154" s="207" t="s">
        <v>201</v>
      </c>
    </row>
    <row r="155" spans="1:65" s="14" customFormat="1" ht="11.25">
      <c r="B155" s="208"/>
      <c r="C155" s="209"/>
      <c r="D155" s="193" t="s">
        <v>211</v>
      </c>
      <c r="E155" s="210" t="s">
        <v>22</v>
      </c>
      <c r="F155" s="211" t="s">
        <v>311</v>
      </c>
      <c r="G155" s="209"/>
      <c r="H155" s="212">
        <v>9.1</v>
      </c>
      <c r="I155" s="213"/>
      <c r="J155" s="209"/>
      <c r="K155" s="209"/>
      <c r="L155" s="214"/>
      <c r="M155" s="215"/>
      <c r="N155" s="216"/>
      <c r="O155" s="216"/>
      <c r="P155" s="216"/>
      <c r="Q155" s="216"/>
      <c r="R155" s="216"/>
      <c r="S155" s="216"/>
      <c r="T155" s="217"/>
      <c r="AT155" s="218" t="s">
        <v>211</v>
      </c>
      <c r="AU155" s="218" t="s">
        <v>89</v>
      </c>
      <c r="AV155" s="14" t="s">
        <v>89</v>
      </c>
      <c r="AW155" s="14" t="s">
        <v>41</v>
      </c>
      <c r="AX155" s="14" t="s">
        <v>80</v>
      </c>
      <c r="AY155" s="218" t="s">
        <v>201</v>
      </c>
    </row>
    <row r="156" spans="1:65" s="13" customFormat="1" ht="11.25">
      <c r="B156" s="198"/>
      <c r="C156" s="199"/>
      <c r="D156" s="193" t="s">
        <v>211</v>
      </c>
      <c r="E156" s="200" t="s">
        <v>22</v>
      </c>
      <c r="F156" s="201" t="s">
        <v>312</v>
      </c>
      <c r="G156" s="199"/>
      <c r="H156" s="200" t="s">
        <v>22</v>
      </c>
      <c r="I156" s="202"/>
      <c r="J156" s="199"/>
      <c r="K156" s="199"/>
      <c r="L156" s="203"/>
      <c r="M156" s="204"/>
      <c r="N156" s="205"/>
      <c r="O156" s="205"/>
      <c r="P156" s="205"/>
      <c r="Q156" s="205"/>
      <c r="R156" s="205"/>
      <c r="S156" s="205"/>
      <c r="T156" s="206"/>
      <c r="AT156" s="207" t="s">
        <v>211</v>
      </c>
      <c r="AU156" s="207" t="s">
        <v>89</v>
      </c>
      <c r="AV156" s="13" t="s">
        <v>23</v>
      </c>
      <c r="AW156" s="13" t="s">
        <v>41</v>
      </c>
      <c r="AX156" s="13" t="s">
        <v>80</v>
      </c>
      <c r="AY156" s="207" t="s">
        <v>201</v>
      </c>
    </row>
    <row r="157" spans="1:65" s="14" customFormat="1" ht="11.25">
      <c r="B157" s="208"/>
      <c r="C157" s="209"/>
      <c r="D157" s="193" t="s">
        <v>211</v>
      </c>
      <c r="E157" s="210" t="s">
        <v>22</v>
      </c>
      <c r="F157" s="211" t="s">
        <v>313</v>
      </c>
      <c r="G157" s="209"/>
      <c r="H157" s="212">
        <v>7.2</v>
      </c>
      <c r="I157" s="213"/>
      <c r="J157" s="209"/>
      <c r="K157" s="209"/>
      <c r="L157" s="214"/>
      <c r="M157" s="215"/>
      <c r="N157" s="216"/>
      <c r="O157" s="216"/>
      <c r="P157" s="216"/>
      <c r="Q157" s="216"/>
      <c r="R157" s="216"/>
      <c r="S157" s="216"/>
      <c r="T157" s="217"/>
      <c r="AT157" s="218" t="s">
        <v>211</v>
      </c>
      <c r="AU157" s="218" t="s">
        <v>89</v>
      </c>
      <c r="AV157" s="14" t="s">
        <v>89</v>
      </c>
      <c r="AW157" s="14" t="s">
        <v>41</v>
      </c>
      <c r="AX157" s="14" t="s">
        <v>80</v>
      </c>
      <c r="AY157" s="218" t="s">
        <v>201</v>
      </c>
    </row>
    <row r="158" spans="1:65" s="13" customFormat="1" ht="11.25">
      <c r="B158" s="198"/>
      <c r="C158" s="199"/>
      <c r="D158" s="193" t="s">
        <v>211</v>
      </c>
      <c r="E158" s="200" t="s">
        <v>22</v>
      </c>
      <c r="F158" s="201" t="s">
        <v>314</v>
      </c>
      <c r="G158" s="199"/>
      <c r="H158" s="200" t="s">
        <v>22</v>
      </c>
      <c r="I158" s="202"/>
      <c r="J158" s="199"/>
      <c r="K158" s="199"/>
      <c r="L158" s="203"/>
      <c r="M158" s="204"/>
      <c r="N158" s="205"/>
      <c r="O158" s="205"/>
      <c r="P158" s="205"/>
      <c r="Q158" s="205"/>
      <c r="R158" s="205"/>
      <c r="S158" s="205"/>
      <c r="T158" s="206"/>
      <c r="AT158" s="207" t="s">
        <v>211</v>
      </c>
      <c r="AU158" s="207" t="s">
        <v>89</v>
      </c>
      <c r="AV158" s="13" t="s">
        <v>23</v>
      </c>
      <c r="AW158" s="13" t="s">
        <v>41</v>
      </c>
      <c r="AX158" s="13" t="s">
        <v>80</v>
      </c>
      <c r="AY158" s="207" t="s">
        <v>201</v>
      </c>
    </row>
    <row r="159" spans="1:65" s="14" customFormat="1" ht="11.25">
      <c r="B159" s="208"/>
      <c r="C159" s="209"/>
      <c r="D159" s="193" t="s">
        <v>211</v>
      </c>
      <c r="E159" s="210" t="s">
        <v>22</v>
      </c>
      <c r="F159" s="211" t="s">
        <v>315</v>
      </c>
      <c r="G159" s="209"/>
      <c r="H159" s="212">
        <v>5.8079999999999998</v>
      </c>
      <c r="I159" s="213"/>
      <c r="J159" s="209"/>
      <c r="K159" s="209"/>
      <c r="L159" s="214"/>
      <c r="M159" s="215"/>
      <c r="N159" s="216"/>
      <c r="O159" s="216"/>
      <c r="P159" s="216"/>
      <c r="Q159" s="216"/>
      <c r="R159" s="216"/>
      <c r="S159" s="216"/>
      <c r="T159" s="217"/>
      <c r="AT159" s="218" t="s">
        <v>211</v>
      </c>
      <c r="AU159" s="218" t="s">
        <v>89</v>
      </c>
      <c r="AV159" s="14" t="s">
        <v>89</v>
      </c>
      <c r="AW159" s="14" t="s">
        <v>41</v>
      </c>
      <c r="AX159" s="14" t="s">
        <v>80</v>
      </c>
      <c r="AY159" s="218" t="s">
        <v>201</v>
      </c>
    </row>
    <row r="160" spans="1:65" s="15" customFormat="1" ht="11.25">
      <c r="B160" s="229"/>
      <c r="C160" s="230"/>
      <c r="D160" s="193" t="s">
        <v>211</v>
      </c>
      <c r="E160" s="231" t="s">
        <v>22</v>
      </c>
      <c r="F160" s="232" t="s">
        <v>316</v>
      </c>
      <c r="G160" s="230"/>
      <c r="H160" s="233">
        <v>22.108000000000001</v>
      </c>
      <c r="I160" s="234"/>
      <c r="J160" s="230"/>
      <c r="K160" s="230"/>
      <c r="L160" s="235"/>
      <c r="M160" s="236"/>
      <c r="N160" s="237"/>
      <c r="O160" s="237"/>
      <c r="P160" s="237"/>
      <c r="Q160" s="237"/>
      <c r="R160" s="237"/>
      <c r="S160" s="237"/>
      <c r="T160" s="238"/>
      <c r="AT160" s="239" t="s">
        <v>211</v>
      </c>
      <c r="AU160" s="239" t="s">
        <v>89</v>
      </c>
      <c r="AV160" s="15" t="s">
        <v>207</v>
      </c>
      <c r="AW160" s="15" t="s">
        <v>41</v>
      </c>
      <c r="AX160" s="15" t="s">
        <v>23</v>
      </c>
      <c r="AY160" s="239" t="s">
        <v>201</v>
      </c>
    </row>
    <row r="161" spans="1:65" s="2" customFormat="1" ht="24.2" customHeight="1">
      <c r="A161" s="36"/>
      <c r="B161" s="37"/>
      <c r="C161" s="180" t="s">
        <v>317</v>
      </c>
      <c r="D161" s="180" t="s">
        <v>202</v>
      </c>
      <c r="E161" s="181" t="s">
        <v>318</v>
      </c>
      <c r="F161" s="182" t="s">
        <v>319</v>
      </c>
      <c r="G161" s="183" t="s">
        <v>224</v>
      </c>
      <c r="H161" s="184">
        <v>22.108000000000001</v>
      </c>
      <c r="I161" s="185"/>
      <c r="J161" s="186">
        <f>ROUND(I161*H161,2)</f>
        <v>0</v>
      </c>
      <c r="K161" s="182" t="s">
        <v>206</v>
      </c>
      <c r="L161" s="41"/>
      <c r="M161" s="187" t="s">
        <v>22</v>
      </c>
      <c r="N161" s="188" t="s">
        <v>51</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207</v>
      </c>
      <c r="AT161" s="191" t="s">
        <v>202</v>
      </c>
      <c r="AU161" s="191" t="s">
        <v>89</v>
      </c>
      <c r="AY161" s="19" t="s">
        <v>201</v>
      </c>
      <c r="BE161" s="192">
        <f>IF(N161="základní",J161,0)</f>
        <v>0</v>
      </c>
      <c r="BF161" s="192">
        <f>IF(N161="snížená",J161,0)</f>
        <v>0</v>
      </c>
      <c r="BG161" s="192">
        <f>IF(N161="zákl. přenesená",J161,0)</f>
        <v>0</v>
      </c>
      <c r="BH161" s="192">
        <f>IF(N161="sníž. přenesená",J161,0)</f>
        <v>0</v>
      </c>
      <c r="BI161" s="192">
        <f>IF(N161="nulová",J161,0)</f>
        <v>0</v>
      </c>
      <c r="BJ161" s="19" t="s">
        <v>23</v>
      </c>
      <c r="BK161" s="192">
        <f>ROUND(I161*H161,2)</f>
        <v>0</v>
      </c>
      <c r="BL161" s="19" t="s">
        <v>207</v>
      </c>
      <c r="BM161" s="191" t="s">
        <v>320</v>
      </c>
    </row>
    <row r="162" spans="1:65" s="2" customFormat="1" ht="68.25">
      <c r="A162" s="36"/>
      <c r="B162" s="37"/>
      <c r="C162" s="38"/>
      <c r="D162" s="193" t="s">
        <v>209</v>
      </c>
      <c r="E162" s="38"/>
      <c r="F162" s="194" t="s">
        <v>309</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209</v>
      </c>
      <c r="AU162" s="19" t="s">
        <v>89</v>
      </c>
    </row>
    <row r="163" spans="1:65" s="2" customFormat="1" ht="14.45" customHeight="1">
      <c r="A163" s="36"/>
      <c r="B163" s="37"/>
      <c r="C163" s="180" t="s">
        <v>321</v>
      </c>
      <c r="D163" s="180" t="s">
        <v>202</v>
      </c>
      <c r="E163" s="181" t="s">
        <v>322</v>
      </c>
      <c r="F163" s="182" t="s">
        <v>323</v>
      </c>
      <c r="G163" s="183" t="s">
        <v>205</v>
      </c>
      <c r="H163" s="184">
        <v>22</v>
      </c>
      <c r="I163" s="185"/>
      <c r="J163" s="186">
        <f>ROUND(I163*H163,2)</f>
        <v>0</v>
      </c>
      <c r="K163" s="182" t="s">
        <v>206</v>
      </c>
      <c r="L163" s="41"/>
      <c r="M163" s="187" t="s">
        <v>22</v>
      </c>
      <c r="N163" s="188" t="s">
        <v>51</v>
      </c>
      <c r="O163" s="66"/>
      <c r="P163" s="189">
        <f>O163*H163</f>
        <v>0</v>
      </c>
      <c r="Q163" s="189">
        <v>5.9500000000000004E-3</v>
      </c>
      <c r="R163" s="189">
        <f>Q163*H163</f>
        <v>0.13090000000000002</v>
      </c>
      <c r="S163" s="189">
        <v>0</v>
      </c>
      <c r="T163" s="190">
        <f>S163*H163</f>
        <v>0</v>
      </c>
      <c r="U163" s="36"/>
      <c r="V163" s="36"/>
      <c r="W163" s="36"/>
      <c r="X163" s="36"/>
      <c r="Y163" s="36"/>
      <c r="Z163" s="36"/>
      <c r="AA163" s="36"/>
      <c r="AB163" s="36"/>
      <c r="AC163" s="36"/>
      <c r="AD163" s="36"/>
      <c r="AE163" s="36"/>
      <c r="AR163" s="191" t="s">
        <v>207</v>
      </c>
      <c r="AT163" s="191" t="s">
        <v>202</v>
      </c>
      <c r="AU163" s="191" t="s">
        <v>89</v>
      </c>
      <c r="AY163" s="19" t="s">
        <v>201</v>
      </c>
      <c r="BE163" s="192">
        <f>IF(N163="základní",J163,0)</f>
        <v>0</v>
      </c>
      <c r="BF163" s="192">
        <f>IF(N163="snížená",J163,0)</f>
        <v>0</v>
      </c>
      <c r="BG163" s="192">
        <f>IF(N163="zákl. přenesená",J163,0)</f>
        <v>0</v>
      </c>
      <c r="BH163" s="192">
        <f>IF(N163="sníž. přenesená",J163,0)</f>
        <v>0</v>
      </c>
      <c r="BI163" s="192">
        <f>IF(N163="nulová",J163,0)</f>
        <v>0</v>
      </c>
      <c r="BJ163" s="19" t="s">
        <v>23</v>
      </c>
      <c r="BK163" s="192">
        <f>ROUND(I163*H163,2)</f>
        <v>0</v>
      </c>
      <c r="BL163" s="19" t="s">
        <v>207</v>
      </c>
      <c r="BM163" s="191" t="s">
        <v>324</v>
      </c>
    </row>
    <row r="164" spans="1:65" s="2" customFormat="1" ht="29.25">
      <c r="A164" s="36"/>
      <c r="B164" s="37"/>
      <c r="C164" s="38"/>
      <c r="D164" s="193" t="s">
        <v>209</v>
      </c>
      <c r="E164" s="38"/>
      <c r="F164" s="194" t="s">
        <v>325</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209</v>
      </c>
      <c r="AU164" s="19" t="s">
        <v>89</v>
      </c>
    </row>
    <row r="165" spans="1:65" s="13" customFormat="1" ht="11.25">
      <c r="B165" s="198"/>
      <c r="C165" s="199"/>
      <c r="D165" s="193" t="s">
        <v>211</v>
      </c>
      <c r="E165" s="200" t="s">
        <v>22</v>
      </c>
      <c r="F165" s="201" t="s">
        <v>326</v>
      </c>
      <c r="G165" s="199"/>
      <c r="H165" s="200" t="s">
        <v>22</v>
      </c>
      <c r="I165" s="202"/>
      <c r="J165" s="199"/>
      <c r="K165" s="199"/>
      <c r="L165" s="203"/>
      <c r="M165" s="204"/>
      <c r="N165" s="205"/>
      <c r="O165" s="205"/>
      <c r="P165" s="205"/>
      <c r="Q165" s="205"/>
      <c r="R165" s="205"/>
      <c r="S165" s="205"/>
      <c r="T165" s="206"/>
      <c r="AT165" s="207" t="s">
        <v>211</v>
      </c>
      <c r="AU165" s="207" t="s">
        <v>89</v>
      </c>
      <c r="AV165" s="13" t="s">
        <v>23</v>
      </c>
      <c r="AW165" s="13" t="s">
        <v>41</v>
      </c>
      <c r="AX165" s="13" t="s">
        <v>80</v>
      </c>
      <c r="AY165" s="207" t="s">
        <v>201</v>
      </c>
    </row>
    <row r="166" spans="1:65" s="14" customFormat="1" ht="11.25">
      <c r="B166" s="208"/>
      <c r="C166" s="209"/>
      <c r="D166" s="193" t="s">
        <v>211</v>
      </c>
      <c r="E166" s="210" t="s">
        <v>22</v>
      </c>
      <c r="F166" s="211" t="s">
        <v>327</v>
      </c>
      <c r="G166" s="209"/>
      <c r="H166" s="212">
        <v>22</v>
      </c>
      <c r="I166" s="213"/>
      <c r="J166" s="209"/>
      <c r="K166" s="209"/>
      <c r="L166" s="214"/>
      <c r="M166" s="215"/>
      <c r="N166" s="216"/>
      <c r="O166" s="216"/>
      <c r="P166" s="216"/>
      <c r="Q166" s="216"/>
      <c r="R166" s="216"/>
      <c r="S166" s="216"/>
      <c r="T166" s="217"/>
      <c r="AT166" s="218" t="s">
        <v>211</v>
      </c>
      <c r="AU166" s="218" t="s">
        <v>89</v>
      </c>
      <c r="AV166" s="14" t="s">
        <v>89</v>
      </c>
      <c r="AW166" s="14" t="s">
        <v>41</v>
      </c>
      <c r="AX166" s="14" t="s">
        <v>23</v>
      </c>
      <c r="AY166" s="218" t="s">
        <v>201</v>
      </c>
    </row>
    <row r="167" spans="1:65" s="2" customFormat="1" ht="14.45" customHeight="1">
      <c r="A167" s="36"/>
      <c r="B167" s="37"/>
      <c r="C167" s="180" t="s">
        <v>328</v>
      </c>
      <c r="D167" s="180" t="s">
        <v>202</v>
      </c>
      <c r="E167" s="181" t="s">
        <v>329</v>
      </c>
      <c r="F167" s="182" t="s">
        <v>330</v>
      </c>
      <c r="G167" s="183" t="s">
        <v>205</v>
      </c>
      <c r="H167" s="184">
        <v>206</v>
      </c>
      <c r="I167" s="185"/>
      <c r="J167" s="186">
        <f>ROUND(I167*H167,2)</f>
        <v>0</v>
      </c>
      <c r="K167" s="182" t="s">
        <v>206</v>
      </c>
      <c r="L167" s="41"/>
      <c r="M167" s="187" t="s">
        <v>22</v>
      </c>
      <c r="N167" s="188" t="s">
        <v>51</v>
      </c>
      <c r="O167" s="66"/>
      <c r="P167" s="189">
        <f>O167*H167</f>
        <v>0</v>
      </c>
      <c r="Q167" s="189">
        <v>1.1310000000000001E-2</v>
      </c>
      <c r="R167" s="189">
        <f>Q167*H167</f>
        <v>2.32986</v>
      </c>
      <c r="S167" s="189">
        <v>0</v>
      </c>
      <c r="T167" s="190">
        <f>S167*H167</f>
        <v>0</v>
      </c>
      <c r="U167" s="36"/>
      <c r="V167" s="36"/>
      <c r="W167" s="36"/>
      <c r="X167" s="36"/>
      <c r="Y167" s="36"/>
      <c r="Z167" s="36"/>
      <c r="AA167" s="36"/>
      <c r="AB167" s="36"/>
      <c r="AC167" s="36"/>
      <c r="AD167" s="36"/>
      <c r="AE167" s="36"/>
      <c r="AR167" s="191" t="s">
        <v>207</v>
      </c>
      <c r="AT167" s="191" t="s">
        <v>202</v>
      </c>
      <c r="AU167" s="191" t="s">
        <v>89</v>
      </c>
      <c r="AY167" s="19" t="s">
        <v>201</v>
      </c>
      <c r="BE167" s="192">
        <f>IF(N167="základní",J167,0)</f>
        <v>0</v>
      </c>
      <c r="BF167" s="192">
        <f>IF(N167="snížená",J167,0)</f>
        <v>0</v>
      </c>
      <c r="BG167" s="192">
        <f>IF(N167="zákl. přenesená",J167,0)</f>
        <v>0</v>
      </c>
      <c r="BH167" s="192">
        <f>IF(N167="sníž. přenesená",J167,0)</f>
        <v>0</v>
      </c>
      <c r="BI167" s="192">
        <f>IF(N167="nulová",J167,0)</f>
        <v>0</v>
      </c>
      <c r="BJ167" s="19" t="s">
        <v>23</v>
      </c>
      <c r="BK167" s="192">
        <f>ROUND(I167*H167,2)</f>
        <v>0</v>
      </c>
      <c r="BL167" s="19" t="s">
        <v>207</v>
      </c>
      <c r="BM167" s="191" t="s">
        <v>331</v>
      </c>
    </row>
    <row r="168" spans="1:65" s="2" customFormat="1" ht="29.25">
      <c r="A168" s="36"/>
      <c r="B168" s="37"/>
      <c r="C168" s="38"/>
      <c r="D168" s="193" t="s">
        <v>209</v>
      </c>
      <c r="E168" s="38"/>
      <c r="F168" s="194" t="s">
        <v>325</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209</v>
      </c>
      <c r="AU168" s="19" t="s">
        <v>89</v>
      </c>
    </row>
    <row r="169" spans="1:65" s="13" customFormat="1" ht="11.25">
      <c r="B169" s="198"/>
      <c r="C169" s="199"/>
      <c r="D169" s="193" t="s">
        <v>211</v>
      </c>
      <c r="E169" s="200" t="s">
        <v>22</v>
      </c>
      <c r="F169" s="201" t="s">
        <v>332</v>
      </c>
      <c r="G169" s="199"/>
      <c r="H169" s="200" t="s">
        <v>22</v>
      </c>
      <c r="I169" s="202"/>
      <c r="J169" s="199"/>
      <c r="K169" s="199"/>
      <c r="L169" s="203"/>
      <c r="M169" s="204"/>
      <c r="N169" s="205"/>
      <c r="O169" s="205"/>
      <c r="P169" s="205"/>
      <c r="Q169" s="205"/>
      <c r="R169" s="205"/>
      <c r="S169" s="205"/>
      <c r="T169" s="206"/>
      <c r="AT169" s="207" t="s">
        <v>211</v>
      </c>
      <c r="AU169" s="207" t="s">
        <v>89</v>
      </c>
      <c r="AV169" s="13" t="s">
        <v>23</v>
      </c>
      <c r="AW169" s="13" t="s">
        <v>41</v>
      </c>
      <c r="AX169" s="13" t="s">
        <v>80</v>
      </c>
      <c r="AY169" s="207" t="s">
        <v>201</v>
      </c>
    </row>
    <row r="170" spans="1:65" s="14" customFormat="1" ht="11.25">
      <c r="B170" s="208"/>
      <c r="C170" s="209"/>
      <c r="D170" s="193" t="s">
        <v>211</v>
      </c>
      <c r="E170" s="210" t="s">
        <v>22</v>
      </c>
      <c r="F170" s="211" t="s">
        <v>333</v>
      </c>
      <c r="G170" s="209"/>
      <c r="H170" s="212">
        <v>206</v>
      </c>
      <c r="I170" s="213"/>
      <c r="J170" s="209"/>
      <c r="K170" s="209"/>
      <c r="L170" s="214"/>
      <c r="M170" s="215"/>
      <c r="N170" s="216"/>
      <c r="O170" s="216"/>
      <c r="P170" s="216"/>
      <c r="Q170" s="216"/>
      <c r="R170" s="216"/>
      <c r="S170" s="216"/>
      <c r="T170" s="217"/>
      <c r="AT170" s="218" t="s">
        <v>211</v>
      </c>
      <c r="AU170" s="218" t="s">
        <v>89</v>
      </c>
      <c r="AV170" s="14" t="s">
        <v>89</v>
      </c>
      <c r="AW170" s="14" t="s">
        <v>41</v>
      </c>
      <c r="AX170" s="14" t="s">
        <v>23</v>
      </c>
      <c r="AY170" s="218" t="s">
        <v>201</v>
      </c>
    </row>
    <row r="171" spans="1:65" s="2" customFormat="1" ht="14.45" customHeight="1">
      <c r="A171" s="36"/>
      <c r="B171" s="37"/>
      <c r="C171" s="180" t="s">
        <v>7</v>
      </c>
      <c r="D171" s="180" t="s">
        <v>202</v>
      </c>
      <c r="E171" s="181" t="s">
        <v>334</v>
      </c>
      <c r="F171" s="182" t="s">
        <v>335</v>
      </c>
      <c r="G171" s="183" t="s">
        <v>224</v>
      </c>
      <c r="H171" s="184">
        <v>28.123000000000001</v>
      </c>
      <c r="I171" s="185"/>
      <c r="J171" s="186">
        <f>ROUND(I171*H171,2)</f>
        <v>0</v>
      </c>
      <c r="K171" s="182" t="s">
        <v>206</v>
      </c>
      <c r="L171" s="41"/>
      <c r="M171" s="187" t="s">
        <v>22</v>
      </c>
      <c r="N171" s="188" t="s">
        <v>51</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207</v>
      </c>
      <c r="AT171" s="191" t="s">
        <v>202</v>
      </c>
      <c r="AU171" s="191" t="s">
        <v>89</v>
      </c>
      <c r="AY171" s="19" t="s">
        <v>201</v>
      </c>
      <c r="BE171" s="192">
        <f>IF(N171="základní",J171,0)</f>
        <v>0</v>
      </c>
      <c r="BF171" s="192">
        <f>IF(N171="snížená",J171,0)</f>
        <v>0</v>
      </c>
      <c r="BG171" s="192">
        <f>IF(N171="zákl. přenesená",J171,0)</f>
        <v>0</v>
      </c>
      <c r="BH171" s="192">
        <f>IF(N171="sníž. přenesená",J171,0)</f>
        <v>0</v>
      </c>
      <c r="BI171" s="192">
        <f>IF(N171="nulová",J171,0)</f>
        <v>0</v>
      </c>
      <c r="BJ171" s="19" t="s">
        <v>23</v>
      </c>
      <c r="BK171" s="192">
        <f>ROUND(I171*H171,2)</f>
        <v>0</v>
      </c>
      <c r="BL171" s="19" t="s">
        <v>207</v>
      </c>
      <c r="BM171" s="191" t="s">
        <v>336</v>
      </c>
    </row>
    <row r="172" spans="1:65" s="2" customFormat="1" ht="136.5">
      <c r="A172" s="36"/>
      <c r="B172" s="37"/>
      <c r="C172" s="38"/>
      <c r="D172" s="193" t="s">
        <v>209</v>
      </c>
      <c r="E172" s="38"/>
      <c r="F172" s="194" t="s">
        <v>337</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209</v>
      </c>
      <c r="AU172" s="19" t="s">
        <v>89</v>
      </c>
    </row>
    <row r="173" spans="1:65" s="13" customFormat="1" ht="11.25">
      <c r="B173" s="198"/>
      <c r="C173" s="199"/>
      <c r="D173" s="193" t="s">
        <v>211</v>
      </c>
      <c r="E173" s="200" t="s">
        <v>22</v>
      </c>
      <c r="F173" s="201" t="s">
        <v>338</v>
      </c>
      <c r="G173" s="199"/>
      <c r="H173" s="200" t="s">
        <v>22</v>
      </c>
      <c r="I173" s="202"/>
      <c r="J173" s="199"/>
      <c r="K173" s="199"/>
      <c r="L173" s="203"/>
      <c r="M173" s="204"/>
      <c r="N173" s="205"/>
      <c r="O173" s="205"/>
      <c r="P173" s="205"/>
      <c r="Q173" s="205"/>
      <c r="R173" s="205"/>
      <c r="S173" s="205"/>
      <c r="T173" s="206"/>
      <c r="AT173" s="207" t="s">
        <v>211</v>
      </c>
      <c r="AU173" s="207" t="s">
        <v>89</v>
      </c>
      <c r="AV173" s="13" t="s">
        <v>23</v>
      </c>
      <c r="AW173" s="13" t="s">
        <v>41</v>
      </c>
      <c r="AX173" s="13" t="s">
        <v>80</v>
      </c>
      <c r="AY173" s="207" t="s">
        <v>201</v>
      </c>
    </row>
    <row r="174" spans="1:65" s="14" customFormat="1" ht="11.25">
      <c r="B174" s="208"/>
      <c r="C174" s="209"/>
      <c r="D174" s="193" t="s">
        <v>211</v>
      </c>
      <c r="E174" s="210" t="s">
        <v>22</v>
      </c>
      <c r="F174" s="211" t="s">
        <v>339</v>
      </c>
      <c r="G174" s="209"/>
      <c r="H174" s="212">
        <v>15.83</v>
      </c>
      <c r="I174" s="213"/>
      <c r="J174" s="209"/>
      <c r="K174" s="209"/>
      <c r="L174" s="214"/>
      <c r="M174" s="215"/>
      <c r="N174" s="216"/>
      <c r="O174" s="216"/>
      <c r="P174" s="216"/>
      <c r="Q174" s="216"/>
      <c r="R174" s="216"/>
      <c r="S174" s="216"/>
      <c r="T174" s="217"/>
      <c r="AT174" s="218" t="s">
        <v>211</v>
      </c>
      <c r="AU174" s="218" t="s">
        <v>89</v>
      </c>
      <c r="AV174" s="14" t="s">
        <v>89</v>
      </c>
      <c r="AW174" s="14" t="s">
        <v>41</v>
      </c>
      <c r="AX174" s="14" t="s">
        <v>80</v>
      </c>
      <c r="AY174" s="218" t="s">
        <v>201</v>
      </c>
    </row>
    <row r="175" spans="1:65" s="13" customFormat="1" ht="11.25">
      <c r="B175" s="198"/>
      <c r="C175" s="199"/>
      <c r="D175" s="193" t="s">
        <v>211</v>
      </c>
      <c r="E175" s="200" t="s">
        <v>22</v>
      </c>
      <c r="F175" s="201" t="s">
        <v>340</v>
      </c>
      <c r="G175" s="199"/>
      <c r="H175" s="200" t="s">
        <v>22</v>
      </c>
      <c r="I175" s="202"/>
      <c r="J175" s="199"/>
      <c r="K175" s="199"/>
      <c r="L175" s="203"/>
      <c r="M175" s="204"/>
      <c r="N175" s="205"/>
      <c r="O175" s="205"/>
      <c r="P175" s="205"/>
      <c r="Q175" s="205"/>
      <c r="R175" s="205"/>
      <c r="S175" s="205"/>
      <c r="T175" s="206"/>
      <c r="AT175" s="207" t="s">
        <v>211</v>
      </c>
      <c r="AU175" s="207" t="s">
        <v>89</v>
      </c>
      <c r="AV175" s="13" t="s">
        <v>23</v>
      </c>
      <c r="AW175" s="13" t="s">
        <v>41</v>
      </c>
      <c r="AX175" s="13" t="s">
        <v>80</v>
      </c>
      <c r="AY175" s="207" t="s">
        <v>201</v>
      </c>
    </row>
    <row r="176" spans="1:65" s="14" customFormat="1" ht="11.25">
      <c r="B176" s="208"/>
      <c r="C176" s="209"/>
      <c r="D176" s="193" t="s">
        <v>211</v>
      </c>
      <c r="E176" s="210" t="s">
        <v>22</v>
      </c>
      <c r="F176" s="211" t="s">
        <v>341</v>
      </c>
      <c r="G176" s="209"/>
      <c r="H176" s="212">
        <v>10.417999999999999</v>
      </c>
      <c r="I176" s="213"/>
      <c r="J176" s="209"/>
      <c r="K176" s="209"/>
      <c r="L176" s="214"/>
      <c r="M176" s="215"/>
      <c r="N176" s="216"/>
      <c r="O176" s="216"/>
      <c r="P176" s="216"/>
      <c r="Q176" s="216"/>
      <c r="R176" s="216"/>
      <c r="S176" s="216"/>
      <c r="T176" s="217"/>
      <c r="AT176" s="218" t="s">
        <v>211</v>
      </c>
      <c r="AU176" s="218" t="s">
        <v>89</v>
      </c>
      <c r="AV176" s="14" t="s">
        <v>89</v>
      </c>
      <c r="AW176" s="14" t="s">
        <v>41</v>
      </c>
      <c r="AX176" s="14" t="s">
        <v>80</v>
      </c>
      <c r="AY176" s="218" t="s">
        <v>201</v>
      </c>
    </row>
    <row r="177" spans="1:65" s="13" customFormat="1" ht="11.25">
      <c r="B177" s="198"/>
      <c r="C177" s="199"/>
      <c r="D177" s="193" t="s">
        <v>211</v>
      </c>
      <c r="E177" s="200" t="s">
        <v>22</v>
      </c>
      <c r="F177" s="201" t="s">
        <v>342</v>
      </c>
      <c r="G177" s="199"/>
      <c r="H177" s="200" t="s">
        <v>22</v>
      </c>
      <c r="I177" s="202"/>
      <c r="J177" s="199"/>
      <c r="K177" s="199"/>
      <c r="L177" s="203"/>
      <c r="M177" s="204"/>
      <c r="N177" s="205"/>
      <c r="O177" s="205"/>
      <c r="P177" s="205"/>
      <c r="Q177" s="205"/>
      <c r="R177" s="205"/>
      <c r="S177" s="205"/>
      <c r="T177" s="206"/>
      <c r="AT177" s="207" t="s">
        <v>211</v>
      </c>
      <c r="AU177" s="207" t="s">
        <v>89</v>
      </c>
      <c r="AV177" s="13" t="s">
        <v>23</v>
      </c>
      <c r="AW177" s="13" t="s">
        <v>41</v>
      </c>
      <c r="AX177" s="13" t="s">
        <v>80</v>
      </c>
      <c r="AY177" s="207" t="s">
        <v>201</v>
      </c>
    </row>
    <row r="178" spans="1:65" s="14" customFormat="1" ht="11.25">
      <c r="B178" s="208"/>
      <c r="C178" s="209"/>
      <c r="D178" s="193" t="s">
        <v>211</v>
      </c>
      <c r="E178" s="210" t="s">
        <v>22</v>
      </c>
      <c r="F178" s="211" t="s">
        <v>343</v>
      </c>
      <c r="G178" s="209"/>
      <c r="H178" s="212">
        <v>1.875</v>
      </c>
      <c r="I178" s="213"/>
      <c r="J178" s="209"/>
      <c r="K178" s="209"/>
      <c r="L178" s="214"/>
      <c r="M178" s="215"/>
      <c r="N178" s="216"/>
      <c r="O178" s="216"/>
      <c r="P178" s="216"/>
      <c r="Q178" s="216"/>
      <c r="R178" s="216"/>
      <c r="S178" s="216"/>
      <c r="T178" s="217"/>
      <c r="AT178" s="218" t="s">
        <v>211</v>
      </c>
      <c r="AU178" s="218" t="s">
        <v>89</v>
      </c>
      <c r="AV178" s="14" t="s">
        <v>89</v>
      </c>
      <c r="AW178" s="14" t="s">
        <v>41</v>
      </c>
      <c r="AX178" s="14" t="s">
        <v>80</v>
      </c>
      <c r="AY178" s="218" t="s">
        <v>201</v>
      </c>
    </row>
    <row r="179" spans="1:65" s="15" customFormat="1" ht="11.25">
      <c r="B179" s="229"/>
      <c r="C179" s="230"/>
      <c r="D179" s="193" t="s">
        <v>211</v>
      </c>
      <c r="E179" s="231" t="s">
        <v>22</v>
      </c>
      <c r="F179" s="232" t="s">
        <v>316</v>
      </c>
      <c r="G179" s="230"/>
      <c r="H179" s="233">
        <v>28.123000000000001</v>
      </c>
      <c r="I179" s="234"/>
      <c r="J179" s="230"/>
      <c r="K179" s="230"/>
      <c r="L179" s="235"/>
      <c r="M179" s="236"/>
      <c r="N179" s="237"/>
      <c r="O179" s="237"/>
      <c r="P179" s="237"/>
      <c r="Q179" s="237"/>
      <c r="R179" s="237"/>
      <c r="S179" s="237"/>
      <c r="T179" s="238"/>
      <c r="AT179" s="239" t="s">
        <v>211</v>
      </c>
      <c r="AU179" s="239" t="s">
        <v>89</v>
      </c>
      <c r="AV179" s="15" t="s">
        <v>207</v>
      </c>
      <c r="AW179" s="15" t="s">
        <v>41</v>
      </c>
      <c r="AX179" s="15" t="s">
        <v>23</v>
      </c>
      <c r="AY179" s="239" t="s">
        <v>201</v>
      </c>
    </row>
    <row r="180" spans="1:65" s="2" customFormat="1" ht="14.45" customHeight="1">
      <c r="A180" s="36"/>
      <c r="B180" s="37"/>
      <c r="C180" s="180" t="s">
        <v>344</v>
      </c>
      <c r="D180" s="180" t="s">
        <v>202</v>
      </c>
      <c r="E180" s="181" t="s">
        <v>345</v>
      </c>
      <c r="F180" s="182" t="s">
        <v>346</v>
      </c>
      <c r="G180" s="183" t="s">
        <v>224</v>
      </c>
      <c r="H180" s="184">
        <v>5.7380000000000004</v>
      </c>
      <c r="I180" s="185"/>
      <c r="J180" s="186">
        <f>ROUND(I180*H180,2)</f>
        <v>0</v>
      </c>
      <c r="K180" s="182" t="s">
        <v>206</v>
      </c>
      <c r="L180" s="41"/>
      <c r="M180" s="187" t="s">
        <v>22</v>
      </c>
      <c r="N180" s="188" t="s">
        <v>51</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207</v>
      </c>
      <c r="AT180" s="191" t="s">
        <v>202</v>
      </c>
      <c r="AU180" s="191" t="s">
        <v>89</v>
      </c>
      <c r="AY180" s="19" t="s">
        <v>201</v>
      </c>
      <c r="BE180" s="192">
        <f>IF(N180="základní",J180,0)</f>
        <v>0</v>
      </c>
      <c r="BF180" s="192">
        <f>IF(N180="snížená",J180,0)</f>
        <v>0</v>
      </c>
      <c r="BG180" s="192">
        <f>IF(N180="zákl. přenesená",J180,0)</f>
        <v>0</v>
      </c>
      <c r="BH180" s="192">
        <f>IF(N180="sníž. přenesená",J180,0)</f>
        <v>0</v>
      </c>
      <c r="BI180" s="192">
        <f>IF(N180="nulová",J180,0)</f>
        <v>0</v>
      </c>
      <c r="BJ180" s="19" t="s">
        <v>23</v>
      </c>
      <c r="BK180" s="192">
        <f>ROUND(I180*H180,2)</f>
        <v>0</v>
      </c>
      <c r="BL180" s="19" t="s">
        <v>207</v>
      </c>
      <c r="BM180" s="191" t="s">
        <v>347</v>
      </c>
    </row>
    <row r="181" spans="1:65" s="2" customFormat="1" ht="136.5">
      <c r="A181" s="36"/>
      <c r="B181" s="37"/>
      <c r="C181" s="38"/>
      <c r="D181" s="193" t="s">
        <v>209</v>
      </c>
      <c r="E181" s="38"/>
      <c r="F181" s="194" t="s">
        <v>348</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209</v>
      </c>
      <c r="AU181" s="19" t="s">
        <v>89</v>
      </c>
    </row>
    <row r="182" spans="1:65" s="13" customFormat="1" ht="11.25">
      <c r="B182" s="198"/>
      <c r="C182" s="199"/>
      <c r="D182" s="193" t="s">
        <v>211</v>
      </c>
      <c r="E182" s="200" t="s">
        <v>22</v>
      </c>
      <c r="F182" s="201" t="s">
        <v>349</v>
      </c>
      <c r="G182" s="199"/>
      <c r="H182" s="200" t="s">
        <v>22</v>
      </c>
      <c r="I182" s="202"/>
      <c r="J182" s="199"/>
      <c r="K182" s="199"/>
      <c r="L182" s="203"/>
      <c r="M182" s="204"/>
      <c r="N182" s="205"/>
      <c r="O182" s="205"/>
      <c r="P182" s="205"/>
      <c r="Q182" s="205"/>
      <c r="R182" s="205"/>
      <c r="S182" s="205"/>
      <c r="T182" s="206"/>
      <c r="AT182" s="207" t="s">
        <v>211</v>
      </c>
      <c r="AU182" s="207" t="s">
        <v>89</v>
      </c>
      <c r="AV182" s="13" t="s">
        <v>23</v>
      </c>
      <c r="AW182" s="13" t="s">
        <v>41</v>
      </c>
      <c r="AX182" s="13" t="s">
        <v>80</v>
      </c>
      <c r="AY182" s="207" t="s">
        <v>201</v>
      </c>
    </row>
    <row r="183" spans="1:65" s="14" customFormat="1" ht="11.25">
      <c r="B183" s="208"/>
      <c r="C183" s="209"/>
      <c r="D183" s="193" t="s">
        <v>211</v>
      </c>
      <c r="E183" s="210" t="s">
        <v>22</v>
      </c>
      <c r="F183" s="211" t="s">
        <v>350</v>
      </c>
      <c r="G183" s="209"/>
      <c r="H183" s="212">
        <v>5.7380000000000004</v>
      </c>
      <c r="I183" s="213"/>
      <c r="J183" s="209"/>
      <c r="K183" s="209"/>
      <c r="L183" s="214"/>
      <c r="M183" s="215"/>
      <c r="N183" s="216"/>
      <c r="O183" s="216"/>
      <c r="P183" s="216"/>
      <c r="Q183" s="216"/>
      <c r="R183" s="216"/>
      <c r="S183" s="216"/>
      <c r="T183" s="217"/>
      <c r="AT183" s="218" t="s">
        <v>211</v>
      </c>
      <c r="AU183" s="218" t="s">
        <v>89</v>
      </c>
      <c r="AV183" s="14" t="s">
        <v>89</v>
      </c>
      <c r="AW183" s="14" t="s">
        <v>41</v>
      </c>
      <c r="AX183" s="14" t="s">
        <v>23</v>
      </c>
      <c r="AY183" s="218" t="s">
        <v>201</v>
      </c>
    </row>
    <row r="184" spans="1:65" s="2" customFormat="1" ht="14.45" customHeight="1">
      <c r="A184" s="36"/>
      <c r="B184" s="37"/>
      <c r="C184" s="180" t="s">
        <v>351</v>
      </c>
      <c r="D184" s="180" t="s">
        <v>202</v>
      </c>
      <c r="E184" s="181" t="s">
        <v>352</v>
      </c>
      <c r="F184" s="182" t="s">
        <v>353</v>
      </c>
      <c r="G184" s="183" t="s">
        <v>224</v>
      </c>
      <c r="H184" s="184">
        <v>2.27</v>
      </c>
      <c r="I184" s="185"/>
      <c r="J184" s="186">
        <f>ROUND(I184*H184,2)</f>
        <v>0</v>
      </c>
      <c r="K184" s="182" t="s">
        <v>206</v>
      </c>
      <c r="L184" s="41"/>
      <c r="M184" s="187" t="s">
        <v>22</v>
      </c>
      <c r="N184" s="188" t="s">
        <v>51</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207</v>
      </c>
      <c r="AT184" s="191" t="s">
        <v>202</v>
      </c>
      <c r="AU184" s="191" t="s">
        <v>89</v>
      </c>
      <c r="AY184" s="19" t="s">
        <v>201</v>
      </c>
      <c r="BE184" s="192">
        <f>IF(N184="základní",J184,0)</f>
        <v>0</v>
      </c>
      <c r="BF184" s="192">
        <f>IF(N184="snížená",J184,0)</f>
        <v>0</v>
      </c>
      <c r="BG184" s="192">
        <f>IF(N184="zákl. přenesená",J184,0)</f>
        <v>0</v>
      </c>
      <c r="BH184" s="192">
        <f>IF(N184="sníž. přenesená",J184,0)</f>
        <v>0</v>
      </c>
      <c r="BI184" s="192">
        <f>IF(N184="nulová",J184,0)</f>
        <v>0</v>
      </c>
      <c r="BJ184" s="19" t="s">
        <v>23</v>
      </c>
      <c r="BK184" s="192">
        <f>ROUND(I184*H184,2)</f>
        <v>0</v>
      </c>
      <c r="BL184" s="19" t="s">
        <v>207</v>
      </c>
      <c r="BM184" s="191" t="s">
        <v>354</v>
      </c>
    </row>
    <row r="185" spans="1:65" s="2" customFormat="1" ht="68.25">
      <c r="A185" s="36"/>
      <c r="B185" s="37"/>
      <c r="C185" s="38"/>
      <c r="D185" s="193" t="s">
        <v>209</v>
      </c>
      <c r="E185" s="38"/>
      <c r="F185" s="194" t="s">
        <v>355</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209</v>
      </c>
      <c r="AU185" s="19" t="s">
        <v>89</v>
      </c>
    </row>
    <row r="186" spans="1:65" s="13" customFormat="1" ht="11.25">
      <c r="B186" s="198"/>
      <c r="C186" s="199"/>
      <c r="D186" s="193" t="s">
        <v>211</v>
      </c>
      <c r="E186" s="200" t="s">
        <v>22</v>
      </c>
      <c r="F186" s="201" t="s">
        <v>356</v>
      </c>
      <c r="G186" s="199"/>
      <c r="H186" s="200" t="s">
        <v>22</v>
      </c>
      <c r="I186" s="202"/>
      <c r="J186" s="199"/>
      <c r="K186" s="199"/>
      <c r="L186" s="203"/>
      <c r="M186" s="204"/>
      <c r="N186" s="205"/>
      <c r="O186" s="205"/>
      <c r="P186" s="205"/>
      <c r="Q186" s="205"/>
      <c r="R186" s="205"/>
      <c r="S186" s="205"/>
      <c r="T186" s="206"/>
      <c r="AT186" s="207" t="s">
        <v>211</v>
      </c>
      <c r="AU186" s="207" t="s">
        <v>89</v>
      </c>
      <c r="AV186" s="13" t="s">
        <v>23</v>
      </c>
      <c r="AW186" s="13" t="s">
        <v>41</v>
      </c>
      <c r="AX186" s="13" t="s">
        <v>80</v>
      </c>
      <c r="AY186" s="207" t="s">
        <v>201</v>
      </c>
    </row>
    <row r="187" spans="1:65" s="14" customFormat="1" ht="11.25">
      <c r="B187" s="208"/>
      <c r="C187" s="209"/>
      <c r="D187" s="193" t="s">
        <v>211</v>
      </c>
      <c r="E187" s="210" t="s">
        <v>22</v>
      </c>
      <c r="F187" s="211" t="s">
        <v>357</v>
      </c>
      <c r="G187" s="209"/>
      <c r="H187" s="212">
        <v>2.27</v>
      </c>
      <c r="I187" s="213"/>
      <c r="J187" s="209"/>
      <c r="K187" s="209"/>
      <c r="L187" s="214"/>
      <c r="M187" s="215"/>
      <c r="N187" s="216"/>
      <c r="O187" s="216"/>
      <c r="P187" s="216"/>
      <c r="Q187" s="216"/>
      <c r="R187" s="216"/>
      <c r="S187" s="216"/>
      <c r="T187" s="217"/>
      <c r="AT187" s="218" t="s">
        <v>211</v>
      </c>
      <c r="AU187" s="218" t="s">
        <v>89</v>
      </c>
      <c r="AV187" s="14" t="s">
        <v>89</v>
      </c>
      <c r="AW187" s="14" t="s">
        <v>41</v>
      </c>
      <c r="AX187" s="14" t="s">
        <v>23</v>
      </c>
      <c r="AY187" s="218" t="s">
        <v>201</v>
      </c>
    </row>
    <row r="188" spans="1:65" s="2" customFormat="1" ht="14.45" customHeight="1">
      <c r="A188" s="36"/>
      <c r="B188" s="37"/>
      <c r="C188" s="180" t="s">
        <v>358</v>
      </c>
      <c r="D188" s="180" t="s">
        <v>202</v>
      </c>
      <c r="E188" s="181" t="s">
        <v>359</v>
      </c>
      <c r="F188" s="182" t="s">
        <v>360</v>
      </c>
      <c r="G188" s="183" t="s">
        <v>224</v>
      </c>
      <c r="H188" s="184">
        <v>251.03</v>
      </c>
      <c r="I188" s="185"/>
      <c r="J188" s="186">
        <f>ROUND(I188*H188,2)</f>
        <v>0</v>
      </c>
      <c r="K188" s="182" t="s">
        <v>206</v>
      </c>
      <c r="L188" s="41"/>
      <c r="M188" s="187" t="s">
        <v>22</v>
      </c>
      <c r="N188" s="188" t="s">
        <v>51</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207</v>
      </c>
      <c r="AT188" s="191" t="s">
        <v>202</v>
      </c>
      <c r="AU188" s="191" t="s">
        <v>89</v>
      </c>
      <c r="AY188" s="19" t="s">
        <v>201</v>
      </c>
      <c r="BE188" s="192">
        <f>IF(N188="základní",J188,0)</f>
        <v>0</v>
      </c>
      <c r="BF188" s="192">
        <f>IF(N188="snížená",J188,0)</f>
        <v>0</v>
      </c>
      <c r="BG188" s="192">
        <f>IF(N188="zákl. přenesená",J188,0)</f>
        <v>0</v>
      </c>
      <c r="BH188" s="192">
        <f>IF(N188="sníž. přenesená",J188,0)</f>
        <v>0</v>
      </c>
      <c r="BI188" s="192">
        <f>IF(N188="nulová",J188,0)</f>
        <v>0</v>
      </c>
      <c r="BJ188" s="19" t="s">
        <v>23</v>
      </c>
      <c r="BK188" s="192">
        <f>ROUND(I188*H188,2)</f>
        <v>0</v>
      </c>
      <c r="BL188" s="19" t="s">
        <v>207</v>
      </c>
      <c r="BM188" s="191" t="s">
        <v>361</v>
      </c>
    </row>
    <row r="189" spans="1:65" s="2" customFormat="1" ht="68.25">
      <c r="A189" s="36"/>
      <c r="B189" s="37"/>
      <c r="C189" s="38"/>
      <c r="D189" s="193" t="s">
        <v>209</v>
      </c>
      <c r="E189" s="38"/>
      <c r="F189" s="194" t="s">
        <v>362</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209</v>
      </c>
      <c r="AU189" s="19" t="s">
        <v>89</v>
      </c>
    </row>
    <row r="190" spans="1:65" s="13" customFormat="1" ht="11.25">
      <c r="B190" s="198"/>
      <c r="C190" s="199"/>
      <c r="D190" s="193" t="s">
        <v>211</v>
      </c>
      <c r="E190" s="200" t="s">
        <v>22</v>
      </c>
      <c r="F190" s="201" t="s">
        <v>363</v>
      </c>
      <c r="G190" s="199"/>
      <c r="H190" s="200" t="s">
        <v>22</v>
      </c>
      <c r="I190" s="202"/>
      <c r="J190" s="199"/>
      <c r="K190" s="199"/>
      <c r="L190" s="203"/>
      <c r="M190" s="204"/>
      <c r="N190" s="205"/>
      <c r="O190" s="205"/>
      <c r="P190" s="205"/>
      <c r="Q190" s="205"/>
      <c r="R190" s="205"/>
      <c r="S190" s="205"/>
      <c r="T190" s="206"/>
      <c r="AT190" s="207" t="s">
        <v>211</v>
      </c>
      <c r="AU190" s="207" t="s">
        <v>89</v>
      </c>
      <c r="AV190" s="13" t="s">
        <v>23</v>
      </c>
      <c r="AW190" s="13" t="s">
        <v>41</v>
      </c>
      <c r="AX190" s="13" t="s">
        <v>80</v>
      </c>
      <c r="AY190" s="207" t="s">
        <v>201</v>
      </c>
    </row>
    <row r="191" spans="1:65" s="14" customFormat="1" ht="11.25">
      <c r="B191" s="208"/>
      <c r="C191" s="209"/>
      <c r="D191" s="193" t="s">
        <v>211</v>
      </c>
      <c r="E191" s="210" t="s">
        <v>22</v>
      </c>
      <c r="F191" s="211" t="s">
        <v>364</v>
      </c>
      <c r="G191" s="209"/>
      <c r="H191" s="212">
        <v>56.185000000000002</v>
      </c>
      <c r="I191" s="213"/>
      <c r="J191" s="209"/>
      <c r="K191" s="209"/>
      <c r="L191" s="214"/>
      <c r="M191" s="215"/>
      <c r="N191" s="216"/>
      <c r="O191" s="216"/>
      <c r="P191" s="216"/>
      <c r="Q191" s="216"/>
      <c r="R191" s="216"/>
      <c r="S191" s="216"/>
      <c r="T191" s="217"/>
      <c r="AT191" s="218" t="s">
        <v>211</v>
      </c>
      <c r="AU191" s="218" t="s">
        <v>89</v>
      </c>
      <c r="AV191" s="14" t="s">
        <v>89</v>
      </c>
      <c r="AW191" s="14" t="s">
        <v>41</v>
      </c>
      <c r="AX191" s="14" t="s">
        <v>80</v>
      </c>
      <c r="AY191" s="218" t="s">
        <v>201</v>
      </c>
    </row>
    <row r="192" spans="1:65" s="13" customFormat="1" ht="11.25">
      <c r="B192" s="198"/>
      <c r="C192" s="199"/>
      <c r="D192" s="193" t="s">
        <v>211</v>
      </c>
      <c r="E192" s="200" t="s">
        <v>22</v>
      </c>
      <c r="F192" s="201" t="s">
        <v>365</v>
      </c>
      <c r="G192" s="199"/>
      <c r="H192" s="200" t="s">
        <v>22</v>
      </c>
      <c r="I192" s="202"/>
      <c r="J192" s="199"/>
      <c r="K192" s="199"/>
      <c r="L192" s="203"/>
      <c r="M192" s="204"/>
      <c r="N192" s="205"/>
      <c r="O192" s="205"/>
      <c r="P192" s="205"/>
      <c r="Q192" s="205"/>
      <c r="R192" s="205"/>
      <c r="S192" s="205"/>
      <c r="T192" s="206"/>
      <c r="AT192" s="207" t="s">
        <v>211</v>
      </c>
      <c r="AU192" s="207" t="s">
        <v>89</v>
      </c>
      <c r="AV192" s="13" t="s">
        <v>23</v>
      </c>
      <c r="AW192" s="13" t="s">
        <v>41</v>
      </c>
      <c r="AX192" s="13" t="s">
        <v>80</v>
      </c>
      <c r="AY192" s="207" t="s">
        <v>201</v>
      </c>
    </row>
    <row r="193" spans="1:65" s="14" customFormat="1" ht="11.25">
      <c r="B193" s="208"/>
      <c r="C193" s="209"/>
      <c r="D193" s="193" t="s">
        <v>211</v>
      </c>
      <c r="E193" s="210" t="s">
        <v>22</v>
      </c>
      <c r="F193" s="211" t="s">
        <v>366</v>
      </c>
      <c r="G193" s="209"/>
      <c r="H193" s="212">
        <v>52.725000000000001</v>
      </c>
      <c r="I193" s="213"/>
      <c r="J193" s="209"/>
      <c r="K193" s="209"/>
      <c r="L193" s="214"/>
      <c r="M193" s="215"/>
      <c r="N193" s="216"/>
      <c r="O193" s="216"/>
      <c r="P193" s="216"/>
      <c r="Q193" s="216"/>
      <c r="R193" s="216"/>
      <c r="S193" s="216"/>
      <c r="T193" s="217"/>
      <c r="AT193" s="218" t="s">
        <v>211</v>
      </c>
      <c r="AU193" s="218" t="s">
        <v>89</v>
      </c>
      <c r="AV193" s="14" t="s">
        <v>89</v>
      </c>
      <c r="AW193" s="14" t="s">
        <v>41</v>
      </c>
      <c r="AX193" s="14" t="s">
        <v>80</v>
      </c>
      <c r="AY193" s="218" t="s">
        <v>201</v>
      </c>
    </row>
    <row r="194" spans="1:65" s="13" customFormat="1" ht="11.25">
      <c r="B194" s="198"/>
      <c r="C194" s="199"/>
      <c r="D194" s="193" t="s">
        <v>211</v>
      </c>
      <c r="E194" s="200" t="s">
        <v>22</v>
      </c>
      <c r="F194" s="201" t="s">
        <v>367</v>
      </c>
      <c r="G194" s="199"/>
      <c r="H194" s="200" t="s">
        <v>22</v>
      </c>
      <c r="I194" s="202"/>
      <c r="J194" s="199"/>
      <c r="K194" s="199"/>
      <c r="L194" s="203"/>
      <c r="M194" s="204"/>
      <c r="N194" s="205"/>
      <c r="O194" s="205"/>
      <c r="P194" s="205"/>
      <c r="Q194" s="205"/>
      <c r="R194" s="205"/>
      <c r="S194" s="205"/>
      <c r="T194" s="206"/>
      <c r="AT194" s="207" t="s">
        <v>211</v>
      </c>
      <c r="AU194" s="207" t="s">
        <v>89</v>
      </c>
      <c r="AV194" s="13" t="s">
        <v>23</v>
      </c>
      <c r="AW194" s="13" t="s">
        <v>41</v>
      </c>
      <c r="AX194" s="13" t="s">
        <v>80</v>
      </c>
      <c r="AY194" s="207" t="s">
        <v>201</v>
      </c>
    </row>
    <row r="195" spans="1:65" s="14" customFormat="1" ht="11.25">
      <c r="B195" s="208"/>
      <c r="C195" s="209"/>
      <c r="D195" s="193" t="s">
        <v>211</v>
      </c>
      <c r="E195" s="210" t="s">
        <v>22</v>
      </c>
      <c r="F195" s="211" t="s">
        <v>368</v>
      </c>
      <c r="G195" s="209"/>
      <c r="H195" s="212">
        <v>51.86</v>
      </c>
      <c r="I195" s="213"/>
      <c r="J195" s="209"/>
      <c r="K195" s="209"/>
      <c r="L195" s="214"/>
      <c r="M195" s="215"/>
      <c r="N195" s="216"/>
      <c r="O195" s="216"/>
      <c r="P195" s="216"/>
      <c r="Q195" s="216"/>
      <c r="R195" s="216"/>
      <c r="S195" s="216"/>
      <c r="T195" s="217"/>
      <c r="AT195" s="218" t="s">
        <v>211</v>
      </c>
      <c r="AU195" s="218" t="s">
        <v>89</v>
      </c>
      <c r="AV195" s="14" t="s">
        <v>89</v>
      </c>
      <c r="AW195" s="14" t="s">
        <v>41</v>
      </c>
      <c r="AX195" s="14" t="s">
        <v>80</v>
      </c>
      <c r="AY195" s="218" t="s">
        <v>201</v>
      </c>
    </row>
    <row r="196" spans="1:65" s="13" customFormat="1" ht="11.25">
      <c r="B196" s="198"/>
      <c r="C196" s="199"/>
      <c r="D196" s="193" t="s">
        <v>211</v>
      </c>
      <c r="E196" s="200" t="s">
        <v>22</v>
      </c>
      <c r="F196" s="201" t="s">
        <v>369</v>
      </c>
      <c r="G196" s="199"/>
      <c r="H196" s="200" t="s">
        <v>22</v>
      </c>
      <c r="I196" s="202"/>
      <c r="J196" s="199"/>
      <c r="K196" s="199"/>
      <c r="L196" s="203"/>
      <c r="M196" s="204"/>
      <c r="N196" s="205"/>
      <c r="O196" s="205"/>
      <c r="P196" s="205"/>
      <c r="Q196" s="205"/>
      <c r="R196" s="205"/>
      <c r="S196" s="205"/>
      <c r="T196" s="206"/>
      <c r="AT196" s="207" t="s">
        <v>211</v>
      </c>
      <c r="AU196" s="207" t="s">
        <v>89</v>
      </c>
      <c r="AV196" s="13" t="s">
        <v>23</v>
      </c>
      <c r="AW196" s="13" t="s">
        <v>41</v>
      </c>
      <c r="AX196" s="13" t="s">
        <v>80</v>
      </c>
      <c r="AY196" s="207" t="s">
        <v>201</v>
      </c>
    </row>
    <row r="197" spans="1:65" s="14" customFormat="1" ht="11.25">
      <c r="B197" s="208"/>
      <c r="C197" s="209"/>
      <c r="D197" s="193" t="s">
        <v>211</v>
      </c>
      <c r="E197" s="210" t="s">
        <v>22</v>
      </c>
      <c r="F197" s="211" t="s">
        <v>368</v>
      </c>
      <c r="G197" s="209"/>
      <c r="H197" s="212">
        <v>51.86</v>
      </c>
      <c r="I197" s="213"/>
      <c r="J197" s="209"/>
      <c r="K197" s="209"/>
      <c r="L197" s="214"/>
      <c r="M197" s="215"/>
      <c r="N197" s="216"/>
      <c r="O197" s="216"/>
      <c r="P197" s="216"/>
      <c r="Q197" s="216"/>
      <c r="R197" s="216"/>
      <c r="S197" s="216"/>
      <c r="T197" s="217"/>
      <c r="AT197" s="218" t="s">
        <v>211</v>
      </c>
      <c r="AU197" s="218" t="s">
        <v>89</v>
      </c>
      <c r="AV197" s="14" t="s">
        <v>89</v>
      </c>
      <c r="AW197" s="14" t="s">
        <v>41</v>
      </c>
      <c r="AX197" s="14" t="s">
        <v>80</v>
      </c>
      <c r="AY197" s="218" t="s">
        <v>201</v>
      </c>
    </row>
    <row r="198" spans="1:65" s="13" customFormat="1" ht="11.25">
      <c r="B198" s="198"/>
      <c r="C198" s="199"/>
      <c r="D198" s="193" t="s">
        <v>211</v>
      </c>
      <c r="E198" s="200" t="s">
        <v>22</v>
      </c>
      <c r="F198" s="201" t="s">
        <v>370</v>
      </c>
      <c r="G198" s="199"/>
      <c r="H198" s="200" t="s">
        <v>22</v>
      </c>
      <c r="I198" s="202"/>
      <c r="J198" s="199"/>
      <c r="K198" s="199"/>
      <c r="L198" s="203"/>
      <c r="M198" s="204"/>
      <c r="N198" s="205"/>
      <c r="O198" s="205"/>
      <c r="P198" s="205"/>
      <c r="Q198" s="205"/>
      <c r="R198" s="205"/>
      <c r="S198" s="205"/>
      <c r="T198" s="206"/>
      <c r="AT198" s="207" t="s">
        <v>211</v>
      </c>
      <c r="AU198" s="207" t="s">
        <v>89</v>
      </c>
      <c r="AV198" s="13" t="s">
        <v>23</v>
      </c>
      <c r="AW198" s="13" t="s">
        <v>41</v>
      </c>
      <c r="AX198" s="13" t="s">
        <v>80</v>
      </c>
      <c r="AY198" s="207" t="s">
        <v>201</v>
      </c>
    </row>
    <row r="199" spans="1:65" s="14" customFormat="1" ht="11.25">
      <c r="B199" s="208"/>
      <c r="C199" s="209"/>
      <c r="D199" s="193" t="s">
        <v>211</v>
      </c>
      <c r="E199" s="210" t="s">
        <v>22</v>
      </c>
      <c r="F199" s="211" t="s">
        <v>371</v>
      </c>
      <c r="G199" s="209"/>
      <c r="H199" s="212">
        <v>38.4</v>
      </c>
      <c r="I199" s="213"/>
      <c r="J199" s="209"/>
      <c r="K199" s="209"/>
      <c r="L199" s="214"/>
      <c r="M199" s="215"/>
      <c r="N199" s="216"/>
      <c r="O199" s="216"/>
      <c r="P199" s="216"/>
      <c r="Q199" s="216"/>
      <c r="R199" s="216"/>
      <c r="S199" s="216"/>
      <c r="T199" s="217"/>
      <c r="AT199" s="218" t="s">
        <v>211</v>
      </c>
      <c r="AU199" s="218" t="s">
        <v>89</v>
      </c>
      <c r="AV199" s="14" t="s">
        <v>89</v>
      </c>
      <c r="AW199" s="14" t="s">
        <v>41</v>
      </c>
      <c r="AX199" s="14" t="s">
        <v>80</v>
      </c>
      <c r="AY199" s="218" t="s">
        <v>201</v>
      </c>
    </row>
    <row r="200" spans="1:65" s="15" customFormat="1" ht="11.25">
      <c r="B200" s="229"/>
      <c r="C200" s="230"/>
      <c r="D200" s="193" t="s">
        <v>211</v>
      </c>
      <c r="E200" s="231" t="s">
        <v>22</v>
      </c>
      <c r="F200" s="232" t="s">
        <v>316</v>
      </c>
      <c r="G200" s="230"/>
      <c r="H200" s="233">
        <v>251.03</v>
      </c>
      <c r="I200" s="234"/>
      <c r="J200" s="230"/>
      <c r="K200" s="230"/>
      <c r="L200" s="235"/>
      <c r="M200" s="236"/>
      <c r="N200" s="237"/>
      <c r="O200" s="237"/>
      <c r="P200" s="237"/>
      <c r="Q200" s="237"/>
      <c r="R200" s="237"/>
      <c r="S200" s="237"/>
      <c r="T200" s="238"/>
      <c r="AT200" s="239" t="s">
        <v>211</v>
      </c>
      <c r="AU200" s="239" t="s">
        <v>89</v>
      </c>
      <c r="AV200" s="15" t="s">
        <v>207</v>
      </c>
      <c r="AW200" s="15" t="s">
        <v>41</v>
      </c>
      <c r="AX200" s="15" t="s">
        <v>23</v>
      </c>
      <c r="AY200" s="239" t="s">
        <v>201</v>
      </c>
    </row>
    <row r="201" spans="1:65" s="2" customFormat="1" ht="24.2" customHeight="1">
      <c r="A201" s="36"/>
      <c r="B201" s="37"/>
      <c r="C201" s="180" t="s">
        <v>372</v>
      </c>
      <c r="D201" s="180" t="s">
        <v>202</v>
      </c>
      <c r="E201" s="181" t="s">
        <v>373</v>
      </c>
      <c r="F201" s="182" t="s">
        <v>374</v>
      </c>
      <c r="G201" s="183" t="s">
        <v>285</v>
      </c>
      <c r="H201" s="184">
        <v>1.9</v>
      </c>
      <c r="I201" s="185"/>
      <c r="J201" s="186">
        <f>ROUND(I201*H201,2)</f>
        <v>0</v>
      </c>
      <c r="K201" s="182" t="s">
        <v>206</v>
      </c>
      <c r="L201" s="41"/>
      <c r="M201" s="187" t="s">
        <v>22</v>
      </c>
      <c r="N201" s="188" t="s">
        <v>51</v>
      </c>
      <c r="O201" s="66"/>
      <c r="P201" s="189">
        <f>O201*H201</f>
        <v>0</v>
      </c>
      <c r="Q201" s="189">
        <v>1.0383</v>
      </c>
      <c r="R201" s="189">
        <f>Q201*H201</f>
        <v>1.9727699999999999</v>
      </c>
      <c r="S201" s="189">
        <v>0</v>
      </c>
      <c r="T201" s="190">
        <f>S201*H201</f>
        <v>0</v>
      </c>
      <c r="U201" s="36"/>
      <c r="V201" s="36"/>
      <c r="W201" s="36"/>
      <c r="X201" s="36"/>
      <c r="Y201" s="36"/>
      <c r="Z201" s="36"/>
      <c r="AA201" s="36"/>
      <c r="AB201" s="36"/>
      <c r="AC201" s="36"/>
      <c r="AD201" s="36"/>
      <c r="AE201" s="36"/>
      <c r="AR201" s="191" t="s">
        <v>207</v>
      </c>
      <c r="AT201" s="191" t="s">
        <v>202</v>
      </c>
      <c r="AU201" s="191" t="s">
        <v>89</v>
      </c>
      <c r="AY201" s="19" t="s">
        <v>201</v>
      </c>
      <c r="BE201" s="192">
        <f>IF(N201="základní",J201,0)</f>
        <v>0</v>
      </c>
      <c r="BF201" s="192">
        <f>IF(N201="snížená",J201,0)</f>
        <v>0</v>
      </c>
      <c r="BG201" s="192">
        <f>IF(N201="zákl. přenesená",J201,0)</f>
        <v>0</v>
      </c>
      <c r="BH201" s="192">
        <f>IF(N201="sníž. přenesená",J201,0)</f>
        <v>0</v>
      </c>
      <c r="BI201" s="192">
        <f>IF(N201="nulová",J201,0)</f>
        <v>0</v>
      </c>
      <c r="BJ201" s="19" t="s">
        <v>23</v>
      </c>
      <c r="BK201" s="192">
        <f>ROUND(I201*H201,2)</f>
        <v>0</v>
      </c>
      <c r="BL201" s="19" t="s">
        <v>207</v>
      </c>
      <c r="BM201" s="191" t="s">
        <v>375</v>
      </c>
    </row>
    <row r="202" spans="1:65" s="2" customFormat="1" ht="87.75">
      <c r="A202" s="36"/>
      <c r="B202" s="37"/>
      <c r="C202" s="38"/>
      <c r="D202" s="193" t="s">
        <v>209</v>
      </c>
      <c r="E202" s="38"/>
      <c r="F202" s="194" t="s">
        <v>376</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209</v>
      </c>
      <c r="AU202" s="19" t="s">
        <v>89</v>
      </c>
    </row>
    <row r="203" spans="1:65" s="14" customFormat="1" ht="11.25">
      <c r="B203" s="208"/>
      <c r="C203" s="209"/>
      <c r="D203" s="193" t="s">
        <v>211</v>
      </c>
      <c r="E203" s="210" t="s">
        <v>22</v>
      </c>
      <c r="F203" s="211" t="s">
        <v>377</v>
      </c>
      <c r="G203" s="209"/>
      <c r="H203" s="212">
        <v>1.9</v>
      </c>
      <c r="I203" s="213"/>
      <c r="J203" s="209"/>
      <c r="K203" s="209"/>
      <c r="L203" s="214"/>
      <c r="M203" s="215"/>
      <c r="N203" s="216"/>
      <c r="O203" s="216"/>
      <c r="P203" s="216"/>
      <c r="Q203" s="216"/>
      <c r="R203" s="216"/>
      <c r="S203" s="216"/>
      <c r="T203" s="217"/>
      <c r="AT203" s="218" t="s">
        <v>211</v>
      </c>
      <c r="AU203" s="218" t="s">
        <v>89</v>
      </c>
      <c r="AV203" s="14" t="s">
        <v>89</v>
      </c>
      <c r="AW203" s="14" t="s">
        <v>41</v>
      </c>
      <c r="AX203" s="14" t="s">
        <v>23</v>
      </c>
      <c r="AY203" s="218" t="s">
        <v>201</v>
      </c>
    </row>
    <row r="204" spans="1:65" s="2" customFormat="1" ht="24.2" customHeight="1">
      <c r="A204" s="36"/>
      <c r="B204" s="37"/>
      <c r="C204" s="180" t="s">
        <v>378</v>
      </c>
      <c r="D204" s="180" t="s">
        <v>202</v>
      </c>
      <c r="E204" s="181" t="s">
        <v>379</v>
      </c>
      <c r="F204" s="182" t="s">
        <v>380</v>
      </c>
      <c r="G204" s="183" t="s">
        <v>285</v>
      </c>
      <c r="H204" s="184">
        <v>1.1419999999999999</v>
      </c>
      <c r="I204" s="185"/>
      <c r="J204" s="186">
        <f>ROUND(I204*H204,2)</f>
        <v>0</v>
      </c>
      <c r="K204" s="182" t="s">
        <v>206</v>
      </c>
      <c r="L204" s="41"/>
      <c r="M204" s="187" t="s">
        <v>22</v>
      </c>
      <c r="N204" s="188" t="s">
        <v>51</v>
      </c>
      <c r="O204" s="66"/>
      <c r="P204" s="189">
        <f>O204*H204</f>
        <v>0</v>
      </c>
      <c r="Q204" s="189">
        <v>1.07637</v>
      </c>
      <c r="R204" s="189">
        <f>Q204*H204</f>
        <v>1.2292145399999999</v>
      </c>
      <c r="S204" s="189">
        <v>0</v>
      </c>
      <c r="T204" s="190">
        <f>S204*H204</f>
        <v>0</v>
      </c>
      <c r="U204" s="36"/>
      <c r="V204" s="36"/>
      <c r="W204" s="36"/>
      <c r="X204" s="36"/>
      <c r="Y204" s="36"/>
      <c r="Z204" s="36"/>
      <c r="AA204" s="36"/>
      <c r="AB204" s="36"/>
      <c r="AC204" s="36"/>
      <c r="AD204" s="36"/>
      <c r="AE204" s="36"/>
      <c r="AR204" s="191" t="s">
        <v>207</v>
      </c>
      <c r="AT204" s="191" t="s">
        <v>202</v>
      </c>
      <c r="AU204" s="191" t="s">
        <v>89</v>
      </c>
      <c r="AY204" s="19" t="s">
        <v>201</v>
      </c>
      <c r="BE204" s="192">
        <f>IF(N204="základní",J204,0)</f>
        <v>0</v>
      </c>
      <c r="BF204" s="192">
        <f>IF(N204="snížená",J204,0)</f>
        <v>0</v>
      </c>
      <c r="BG204" s="192">
        <f>IF(N204="zákl. přenesená",J204,0)</f>
        <v>0</v>
      </c>
      <c r="BH204" s="192">
        <f>IF(N204="sníž. přenesená",J204,0)</f>
        <v>0</v>
      </c>
      <c r="BI204" s="192">
        <f>IF(N204="nulová",J204,0)</f>
        <v>0</v>
      </c>
      <c r="BJ204" s="19" t="s">
        <v>23</v>
      </c>
      <c r="BK204" s="192">
        <f>ROUND(I204*H204,2)</f>
        <v>0</v>
      </c>
      <c r="BL204" s="19" t="s">
        <v>207</v>
      </c>
      <c r="BM204" s="191" t="s">
        <v>381</v>
      </c>
    </row>
    <row r="205" spans="1:65" s="2" customFormat="1" ht="87.75">
      <c r="A205" s="36"/>
      <c r="B205" s="37"/>
      <c r="C205" s="38"/>
      <c r="D205" s="193" t="s">
        <v>209</v>
      </c>
      <c r="E205" s="38"/>
      <c r="F205" s="194" t="s">
        <v>376</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209</v>
      </c>
      <c r="AU205" s="19" t="s">
        <v>89</v>
      </c>
    </row>
    <row r="206" spans="1:65" s="13" customFormat="1" ht="11.25">
      <c r="B206" s="198"/>
      <c r="C206" s="199"/>
      <c r="D206" s="193" t="s">
        <v>211</v>
      </c>
      <c r="E206" s="200" t="s">
        <v>22</v>
      </c>
      <c r="F206" s="201" t="s">
        <v>349</v>
      </c>
      <c r="G206" s="199"/>
      <c r="H206" s="200" t="s">
        <v>22</v>
      </c>
      <c r="I206" s="202"/>
      <c r="J206" s="199"/>
      <c r="K206" s="199"/>
      <c r="L206" s="203"/>
      <c r="M206" s="204"/>
      <c r="N206" s="205"/>
      <c r="O206" s="205"/>
      <c r="P206" s="205"/>
      <c r="Q206" s="205"/>
      <c r="R206" s="205"/>
      <c r="S206" s="205"/>
      <c r="T206" s="206"/>
      <c r="AT206" s="207" t="s">
        <v>211</v>
      </c>
      <c r="AU206" s="207" t="s">
        <v>89</v>
      </c>
      <c r="AV206" s="13" t="s">
        <v>23</v>
      </c>
      <c r="AW206" s="13" t="s">
        <v>41</v>
      </c>
      <c r="AX206" s="13" t="s">
        <v>80</v>
      </c>
      <c r="AY206" s="207" t="s">
        <v>201</v>
      </c>
    </row>
    <row r="207" spans="1:65" s="14" customFormat="1" ht="11.25">
      <c r="B207" s="208"/>
      <c r="C207" s="209"/>
      <c r="D207" s="193" t="s">
        <v>211</v>
      </c>
      <c r="E207" s="210" t="s">
        <v>22</v>
      </c>
      <c r="F207" s="211" t="s">
        <v>382</v>
      </c>
      <c r="G207" s="209"/>
      <c r="H207" s="212">
        <v>0.86099999999999999</v>
      </c>
      <c r="I207" s="213"/>
      <c r="J207" s="209"/>
      <c r="K207" s="209"/>
      <c r="L207" s="214"/>
      <c r="M207" s="215"/>
      <c r="N207" s="216"/>
      <c r="O207" s="216"/>
      <c r="P207" s="216"/>
      <c r="Q207" s="216"/>
      <c r="R207" s="216"/>
      <c r="S207" s="216"/>
      <c r="T207" s="217"/>
      <c r="AT207" s="218" t="s">
        <v>211</v>
      </c>
      <c r="AU207" s="218" t="s">
        <v>89</v>
      </c>
      <c r="AV207" s="14" t="s">
        <v>89</v>
      </c>
      <c r="AW207" s="14" t="s">
        <v>41</v>
      </c>
      <c r="AX207" s="14" t="s">
        <v>80</v>
      </c>
      <c r="AY207" s="218" t="s">
        <v>201</v>
      </c>
    </row>
    <row r="208" spans="1:65" s="13" customFormat="1" ht="11.25">
      <c r="B208" s="198"/>
      <c r="C208" s="199"/>
      <c r="D208" s="193" t="s">
        <v>211</v>
      </c>
      <c r="E208" s="200" t="s">
        <v>22</v>
      </c>
      <c r="F208" s="201" t="s">
        <v>342</v>
      </c>
      <c r="G208" s="199"/>
      <c r="H208" s="200" t="s">
        <v>22</v>
      </c>
      <c r="I208" s="202"/>
      <c r="J208" s="199"/>
      <c r="K208" s="199"/>
      <c r="L208" s="203"/>
      <c r="M208" s="204"/>
      <c r="N208" s="205"/>
      <c r="O208" s="205"/>
      <c r="P208" s="205"/>
      <c r="Q208" s="205"/>
      <c r="R208" s="205"/>
      <c r="S208" s="205"/>
      <c r="T208" s="206"/>
      <c r="AT208" s="207" t="s">
        <v>211</v>
      </c>
      <c r="AU208" s="207" t="s">
        <v>89</v>
      </c>
      <c r="AV208" s="13" t="s">
        <v>23</v>
      </c>
      <c r="AW208" s="13" t="s">
        <v>41</v>
      </c>
      <c r="AX208" s="13" t="s">
        <v>80</v>
      </c>
      <c r="AY208" s="207" t="s">
        <v>201</v>
      </c>
    </row>
    <row r="209" spans="1:65" s="14" customFormat="1" ht="11.25">
      <c r="B209" s="208"/>
      <c r="C209" s="209"/>
      <c r="D209" s="193" t="s">
        <v>211</v>
      </c>
      <c r="E209" s="210" t="s">
        <v>22</v>
      </c>
      <c r="F209" s="211" t="s">
        <v>383</v>
      </c>
      <c r="G209" s="209"/>
      <c r="H209" s="212">
        <v>0.28100000000000003</v>
      </c>
      <c r="I209" s="213"/>
      <c r="J209" s="209"/>
      <c r="K209" s="209"/>
      <c r="L209" s="214"/>
      <c r="M209" s="215"/>
      <c r="N209" s="216"/>
      <c r="O209" s="216"/>
      <c r="P209" s="216"/>
      <c r="Q209" s="216"/>
      <c r="R209" s="216"/>
      <c r="S209" s="216"/>
      <c r="T209" s="217"/>
      <c r="AT209" s="218" t="s">
        <v>211</v>
      </c>
      <c r="AU209" s="218" t="s">
        <v>89</v>
      </c>
      <c r="AV209" s="14" t="s">
        <v>89</v>
      </c>
      <c r="AW209" s="14" t="s">
        <v>41</v>
      </c>
      <c r="AX209" s="14" t="s">
        <v>80</v>
      </c>
      <c r="AY209" s="218" t="s">
        <v>201</v>
      </c>
    </row>
    <row r="210" spans="1:65" s="15" customFormat="1" ht="11.25">
      <c r="B210" s="229"/>
      <c r="C210" s="230"/>
      <c r="D210" s="193" t="s">
        <v>211</v>
      </c>
      <c r="E210" s="231" t="s">
        <v>22</v>
      </c>
      <c r="F210" s="232" t="s">
        <v>316</v>
      </c>
      <c r="G210" s="230"/>
      <c r="H210" s="233">
        <v>1.1419999999999999</v>
      </c>
      <c r="I210" s="234"/>
      <c r="J210" s="230"/>
      <c r="K210" s="230"/>
      <c r="L210" s="235"/>
      <c r="M210" s="236"/>
      <c r="N210" s="237"/>
      <c r="O210" s="237"/>
      <c r="P210" s="237"/>
      <c r="Q210" s="237"/>
      <c r="R210" s="237"/>
      <c r="S210" s="237"/>
      <c r="T210" s="238"/>
      <c r="AT210" s="239" t="s">
        <v>211</v>
      </c>
      <c r="AU210" s="239" t="s">
        <v>89</v>
      </c>
      <c r="AV210" s="15" t="s">
        <v>207</v>
      </c>
      <c r="AW210" s="15" t="s">
        <v>41</v>
      </c>
      <c r="AX210" s="15" t="s">
        <v>23</v>
      </c>
      <c r="AY210" s="239" t="s">
        <v>201</v>
      </c>
    </row>
    <row r="211" spans="1:65" s="2" customFormat="1" ht="24.2" customHeight="1">
      <c r="A211" s="36"/>
      <c r="B211" s="37"/>
      <c r="C211" s="180" t="s">
        <v>384</v>
      </c>
      <c r="D211" s="180" t="s">
        <v>202</v>
      </c>
      <c r="E211" s="181" t="s">
        <v>385</v>
      </c>
      <c r="F211" s="182" t="s">
        <v>386</v>
      </c>
      <c r="G211" s="183" t="s">
        <v>285</v>
      </c>
      <c r="H211" s="184">
        <v>30.123999999999999</v>
      </c>
      <c r="I211" s="185"/>
      <c r="J211" s="186">
        <f>ROUND(I211*H211,2)</f>
        <v>0</v>
      </c>
      <c r="K211" s="182" t="s">
        <v>206</v>
      </c>
      <c r="L211" s="41"/>
      <c r="M211" s="187" t="s">
        <v>22</v>
      </c>
      <c r="N211" s="188" t="s">
        <v>51</v>
      </c>
      <c r="O211" s="66"/>
      <c r="P211" s="189">
        <f>O211*H211</f>
        <v>0</v>
      </c>
      <c r="Q211" s="189">
        <v>1.0378000000000001</v>
      </c>
      <c r="R211" s="189">
        <f>Q211*H211</f>
        <v>31.262687200000002</v>
      </c>
      <c r="S211" s="189">
        <v>0</v>
      </c>
      <c r="T211" s="190">
        <f>S211*H211</f>
        <v>0</v>
      </c>
      <c r="U211" s="36"/>
      <c r="V211" s="36"/>
      <c r="W211" s="36"/>
      <c r="X211" s="36"/>
      <c r="Y211" s="36"/>
      <c r="Z211" s="36"/>
      <c r="AA211" s="36"/>
      <c r="AB211" s="36"/>
      <c r="AC211" s="36"/>
      <c r="AD211" s="36"/>
      <c r="AE211" s="36"/>
      <c r="AR211" s="191" t="s">
        <v>207</v>
      </c>
      <c r="AT211" s="191" t="s">
        <v>202</v>
      </c>
      <c r="AU211" s="191" t="s">
        <v>89</v>
      </c>
      <c r="AY211" s="19" t="s">
        <v>201</v>
      </c>
      <c r="BE211" s="192">
        <f>IF(N211="základní",J211,0)</f>
        <v>0</v>
      </c>
      <c r="BF211" s="192">
        <f>IF(N211="snížená",J211,0)</f>
        <v>0</v>
      </c>
      <c r="BG211" s="192">
        <f>IF(N211="zákl. přenesená",J211,0)</f>
        <v>0</v>
      </c>
      <c r="BH211" s="192">
        <f>IF(N211="sníž. přenesená",J211,0)</f>
        <v>0</v>
      </c>
      <c r="BI211" s="192">
        <f>IF(N211="nulová",J211,0)</f>
        <v>0</v>
      </c>
      <c r="BJ211" s="19" t="s">
        <v>23</v>
      </c>
      <c r="BK211" s="192">
        <f>ROUND(I211*H211,2)</f>
        <v>0</v>
      </c>
      <c r="BL211" s="19" t="s">
        <v>207</v>
      </c>
      <c r="BM211" s="191" t="s">
        <v>387</v>
      </c>
    </row>
    <row r="212" spans="1:65" s="2" customFormat="1" ht="87.75">
      <c r="A212" s="36"/>
      <c r="B212" s="37"/>
      <c r="C212" s="38"/>
      <c r="D212" s="193" t="s">
        <v>209</v>
      </c>
      <c r="E212" s="38"/>
      <c r="F212" s="194" t="s">
        <v>376</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209</v>
      </c>
      <c r="AU212" s="19" t="s">
        <v>89</v>
      </c>
    </row>
    <row r="213" spans="1:65" s="13" customFormat="1" ht="11.25">
      <c r="B213" s="198"/>
      <c r="C213" s="199"/>
      <c r="D213" s="193" t="s">
        <v>211</v>
      </c>
      <c r="E213" s="200" t="s">
        <v>22</v>
      </c>
      <c r="F213" s="201" t="s">
        <v>388</v>
      </c>
      <c r="G213" s="199"/>
      <c r="H213" s="200" t="s">
        <v>22</v>
      </c>
      <c r="I213" s="202"/>
      <c r="J213" s="199"/>
      <c r="K213" s="199"/>
      <c r="L213" s="203"/>
      <c r="M213" s="204"/>
      <c r="N213" s="205"/>
      <c r="O213" s="205"/>
      <c r="P213" s="205"/>
      <c r="Q213" s="205"/>
      <c r="R213" s="205"/>
      <c r="S213" s="205"/>
      <c r="T213" s="206"/>
      <c r="AT213" s="207" t="s">
        <v>211</v>
      </c>
      <c r="AU213" s="207" t="s">
        <v>89</v>
      </c>
      <c r="AV213" s="13" t="s">
        <v>23</v>
      </c>
      <c r="AW213" s="13" t="s">
        <v>41</v>
      </c>
      <c r="AX213" s="13" t="s">
        <v>80</v>
      </c>
      <c r="AY213" s="207" t="s">
        <v>201</v>
      </c>
    </row>
    <row r="214" spans="1:65" s="14" customFormat="1" ht="11.25">
      <c r="B214" s="208"/>
      <c r="C214" s="209"/>
      <c r="D214" s="193" t="s">
        <v>211</v>
      </c>
      <c r="E214" s="210" t="s">
        <v>22</v>
      </c>
      <c r="F214" s="211" t="s">
        <v>389</v>
      </c>
      <c r="G214" s="209"/>
      <c r="H214" s="212">
        <v>30.123999999999999</v>
      </c>
      <c r="I214" s="213"/>
      <c r="J214" s="209"/>
      <c r="K214" s="209"/>
      <c r="L214" s="214"/>
      <c r="M214" s="215"/>
      <c r="N214" s="216"/>
      <c r="O214" s="216"/>
      <c r="P214" s="216"/>
      <c r="Q214" s="216"/>
      <c r="R214" s="216"/>
      <c r="S214" s="216"/>
      <c r="T214" s="217"/>
      <c r="AT214" s="218" t="s">
        <v>211</v>
      </c>
      <c r="AU214" s="218" t="s">
        <v>89</v>
      </c>
      <c r="AV214" s="14" t="s">
        <v>89</v>
      </c>
      <c r="AW214" s="14" t="s">
        <v>41</v>
      </c>
      <c r="AX214" s="14" t="s">
        <v>23</v>
      </c>
      <c r="AY214" s="218" t="s">
        <v>201</v>
      </c>
    </row>
    <row r="215" spans="1:65" s="2" customFormat="1" ht="24.2" customHeight="1">
      <c r="A215" s="36"/>
      <c r="B215" s="37"/>
      <c r="C215" s="180" t="s">
        <v>390</v>
      </c>
      <c r="D215" s="180" t="s">
        <v>202</v>
      </c>
      <c r="E215" s="181" t="s">
        <v>391</v>
      </c>
      <c r="F215" s="182" t="s">
        <v>392</v>
      </c>
      <c r="G215" s="183" t="s">
        <v>285</v>
      </c>
      <c r="H215" s="184">
        <v>1.9039999999999999</v>
      </c>
      <c r="I215" s="185"/>
      <c r="J215" s="186">
        <f>ROUND(I215*H215,2)</f>
        <v>0</v>
      </c>
      <c r="K215" s="182" t="s">
        <v>206</v>
      </c>
      <c r="L215" s="41"/>
      <c r="M215" s="187" t="s">
        <v>22</v>
      </c>
      <c r="N215" s="188" t="s">
        <v>51</v>
      </c>
      <c r="O215" s="66"/>
      <c r="P215" s="189">
        <f>O215*H215</f>
        <v>0</v>
      </c>
      <c r="Q215" s="189">
        <v>1.0483800000000001</v>
      </c>
      <c r="R215" s="189">
        <f>Q215*H215</f>
        <v>1.99611552</v>
      </c>
      <c r="S215" s="189">
        <v>0</v>
      </c>
      <c r="T215" s="190">
        <f>S215*H215</f>
        <v>0</v>
      </c>
      <c r="U215" s="36"/>
      <c r="V215" s="36"/>
      <c r="W215" s="36"/>
      <c r="X215" s="36"/>
      <c r="Y215" s="36"/>
      <c r="Z215" s="36"/>
      <c r="AA215" s="36"/>
      <c r="AB215" s="36"/>
      <c r="AC215" s="36"/>
      <c r="AD215" s="36"/>
      <c r="AE215" s="36"/>
      <c r="AR215" s="191" t="s">
        <v>207</v>
      </c>
      <c r="AT215" s="191" t="s">
        <v>202</v>
      </c>
      <c r="AU215" s="191" t="s">
        <v>89</v>
      </c>
      <c r="AY215" s="19" t="s">
        <v>201</v>
      </c>
      <c r="BE215" s="192">
        <f>IF(N215="základní",J215,0)</f>
        <v>0</v>
      </c>
      <c r="BF215" s="192">
        <f>IF(N215="snížená",J215,0)</f>
        <v>0</v>
      </c>
      <c r="BG215" s="192">
        <f>IF(N215="zákl. přenesená",J215,0)</f>
        <v>0</v>
      </c>
      <c r="BH215" s="192">
        <f>IF(N215="sníž. přenesená",J215,0)</f>
        <v>0</v>
      </c>
      <c r="BI215" s="192">
        <f>IF(N215="nulová",J215,0)</f>
        <v>0</v>
      </c>
      <c r="BJ215" s="19" t="s">
        <v>23</v>
      </c>
      <c r="BK215" s="192">
        <f>ROUND(I215*H215,2)</f>
        <v>0</v>
      </c>
      <c r="BL215" s="19" t="s">
        <v>207</v>
      </c>
      <c r="BM215" s="191" t="s">
        <v>393</v>
      </c>
    </row>
    <row r="216" spans="1:65" s="2" customFormat="1" ht="87.75">
      <c r="A216" s="36"/>
      <c r="B216" s="37"/>
      <c r="C216" s="38"/>
      <c r="D216" s="193" t="s">
        <v>209</v>
      </c>
      <c r="E216" s="38"/>
      <c r="F216" s="194" t="s">
        <v>376</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209</v>
      </c>
      <c r="AU216" s="19" t="s">
        <v>89</v>
      </c>
    </row>
    <row r="217" spans="1:65" s="13" customFormat="1" ht="11.25">
      <c r="B217" s="198"/>
      <c r="C217" s="199"/>
      <c r="D217" s="193" t="s">
        <v>211</v>
      </c>
      <c r="E217" s="200" t="s">
        <v>22</v>
      </c>
      <c r="F217" s="201" t="s">
        <v>340</v>
      </c>
      <c r="G217" s="199"/>
      <c r="H217" s="200" t="s">
        <v>22</v>
      </c>
      <c r="I217" s="202"/>
      <c r="J217" s="199"/>
      <c r="K217" s="199"/>
      <c r="L217" s="203"/>
      <c r="M217" s="204"/>
      <c r="N217" s="205"/>
      <c r="O217" s="205"/>
      <c r="P217" s="205"/>
      <c r="Q217" s="205"/>
      <c r="R217" s="205"/>
      <c r="S217" s="205"/>
      <c r="T217" s="206"/>
      <c r="AT217" s="207" t="s">
        <v>211</v>
      </c>
      <c r="AU217" s="207" t="s">
        <v>89</v>
      </c>
      <c r="AV217" s="13" t="s">
        <v>23</v>
      </c>
      <c r="AW217" s="13" t="s">
        <v>41</v>
      </c>
      <c r="AX217" s="13" t="s">
        <v>80</v>
      </c>
      <c r="AY217" s="207" t="s">
        <v>201</v>
      </c>
    </row>
    <row r="218" spans="1:65" s="14" customFormat="1" ht="11.25">
      <c r="B218" s="208"/>
      <c r="C218" s="209"/>
      <c r="D218" s="193" t="s">
        <v>211</v>
      </c>
      <c r="E218" s="210" t="s">
        <v>22</v>
      </c>
      <c r="F218" s="211" t="s">
        <v>394</v>
      </c>
      <c r="G218" s="209"/>
      <c r="H218" s="212">
        <v>1.5629999999999999</v>
      </c>
      <c r="I218" s="213"/>
      <c r="J218" s="209"/>
      <c r="K218" s="209"/>
      <c r="L218" s="214"/>
      <c r="M218" s="215"/>
      <c r="N218" s="216"/>
      <c r="O218" s="216"/>
      <c r="P218" s="216"/>
      <c r="Q218" s="216"/>
      <c r="R218" s="216"/>
      <c r="S218" s="216"/>
      <c r="T218" s="217"/>
      <c r="AT218" s="218" t="s">
        <v>211</v>
      </c>
      <c r="AU218" s="218" t="s">
        <v>89</v>
      </c>
      <c r="AV218" s="14" t="s">
        <v>89</v>
      </c>
      <c r="AW218" s="14" t="s">
        <v>41</v>
      </c>
      <c r="AX218" s="14" t="s">
        <v>80</v>
      </c>
      <c r="AY218" s="218" t="s">
        <v>201</v>
      </c>
    </row>
    <row r="219" spans="1:65" s="13" customFormat="1" ht="11.25">
      <c r="B219" s="198"/>
      <c r="C219" s="199"/>
      <c r="D219" s="193" t="s">
        <v>211</v>
      </c>
      <c r="E219" s="200" t="s">
        <v>22</v>
      </c>
      <c r="F219" s="201" t="s">
        <v>356</v>
      </c>
      <c r="G219" s="199"/>
      <c r="H219" s="200" t="s">
        <v>22</v>
      </c>
      <c r="I219" s="202"/>
      <c r="J219" s="199"/>
      <c r="K219" s="199"/>
      <c r="L219" s="203"/>
      <c r="M219" s="204"/>
      <c r="N219" s="205"/>
      <c r="O219" s="205"/>
      <c r="P219" s="205"/>
      <c r="Q219" s="205"/>
      <c r="R219" s="205"/>
      <c r="S219" s="205"/>
      <c r="T219" s="206"/>
      <c r="AT219" s="207" t="s">
        <v>211</v>
      </c>
      <c r="AU219" s="207" t="s">
        <v>89</v>
      </c>
      <c r="AV219" s="13" t="s">
        <v>23</v>
      </c>
      <c r="AW219" s="13" t="s">
        <v>41</v>
      </c>
      <c r="AX219" s="13" t="s">
        <v>80</v>
      </c>
      <c r="AY219" s="207" t="s">
        <v>201</v>
      </c>
    </row>
    <row r="220" spans="1:65" s="14" customFormat="1" ht="11.25">
      <c r="B220" s="208"/>
      <c r="C220" s="209"/>
      <c r="D220" s="193" t="s">
        <v>211</v>
      </c>
      <c r="E220" s="210" t="s">
        <v>22</v>
      </c>
      <c r="F220" s="211" t="s">
        <v>395</v>
      </c>
      <c r="G220" s="209"/>
      <c r="H220" s="212">
        <v>0.34100000000000003</v>
      </c>
      <c r="I220" s="213"/>
      <c r="J220" s="209"/>
      <c r="K220" s="209"/>
      <c r="L220" s="214"/>
      <c r="M220" s="215"/>
      <c r="N220" s="216"/>
      <c r="O220" s="216"/>
      <c r="P220" s="216"/>
      <c r="Q220" s="216"/>
      <c r="R220" s="216"/>
      <c r="S220" s="216"/>
      <c r="T220" s="217"/>
      <c r="AT220" s="218" t="s">
        <v>211</v>
      </c>
      <c r="AU220" s="218" t="s">
        <v>89</v>
      </c>
      <c r="AV220" s="14" t="s">
        <v>89</v>
      </c>
      <c r="AW220" s="14" t="s">
        <v>41</v>
      </c>
      <c r="AX220" s="14" t="s">
        <v>80</v>
      </c>
      <c r="AY220" s="218" t="s">
        <v>201</v>
      </c>
    </row>
    <row r="221" spans="1:65" s="15" customFormat="1" ht="11.25">
      <c r="B221" s="229"/>
      <c r="C221" s="230"/>
      <c r="D221" s="193" t="s">
        <v>211</v>
      </c>
      <c r="E221" s="231" t="s">
        <v>22</v>
      </c>
      <c r="F221" s="232" t="s">
        <v>316</v>
      </c>
      <c r="G221" s="230"/>
      <c r="H221" s="233">
        <v>1.9039999999999999</v>
      </c>
      <c r="I221" s="234"/>
      <c r="J221" s="230"/>
      <c r="K221" s="230"/>
      <c r="L221" s="235"/>
      <c r="M221" s="236"/>
      <c r="N221" s="237"/>
      <c r="O221" s="237"/>
      <c r="P221" s="237"/>
      <c r="Q221" s="237"/>
      <c r="R221" s="237"/>
      <c r="S221" s="237"/>
      <c r="T221" s="238"/>
      <c r="AT221" s="239" t="s">
        <v>211</v>
      </c>
      <c r="AU221" s="239" t="s">
        <v>89</v>
      </c>
      <c r="AV221" s="15" t="s">
        <v>207</v>
      </c>
      <c r="AW221" s="15" t="s">
        <v>41</v>
      </c>
      <c r="AX221" s="15" t="s">
        <v>23</v>
      </c>
      <c r="AY221" s="239" t="s">
        <v>201</v>
      </c>
    </row>
    <row r="222" spans="1:65" s="2" customFormat="1" ht="14.45" customHeight="1">
      <c r="A222" s="36"/>
      <c r="B222" s="37"/>
      <c r="C222" s="180" t="s">
        <v>396</v>
      </c>
      <c r="D222" s="180" t="s">
        <v>202</v>
      </c>
      <c r="E222" s="181" t="s">
        <v>397</v>
      </c>
      <c r="F222" s="182" t="s">
        <v>398</v>
      </c>
      <c r="G222" s="183" t="s">
        <v>216</v>
      </c>
      <c r="H222" s="184">
        <v>1</v>
      </c>
      <c r="I222" s="185"/>
      <c r="J222" s="186">
        <f>ROUND(I222*H222,2)</f>
        <v>0</v>
      </c>
      <c r="K222" s="182" t="s">
        <v>206</v>
      </c>
      <c r="L222" s="41"/>
      <c r="M222" s="187" t="s">
        <v>22</v>
      </c>
      <c r="N222" s="188" t="s">
        <v>51</v>
      </c>
      <c r="O222" s="66"/>
      <c r="P222" s="189">
        <f>O222*H222</f>
        <v>0</v>
      </c>
      <c r="Q222" s="189">
        <v>2.0199999999999999E-2</v>
      </c>
      <c r="R222" s="189">
        <f>Q222*H222</f>
        <v>2.0199999999999999E-2</v>
      </c>
      <c r="S222" s="189">
        <v>0</v>
      </c>
      <c r="T222" s="190">
        <f>S222*H222</f>
        <v>0</v>
      </c>
      <c r="U222" s="36"/>
      <c r="V222" s="36"/>
      <c r="W222" s="36"/>
      <c r="X222" s="36"/>
      <c r="Y222" s="36"/>
      <c r="Z222" s="36"/>
      <c r="AA222" s="36"/>
      <c r="AB222" s="36"/>
      <c r="AC222" s="36"/>
      <c r="AD222" s="36"/>
      <c r="AE222" s="36"/>
      <c r="AR222" s="191" t="s">
        <v>207</v>
      </c>
      <c r="AT222" s="191" t="s">
        <v>202</v>
      </c>
      <c r="AU222" s="191" t="s">
        <v>89</v>
      </c>
      <c r="AY222" s="19" t="s">
        <v>201</v>
      </c>
      <c r="BE222" s="192">
        <f>IF(N222="základní",J222,0)</f>
        <v>0</v>
      </c>
      <c r="BF222" s="192">
        <f>IF(N222="snížená",J222,0)</f>
        <v>0</v>
      </c>
      <c r="BG222" s="192">
        <f>IF(N222="zákl. přenesená",J222,0)</f>
        <v>0</v>
      </c>
      <c r="BH222" s="192">
        <f>IF(N222="sníž. přenesená",J222,0)</f>
        <v>0</v>
      </c>
      <c r="BI222" s="192">
        <f>IF(N222="nulová",J222,0)</f>
        <v>0</v>
      </c>
      <c r="BJ222" s="19" t="s">
        <v>23</v>
      </c>
      <c r="BK222" s="192">
        <f>ROUND(I222*H222,2)</f>
        <v>0</v>
      </c>
      <c r="BL222" s="19" t="s">
        <v>207</v>
      </c>
      <c r="BM222" s="191" t="s">
        <v>399</v>
      </c>
    </row>
    <row r="223" spans="1:65" s="2" customFormat="1" ht="39">
      <c r="A223" s="36"/>
      <c r="B223" s="37"/>
      <c r="C223" s="38"/>
      <c r="D223" s="193" t="s">
        <v>209</v>
      </c>
      <c r="E223" s="38"/>
      <c r="F223" s="194" t="s">
        <v>400</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209</v>
      </c>
      <c r="AU223" s="19" t="s">
        <v>89</v>
      </c>
    </row>
    <row r="224" spans="1:65" s="13" customFormat="1" ht="11.25">
      <c r="B224" s="198"/>
      <c r="C224" s="199"/>
      <c r="D224" s="193" t="s">
        <v>211</v>
      </c>
      <c r="E224" s="200" t="s">
        <v>22</v>
      </c>
      <c r="F224" s="201" t="s">
        <v>401</v>
      </c>
      <c r="G224" s="199"/>
      <c r="H224" s="200" t="s">
        <v>22</v>
      </c>
      <c r="I224" s="202"/>
      <c r="J224" s="199"/>
      <c r="K224" s="199"/>
      <c r="L224" s="203"/>
      <c r="M224" s="204"/>
      <c r="N224" s="205"/>
      <c r="O224" s="205"/>
      <c r="P224" s="205"/>
      <c r="Q224" s="205"/>
      <c r="R224" s="205"/>
      <c r="S224" s="205"/>
      <c r="T224" s="206"/>
      <c r="AT224" s="207" t="s">
        <v>211</v>
      </c>
      <c r="AU224" s="207" t="s">
        <v>89</v>
      </c>
      <c r="AV224" s="13" t="s">
        <v>23</v>
      </c>
      <c r="AW224" s="13" t="s">
        <v>41</v>
      </c>
      <c r="AX224" s="13" t="s">
        <v>80</v>
      </c>
      <c r="AY224" s="207" t="s">
        <v>201</v>
      </c>
    </row>
    <row r="225" spans="1:65" s="14" customFormat="1" ht="11.25">
      <c r="B225" s="208"/>
      <c r="C225" s="209"/>
      <c r="D225" s="193" t="s">
        <v>211</v>
      </c>
      <c r="E225" s="210" t="s">
        <v>22</v>
      </c>
      <c r="F225" s="211" t="s">
        <v>402</v>
      </c>
      <c r="G225" s="209"/>
      <c r="H225" s="212">
        <v>1</v>
      </c>
      <c r="I225" s="213"/>
      <c r="J225" s="209"/>
      <c r="K225" s="209"/>
      <c r="L225" s="214"/>
      <c r="M225" s="215"/>
      <c r="N225" s="216"/>
      <c r="O225" s="216"/>
      <c r="P225" s="216"/>
      <c r="Q225" s="216"/>
      <c r="R225" s="216"/>
      <c r="S225" s="216"/>
      <c r="T225" s="217"/>
      <c r="AT225" s="218" t="s">
        <v>211</v>
      </c>
      <c r="AU225" s="218" t="s">
        <v>89</v>
      </c>
      <c r="AV225" s="14" t="s">
        <v>89</v>
      </c>
      <c r="AW225" s="14" t="s">
        <v>41</v>
      </c>
      <c r="AX225" s="14" t="s">
        <v>23</v>
      </c>
      <c r="AY225" s="218" t="s">
        <v>201</v>
      </c>
    </row>
    <row r="226" spans="1:65" s="2" customFormat="1" ht="14.45" customHeight="1">
      <c r="A226" s="36"/>
      <c r="B226" s="37"/>
      <c r="C226" s="180" t="s">
        <v>403</v>
      </c>
      <c r="D226" s="180" t="s">
        <v>202</v>
      </c>
      <c r="E226" s="181" t="s">
        <v>404</v>
      </c>
      <c r="F226" s="182" t="s">
        <v>405</v>
      </c>
      <c r="G226" s="183" t="s">
        <v>216</v>
      </c>
      <c r="H226" s="184">
        <v>182.4</v>
      </c>
      <c r="I226" s="185"/>
      <c r="J226" s="186">
        <f>ROUND(I226*H226,2)</f>
        <v>0</v>
      </c>
      <c r="K226" s="182" t="s">
        <v>206</v>
      </c>
      <c r="L226" s="41"/>
      <c r="M226" s="187" t="s">
        <v>22</v>
      </c>
      <c r="N226" s="188" t="s">
        <v>51</v>
      </c>
      <c r="O226" s="66"/>
      <c r="P226" s="189">
        <f>O226*H226</f>
        <v>0</v>
      </c>
      <c r="Q226" s="189">
        <v>4.4999999999999999E-4</v>
      </c>
      <c r="R226" s="189">
        <f>Q226*H226</f>
        <v>8.208E-2</v>
      </c>
      <c r="S226" s="189">
        <v>0</v>
      </c>
      <c r="T226" s="190">
        <f>S226*H226</f>
        <v>0</v>
      </c>
      <c r="U226" s="36"/>
      <c r="V226" s="36"/>
      <c r="W226" s="36"/>
      <c r="X226" s="36"/>
      <c r="Y226" s="36"/>
      <c r="Z226" s="36"/>
      <c r="AA226" s="36"/>
      <c r="AB226" s="36"/>
      <c r="AC226" s="36"/>
      <c r="AD226" s="36"/>
      <c r="AE226" s="36"/>
      <c r="AR226" s="191" t="s">
        <v>207</v>
      </c>
      <c r="AT226" s="191" t="s">
        <v>202</v>
      </c>
      <c r="AU226" s="191" t="s">
        <v>89</v>
      </c>
      <c r="AY226" s="19" t="s">
        <v>201</v>
      </c>
      <c r="BE226" s="192">
        <f>IF(N226="základní",J226,0)</f>
        <v>0</v>
      </c>
      <c r="BF226" s="192">
        <f>IF(N226="snížená",J226,0)</f>
        <v>0</v>
      </c>
      <c r="BG226" s="192">
        <f>IF(N226="zákl. přenesená",J226,0)</f>
        <v>0</v>
      </c>
      <c r="BH226" s="192">
        <f>IF(N226="sníž. přenesená",J226,0)</f>
        <v>0</v>
      </c>
      <c r="BI226" s="192">
        <f>IF(N226="nulová",J226,0)</f>
        <v>0</v>
      </c>
      <c r="BJ226" s="19" t="s">
        <v>23</v>
      </c>
      <c r="BK226" s="192">
        <f>ROUND(I226*H226,2)</f>
        <v>0</v>
      </c>
      <c r="BL226" s="19" t="s">
        <v>207</v>
      </c>
      <c r="BM226" s="191" t="s">
        <v>406</v>
      </c>
    </row>
    <row r="227" spans="1:65" s="2" customFormat="1" ht="117">
      <c r="A227" s="36"/>
      <c r="B227" s="37"/>
      <c r="C227" s="38"/>
      <c r="D227" s="193" t="s">
        <v>209</v>
      </c>
      <c r="E227" s="38"/>
      <c r="F227" s="194" t="s">
        <v>407</v>
      </c>
      <c r="G227" s="38"/>
      <c r="H227" s="38"/>
      <c r="I227" s="195"/>
      <c r="J227" s="38"/>
      <c r="K227" s="38"/>
      <c r="L227" s="41"/>
      <c r="M227" s="196"/>
      <c r="N227" s="197"/>
      <c r="O227" s="66"/>
      <c r="P227" s="66"/>
      <c r="Q227" s="66"/>
      <c r="R227" s="66"/>
      <c r="S227" s="66"/>
      <c r="T227" s="67"/>
      <c r="U227" s="36"/>
      <c r="V227" s="36"/>
      <c r="W227" s="36"/>
      <c r="X227" s="36"/>
      <c r="Y227" s="36"/>
      <c r="Z227" s="36"/>
      <c r="AA227" s="36"/>
      <c r="AB227" s="36"/>
      <c r="AC227" s="36"/>
      <c r="AD227" s="36"/>
      <c r="AE227" s="36"/>
      <c r="AT227" s="19" t="s">
        <v>209</v>
      </c>
      <c r="AU227" s="19" t="s">
        <v>89</v>
      </c>
    </row>
    <row r="228" spans="1:65" s="13" customFormat="1" ht="11.25">
      <c r="B228" s="198"/>
      <c r="C228" s="199"/>
      <c r="D228" s="193" t="s">
        <v>211</v>
      </c>
      <c r="E228" s="200" t="s">
        <v>22</v>
      </c>
      <c r="F228" s="201" t="s">
        <v>408</v>
      </c>
      <c r="G228" s="199"/>
      <c r="H228" s="200" t="s">
        <v>22</v>
      </c>
      <c r="I228" s="202"/>
      <c r="J228" s="199"/>
      <c r="K228" s="199"/>
      <c r="L228" s="203"/>
      <c r="M228" s="204"/>
      <c r="N228" s="205"/>
      <c r="O228" s="205"/>
      <c r="P228" s="205"/>
      <c r="Q228" s="205"/>
      <c r="R228" s="205"/>
      <c r="S228" s="205"/>
      <c r="T228" s="206"/>
      <c r="AT228" s="207" t="s">
        <v>211</v>
      </c>
      <c r="AU228" s="207" t="s">
        <v>89</v>
      </c>
      <c r="AV228" s="13" t="s">
        <v>23</v>
      </c>
      <c r="AW228" s="13" t="s">
        <v>41</v>
      </c>
      <c r="AX228" s="13" t="s">
        <v>80</v>
      </c>
      <c r="AY228" s="207" t="s">
        <v>201</v>
      </c>
    </row>
    <row r="229" spans="1:65" s="14" customFormat="1" ht="11.25">
      <c r="B229" s="208"/>
      <c r="C229" s="209"/>
      <c r="D229" s="193" t="s">
        <v>211</v>
      </c>
      <c r="E229" s="210" t="s">
        <v>22</v>
      </c>
      <c r="F229" s="211" t="s">
        <v>409</v>
      </c>
      <c r="G229" s="209"/>
      <c r="H229" s="212">
        <v>182.4</v>
      </c>
      <c r="I229" s="213"/>
      <c r="J229" s="209"/>
      <c r="K229" s="209"/>
      <c r="L229" s="214"/>
      <c r="M229" s="215"/>
      <c r="N229" s="216"/>
      <c r="O229" s="216"/>
      <c r="P229" s="216"/>
      <c r="Q229" s="216"/>
      <c r="R229" s="216"/>
      <c r="S229" s="216"/>
      <c r="T229" s="217"/>
      <c r="AT229" s="218" t="s">
        <v>211</v>
      </c>
      <c r="AU229" s="218" t="s">
        <v>89</v>
      </c>
      <c r="AV229" s="14" t="s">
        <v>89</v>
      </c>
      <c r="AW229" s="14" t="s">
        <v>41</v>
      </c>
      <c r="AX229" s="14" t="s">
        <v>23</v>
      </c>
      <c r="AY229" s="218" t="s">
        <v>201</v>
      </c>
    </row>
    <row r="230" spans="1:65" s="2" customFormat="1" ht="14.45" customHeight="1">
      <c r="A230" s="36"/>
      <c r="B230" s="37"/>
      <c r="C230" s="180" t="s">
        <v>410</v>
      </c>
      <c r="D230" s="180" t="s">
        <v>202</v>
      </c>
      <c r="E230" s="181" t="s">
        <v>411</v>
      </c>
      <c r="F230" s="182" t="s">
        <v>412</v>
      </c>
      <c r="G230" s="183" t="s">
        <v>216</v>
      </c>
      <c r="H230" s="184">
        <v>543</v>
      </c>
      <c r="I230" s="185"/>
      <c r="J230" s="186">
        <f>ROUND(I230*H230,2)</f>
        <v>0</v>
      </c>
      <c r="K230" s="182" t="s">
        <v>206</v>
      </c>
      <c r="L230" s="41"/>
      <c r="M230" s="187" t="s">
        <v>22</v>
      </c>
      <c r="N230" s="188" t="s">
        <v>51</v>
      </c>
      <c r="O230" s="66"/>
      <c r="P230" s="189">
        <f>O230*H230</f>
        <v>0</v>
      </c>
      <c r="Q230" s="189">
        <v>8.0999999999999996E-4</v>
      </c>
      <c r="R230" s="189">
        <f>Q230*H230</f>
        <v>0.43983</v>
      </c>
      <c r="S230" s="189">
        <v>0</v>
      </c>
      <c r="T230" s="190">
        <f>S230*H230</f>
        <v>0</v>
      </c>
      <c r="U230" s="36"/>
      <c r="V230" s="36"/>
      <c r="W230" s="36"/>
      <c r="X230" s="36"/>
      <c r="Y230" s="36"/>
      <c r="Z230" s="36"/>
      <c r="AA230" s="36"/>
      <c r="AB230" s="36"/>
      <c r="AC230" s="36"/>
      <c r="AD230" s="36"/>
      <c r="AE230" s="36"/>
      <c r="AR230" s="191" t="s">
        <v>207</v>
      </c>
      <c r="AT230" s="191" t="s">
        <v>202</v>
      </c>
      <c r="AU230" s="191" t="s">
        <v>89</v>
      </c>
      <c r="AY230" s="19" t="s">
        <v>201</v>
      </c>
      <c r="BE230" s="192">
        <f>IF(N230="základní",J230,0)</f>
        <v>0</v>
      </c>
      <c r="BF230" s="192">
        <f>IF(N230="snížená",J230,0)</f>
        <v>0</v>
      </c>
      <c r="BG230" s="192">
        <f>IF(N230="zákl. přenesená",J230,0)</f>
        <v>0</v>
      </c>
      <c r="BH230" s="192">
        <f>IF(N230="sníž. přenesená",J230,0)</f>
        <v>0</v>
      </c>
      <c r="BI230" s="192">
        <f>IF(N230="nulová",J230,0)</f>
        <v>0</v>
      </c>
      <c r="BJ230" s="19" t="s">
        <v>23</v>
      </c>
      <c r="BK230" s="192">
        <f>ROUND(I230*H230,2)</f>
        <v>0</v>
      </c>
      <c r="BL230" s="19" t="s">
        <v>207</v>
      </c>
      <c r="BM230" s="191" t="s">
        <v>413</v>
      </c>
    </row>
    <row r="231" spans="1:65" s="2" customFormat="1" ht="117">
      <c r="A231" s="36"/>
      <c r="B231" s="37"/>
      <c r="C231" s="38"/>
      <c r="D231" s="193" t="s">
        <v>209</v>
      </c>
      <c r="E231" s="38"/>
      <c r="F231" s="194" t="s">
        <v>407</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209</v>
      </c>
      <c r="AU231" s="19" t="s">
        <v>89</v>
      </c>
    </row>
    <row r="232" spans="1:65" s="13" customFormat="1" ht="11.25">
      <c r="B232" s="198"/>
      <c r="C232" s="199"/>
      <c r="D232" s="193" t="s">
        <v>211</v>
      </c>
      <c r="E232" s="200" t="s">
        <v>22</v>
      </c>
      <c r="F232" s="201" t="s">
        <v>414</v>
      </c>
      <c r="G232" s="199"/>
      <c r="H232" s="200" t="s">
        <v>22</v>
      </c>
      <c r="I232" s="202"/>
      <c r="J232" s="199"/>
      <c r="K232" s="199"/>
      <c r="L232" s="203"/>
      <c r="M232" s="204"/>
      <c r="N232" s="205"/>
      <c r="O232" s="205"/>
      <c r="P232" s="205"/>
      <c r="Q232" s="205"/>
      <c r="R232" s="205"/>
      <c r="S232" s="205"/>
      <c r="T232" s="206"/>
      <c r="AT232" s="207" t="s">
        <v>211</v>
      </c>
      <c r="AU232" s="207" t="s">
        <v>89</v>
      </c>
      <c r="AV232" s="13" t="s">
        <v>23</v>
      </c>
      <c r="AW232" s="13" t="s">
        <v>41</v>
      </c>
      <c r="AX232" s="13" t="s">
        <v>80</v>
      </c>
      <c r="AY232" s="207" t="s">
        <v>201</v>
      </c>
    </row>
    <row r="233" spans="1:65" s="14" customFormat="1" ht="11.25">
      <c r="B233" s="208"/>
      <c r="C233" s="209"/>
      <c r="D233" s="193" t="s">
        <v>211</v>
      </c>
      <c r="E233" s="210" t="s">
        <v>22</v>
      </c>
      <c r="F233" s="211" t="s">
        <v>415</v>
      </c>
      <c r="G233" s="209"/>
      <c r="H233" s="212">
        <v>453.2</v>
      </c>
      <c r="I233" s="213"/>
      <c r="J233" s="209"/>
      <c r="K233" s="209"/>
      <c r="L233" s="214"/>
      <c r="M233" s="215"/>
      <c r="N233" s="216"/>
      <c r="O233" s="216"/>
      <c r="P233" s="216"/>
      <c r="Q233" s="216"/>
      <c r="R233" s="216"/>
      <c r="S233" s="216"/>
      <c r="T233" s="217"/>
      <c r="AT233" s="218" t="s">
        <v>211</v>
      </c>
      <c r="AU233" s="218" t="s">
        <v>89</v>
      </c>
      <c r="AV233" s="14" t="s">
        <v>89</v>
      </c>
      <c r="AW233" s="14" t="s">
        <v>41</v>
      </c>
      <c r="AX233" s="14" t="s">
        <v>80</v>
      </c>
      <c r="AY233" s="218" t="s">
        <v>201</v>
      </c>
    </row>
    <row r="234" spans="1:65" s="14" customFormat="1" ht="11.25">
      <c r="B234" s="208"/>
      <c r="C234" s="209"/>
      <c r="D234" s="193" t="s">
        <v>211</v>
      </c>
      <c r="E234" s="210" t="s">
        <v>22</v>
      </c>
      <c r="F234" s="211" t="s">
        <v>416</v>
      </c>
      <c r="G234" s="209"/>
      <c r="H234" s="212">
        <v>89.8</v>
      </c>
      <c r="I234" s="213"/>
      <c r="J234" s="209"/>
      <c r="K234" s="209"/>
      <c r="L234" s="214"/>
      <c r="M234" s="215"/>
      <c r="N234" s="216"/>
      <c r="O234" s="216"/>
      <c r="P234" s="216"/>
      <c r="Q234" s="216"/>
      <c r="R234" s="216"/>
      <c r="S234" s="216"/>
      <c r="T234" s="217"/>
      <c r="AT234" s="218" t="s">
        <v>211</v>
      </c>
      <c r="AU234" s="218" t="s">
        <v>89</v>
      </c>
      <c r="AV234" s="14" t="s">
        <v>89</v>
      </c>
      <c r="AW234" s="14" t="s">
        <v>41</v>
      </c>
      <c r="AX234" s="14" t="s">
        <v>80</v>
      </c>
      <c r="AY234" s="218" t="s">
        <v>201</v>
      </c>
    </row>
    <row r="235" spans="1:65" s="15" customFormat="1" ht="11.25">
      <c r="B235" s="229"/>
      <c r="C235" s="230"/>
      <c r="D235" s="193" t="s">
        <v>211</v>
      </c>
      <c r="E235" s="231" t="s">
        <v>22</v>
      </c>
      <c r="F235" s="232" t="s">
        <v>316</v>
      </c>
      <c r="G235" s="230"/>
      <c r="H235" s="233">
        <v>543</v>
      </c>
      <c r="I235" s="234"/>
      <c r="J235" s="230"/>
      <c r="K235" s="230"/>
      <c r="L235" s="235"/>
      <c r="M235" s="236"/>
      <c r="N235" s="237"/>
      <c r="O235" s="237"/>
      <c r="P235" s="237"/>
      <c r="Q235" s="237"/>
      <c r="R235" s="237"/>
      <c r="S235" s="237"/>
      <c r="T235" s="238"/>
      <c r="AT235" s="239" t="s">
        <v>211</v>
      </c>
      <c r="AU235" s="239" t="s">
        <v>89</v>
      </c>
      <c r="AV235" s="15" t="s">
        <v>207</v>
      </c>
      <c r="AW235" s="15" t="s">
        <v>41</v>
      </c>
      <c r="AX235" s="15" t="s">
        <v>23</v>
      </c>
      <c r="AY235" s="239" t="s">
        <v>201</v>
      </c>
    </row>
    <row r="236" spans="1:65" s="12" customFormat="1" ht="22.9" customHeight="1">
      <c r="B236" s="164"/>
      <c r="C236" s="165"/>
      <c r="D236" s="166" t="s">
        <v>79</v>
      </c>
      <c r="E236" s="178" t="s">
        <v>207</v>
      </c>
      <c r="F236" s="178" t="s">
        <v>417</v>
      </c>
      <c r="G236" s="165"/>
      <c r="H236" s="165"/>
      <c r="I236" s="168"/>
      <c r="J236" s="179">
        <f>BK236</f>
        <v>0</v>
      </c>
      <c r="K236" s="165"/>
      <c r="L236" s="170"/>
      <c r="M236" s="171"/>
      <c r="N236" s="172"/>
      <c r="O236" s="172"/>
      <c r="P236" s="173">
        <f>SUM(P237:P290)</f>
        <v>0</v>
      </c>
      <c r="Q236" s="172"/>
      <c r="R236" s="173">
        <f>SUM(R237:R290)</f>
        <v>705.12095353999996</v>
      </c>
      <c r="S236" s="172"/>
      <c r="T236" s="174">
        <f>SUM(T237:T290)</f>
        <v>0</v>
      </c>
      <c r="AR236" s="175" t="s">
        <v>23</v>
      </c>
      <c r="AT236" s="176" t="s">
        <v>79</v>
      </c>
      <c r="AU236" s="176" t="s">
        <v>23</v>
      </c>
      <c r="AY236" s="175" t="s">
        <v>201</v>
      </c>
      <c r="BK236" s="177">
        <f>SUM(BK237:BK290)</f>
        <v>0</v>
      </c>
    </row>
    <row r="237" spans="1:65" s="2" customFormat="1" ht="14.45" customHeight="1">
      <c r="A237" s="36"/>
      <c r="B237" s="37"/>
      <c r="C237" s="180" t="s">
        <v>418</v>
      </c>
      <c r="D237" s="180" t="s">
        <v>202</v>
      </c>
      <c r="E237" s="181" t="s">
        <v>419</v>
      </c>
      <c r="F237" s="182" t="s">
        <v>420</v>
      </c>
      <c r="G237" s="183" t="s">
        <v>224</v>
      </c>
      <c r="H237" s="184">
        <v>127.8</v>
      </c>
      <c r="I237" s="185"/>
      <c r="J237" s="186">
        <f>ROUND(I237*H237,2)</f>
        <v>0</v>
      </c>
      <c r="K237" s="182" t="s">
        <v>206</v>
      </c>
      <c r="L237" s="41"/>
      <c r="M237" s="187" t="s">
        <v>22</v>
      </c>
      <c r="N237" s="188" t="s">
        <v>51</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207</v>
      </c>
      <c r="AT237" s="191" t="s">
        <v>202</v>
      </c>
      <c r="AU237" s="191" t="s">
        <v>89</v>
      </c>
      <c r="AY237" s="19" t="s">
        <v>201</v>
      </c>
      <c r="BE237" s="192">
        <f>IF(N237="základní",J237,0)</f>
        <v>0</v>
      </c>
      <c r="BF237" s="192">
        <f>IF(N237="snížená",J237,0)</f>
        <v>0</v>
      </c>
      <c r="BG237" s="192">
        <f>IF(N237="zákl. přenesená",J237,0)</f>
        <v>0</v>
      </c>
      <c r="BH237" s="192">
        <f>IF(N237="sníž. přenesená",J237,0)</f>
        <v>0</v>
      </c>
      <c r="BI237" s="192">
        <f>IF(N237="nulová",J237,0)</f>
        <v>0</v>
      </c>
      <c r="BJ237" s="19" t="s">
        <v>23</v>
      </c>
      <c r="BK237" s="192">
        <f>ROUND(I237*H237,2)</f>
        <v>0</v>
      </c>
      <c r="BL237" s="19" t="s">
        <v>207</v>
      </c>
      <c r="BM237" s="191" t="s">
        <v>421</v>
      </c>
    </row>
    <row r="238" spans="1:65" s="2" customFormat="1" ht="156">
      <c r="A238" s="36"/>
      <c r="B238" s="37"/>
      <c r="C238" s="38"/>
      <c r="D238" s="193" t="s">
        <v>209</v>
      </c>
      <c r="E238" s="38"/>
      <c r="F238" s="194" t="s">
        <v>422</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209</v>
      </c>
      <c r="AU238" s="19" t="s">
        <v>89</v>
      </c>
    </row>
    <row r="239" spans="1:65" s="13" customFormat="1" ht="11.25">
      <c r="B239" s="198"/>
      <c r="C239" s="199"/>
      <c r="D239" s="193" t="s">
        <v>211</v>
      </c>
      <c r="E239" s="200" t="s">
        <v>22</v>
      </c>
      <c r="F239" s="201" t="s">
        <v>423</v>
      </c>
      <c r="G239" s="199"/>
      <c r="H239" s="200" t="s">
        <v>22</v>
      </c>
      <c r="I239" s="202"/>
      <c r="J239" s="199"/>
      <c r="K239" s="199"/>
      <c r="L239" s="203"/>
      <c r="M239" s="204"/>
      <c r="N239" s="205"/>
      <c r="O239" s="205"/>
      <c r="P239" s="205"/>
      <c r="Q239" s="205"/>
      <c r="R239" s="205"/>
      <c r="S239" s="205"/>
      <c r="T239" s="206"/>
      <c r="AT239" s="207" t="s">
        <v>211</v>
      </c>
      <c r="AU239" s="207" t="s">
        <v>89</v>
      </c>
      <c r="AV239" s="13" t="s">
        <v>23</v>
      </c>
      <c r="AW239" s="13" t="s">
        <v>41</v>
      </c>
      <c r="AX239" s="13" t="s">
        <v>80</v>
      </c>
      <c r="AY239" s="207" t="s">
        <v>201</v>
      </c>
    </row>
    <row r="240" spans="1:65" s="14" customFormat="1" ht="11.25">
      <c r="B240" s="208"/>
      <c r="C240" s="209"/>
      <c r="D240" s="193" t="s">
        <v>211</v>
      </c>
      <c r="E240" s="210" t="s">
        <v>22</v>
      </c>
      <c r="F240" s="211" t="s">
        <v>424</v>
      </c>
      <c r="G240" s="209"/>
      <c r="H240" s="212">
        <v>127.8</v>
      </c>
      <c r="I240" s="213"/>
      <c r="J240" s="209"/>
      <c r="K240" s="209"/>
      <c r="L240" s="214"/>
      <c r="M240" s="215"/>
      <c r="N240" s="216"/>
      <c r="O240" s="216"/>
      <c r="P240" s="216"/>
      <c r="Q240" s="216"/>
      <c r="R240" s="216"/>
      <c r="S240" s="216"/>
      <c r="T240" s="217"/>
      <c r="AT240" s="218" t="s">
        <v>211</v>
      </c>
      <c r="AU240" s="218" t="s">
        <v>89</v>
      </c>
      <c r="AV240" s="14" t="s">
        <v>89</v>
      </c>
      <c r="AW240" s="14" t="s">
        <v>41</v>
      </c>
      <c r="AX240" s="14" t="s">
        <v>23</v>
      </c>
      <c r="AY240" s="218" t="s">
        <v>201</v>
      </c>
    </row>
    <row r="241" spans="1:65" s="2" customFormat="1" ht="14.45" customHeight="1">
      <c r="A241" s="36"/>
      <c r="B241" s="37"/>
      <c r="C241" s="180" t="s">
        <v>425</v>
      </c>
      <c r="D241" s="180" t="s">
        <v>202</v>
      </c>
      <c r="E241" s="181" t="s">
        <v>426</v>
      </c>
      <c r="F241" s="182" t="s">
        <v>427</v>
      </c>
      <c r="G241" s="183" t="s">
        <v>285</v>
      </c>
      <c r="H241" s="184">
        <v>21.725999999999999</v>
      </c>
      <c r="I241" s="185"/>
      <c r="J241" s="186">
        <f>ROUND(I241*H241,2)</f>
        <v>0</v>
      </c>
      <c r="K241" s="182" t="s">
        <v>206</v>
      </c>
      <c r="L241" s="41"/>
      <c r="M241" s="187" t="s">
        <v>22</v>
      </c>
      <c r="N241" s="188" t="s">
        <v>51</v>
      </c>
      <c r="O241" s="66"/>
      <c r="P241" s="189">
        <f>O241*H241</f>
        <v>0</v>
      </c>
      <c r="Q241" s="189">
        <v>1.0593999999999999</v>
      </c>
      <c r="R241" s="189">
        <f>Q241*H241</f>
        <v>23.016524399999998</v>
      </c>
      <c r="S241" s="189">
        <v>0</v>
      </c>
      <c r="T241" s="190">
        <f>S241*H241</f>
        <v>0</v>
      </c>
      <c r="U241" s="36"/>
      <c r="V241" s="36"/>
      <c r="W241" s="36"/>
      <c r="X241" s="36"/>
      <c r="Y241" s="36"/>
      <c r="Z241" s="36"/>
      <c r="AA241" s="36"/>
      <c r="AB241" s="36"/>
      <c r="AC241" s="36"/>
      <c r="AD241" s="36"/>
      <c r="AE241" s="36"/>
      <c r="AR241" s="191" t="s">
        <v>207</v>
      </c>
      <c r="AT241" s="191" t="s">
        <v>202</v>
      </c>
      <c r="AU241" s="191" t="s">
        <v>89</v>
      </c>
      <c r="AY241" s="19" t="s">
        <v>201</v>
      </c>
      <c r="BE241" s="192">
        <f>IF(N241="základní",J241,0)</f>
        <v>0</v>
      </c>
      <c r="BF241" s="192">
        <f>IF(N241="snížená",J241,0)</f>
        <v>0</v>
      </c>
      <c r="BG241" s="192">
        <f>IF(N241="zákl. přenesená",J241,0)</f>
        <v>0</v>
      </c>
      <c r="BH241" s="192">
        <f>IF(N241="sníž. přenesená",J241,0)</f>
        <v>0</v>
      </c>
      <c r="BI241" s="192">
        <f>IF(N241="nulová",J241,0)</f>
        <v>0</v>
      </c>
      <c r="BJ241" s="19" t="s">
        <v>23</v>
      </c>
      <c r="BK241" s="192">
        <f>ROUND(I241*H241,2)</f>
        <v>0</v>
      </c>
      <c r="BL241" s="19" t="s">
        <v>207</v>
      </c>
      <c r="BM241" s="191" t="s">
        <v>428</v>
      </c>
    </row>
    <row r="242" spans="1:65" s="2" customFormat="1" ht="117">
      <c r="A242" s="36"/>
      <c r="B242" s="37"/>
      <c r="C242" s="38"/>
      <c r="D242" s="193" t="s">
        <v>209</v>
      </c>
      <c r="E242" s="38"/>
      <c r="F242" s="194" t="s">
        <v>429</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209</v>
      </c>
      <c r="AU242" s="19" t="s">
        <v>89</v>
      </c>
    </row>
    <row r="243" spans="1:65" s="14" customFormat="1" ht="11.25">
      <c r="B243" s="208"/>
      <c r="C243" s="209"/>
      <c r="D243" s="193" t="s">
        <v>211</v>
      </c>
      <c r="E243" s="210" t="s">
        <v>22</v>
      </c>
      <c r="F243" s="211" t="s">
        <v>430</v>
      </c>
      <c r="G243" s="209"/>
      <c r="H243" s="212">
        <v>21.725999999999999</v>
      </c>
      <c r="I243" s="213"/>
      <c r="J243" s="209"/>
      <c r="K243" s="209"/>
      <c r="L243" s="214"/>
      <c r="M243" s="215"/>
      <c r="N243" s="216"/>
      <c r="O243" s="216"/>
      <c r="P243" s="216"/>
      <c r="Q243" s="216"/>
      <c r="R243" s="216"/>
      <c r="S243" s="216"/>
      <c r="T243" s="217"/>
      <c r="AT243" s="218" t="s">
        <v>211</v>
      </c>
      <c r="AU243" s="218" t="s">
        <v>89</v>
      </c>
      <c r="AV243" s="14" t="s">
        <v>89</v>
      </c>
      <c r="AW243" s="14" t="s">
        <v>41</v>
      </c>
      <c r="AX243" s="14" t="s">
        <v>23</v>
      </c>
      <c r="AY243" s="218" t="s">
        <v>201</v>
      </c>
    </row>
    <row r="244" spans="1:65" s="2" customFormat="1" ht="14.45" customHeight="1">
      <c r="A244" s="36"/>
      <c r="B244" s="37"/>
      <c r="C244" s="180" t="s">
        <v>431</v>
      </c>
      <c r="D244" s="180" t="s">
        <v>202</v>
      </c>
      <c r="E244" s="181" t="s">
        <v>432</v>
      </c>
      <c r="F244" s="182" t="s">
        <v>433</v>
      </c>
      <c r="G244" s="183" t="s">
        <v>434</v>
      </c>
      <c r="H244" s="184">
        <v>30</v>
      </c>
      <c r="I244" s="185"/>
      <c r="J244" s="186">
        <f>ROUND(I244*H244,2)</f>
        <v>0</v>
      </c>
      <c r="K244" s="182" t="s">
        <v>206</v>
      </c>
      <c r="L244" s="41"/>
      <c r="M244" s="187" t="s">
        <v>22</v>
      </c>
      <c r="N244" s="188" t="s">
        <v>51</v>
      </c>
      <c r="O244" s="66"/>
      <c r="P244" s="189">
        <f>O244*H244</f>
        <v>0</v>
      </c>
      <c r="Q244" s="189">
        <v>7.1500000000000001E-3</v>
      </c>
      <c r="R244" s="189">
        <f>Q244*H244</f>
        <v>0.2145</v>
      </c>
      <c r="S244" s="189">
        <v>0</v>
      </c>
      <c r="T244" s="190">
        <f>S244*H244</f>
        <v>0</v>
      </c>
      <c r="U244" s="36"/>
      <c r="V244" s="36"/>
      <c r="W244" s="36"/>
      <c r="X244" s="36"/>
      <c r="Y244" s="36"/>
      <c r="Z244" s="36"/>
      <c r="AA244" s="36"/>
      <c r="AB244" s="36"/>
      <c r="AC244" s="36"/>
      <c r="AD244" s="36"/>
      <c r="AE244" s="36"/>
      <c r="AR244" s="191" t="s">
        <v>207</v>
      </c>
      <c r="AT244" s="191" t="s">
        <v>202</v>
      </c>
      <c r="AU244" s="191" t="s">
        <v>89</v>
      </c>
      <c r="AY244" s="19" t="s">
        <v>201</v>
      </c>
      <c r="BE244" s="192">
        <f>IF(N244="základní",J244,0)</f>
        <v>0</v>
      </c>
      <c r="BF244" s="192">
        <f>IF(N244="snížená",J244,0)</f>
        <v>0</v>
      </c>
      <c r="BG244" s="192">
        <f>IF(N244="zákl. přenesená",J244,0)</f>
        <v>0</v>
      </c>
      <c r="BH244" s="192">
        <f>IF(N244="sníž. přenesená",J244,0)</f>
        <v>0</v>
      </c>
      <c r="BI244" s="192">
        <f>IF(N244="nulová",J244,0)</f>
        <v>0</v>
      </c>
      <c r="BJ244" s="19" t="s">
        <v>23</v>
      </c>
      <c r="BK244" s="192">
        <f>ROUND(I244*H244,2)</f>
        <v>0</v>
      </c>
      <c r="BL244" s="19" t="s">
        <v>207</v>
      </c>
      <c r="BM244" s="191" t="s">
        <v>435</v>
      </c>
    </row>
    <row r="245" spans="1:65" s="2" customFormat="1" ht="234">
      <c r="A245" s="36"/>
      <c r="B245" s="37"/>
      <c r="C245" s="38"/>
      <c r="D245" s="193" t="s">
        <v>209</v>
      </c>
      <c r="E245" s="38"/>
      <c r="F245" s="194" t="s">
        <v>436</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209</v>
      </c>
      <c r="AU245" s="19" t="s">
        <v>89</v>
      </c>
    </row>
    <row r="246" spans="1:65" s="13" customFormat="1" ht="11.25">
      <c r="B246" s="198"/>
      <c r="C246" s="199"/>
      <c r="D246" s="193" t="s">
        <v>211</v>
      </c>
      <c r="E246" s="200" t="s">
        <v>22</v>
      </c>
      <c r="F246" s="201" t="s">
        <v>437</v>
      </c>
      <c r="G246" s="199"/>
      <c r="H246" s="200" t="s">
        <v>22</v>
      </c>
      <c r="I246" s="202"/>
      <c r="J246" s="199"/>
      <c r="K246" s="199"/>
      <c r="L246" s="203"/>
      <c r="M246" s="204"/>
      <c r="N246" s="205"/>
      <c r="O246" s="205"/>
      <c r="P246" s="205"/>
      <c r="Q246" s="205"/>
      <c r="R246" s="205"/>
      <c r="S246" s="205"/>
      <c r="T246" s="206"/>
      <c r="AT246" s="207" t="s">
        <v>211</v>
      </c>
      <c r="AU246" s="207" t="s">
        <v>89</v>
      </c>
      <c r="AV246" s="13" t="s">
        <v>23</v>
      </c>
      <c r="AW246" s="13" t="s">
        <v>41</v>
      </c>
      <c r="AX246" s="13" t="s">
        <v>80</v>
      </c>
      <c r="AY246" s="207" t="s">
        <v>201</v>
      </c>
    </row>
    <row r="247" spans="1:65" s="14" customFormat="1" ht="11.25">
      <c r="B247" s="208"/>
      <c r="C247" s="209"/>
      <c r="D247" s="193" t="s">
        <v>211</v>
      </c>
      <c r="E247" s="210" t="s">
        <v>22</v>
      </c>
      <c r="F247" s="211" t="s">
        <v>438</v>
      </c>
      <c r="G247" s="209"/>
      <c r="H247" s="212">
        <v>30</v>
      </c>
      <c r="I247" s="213"/>
      <c r="J247" s="209"/>
      <c r="K247" s="209"/>
      <c r="L247" s="214"/>
      <c r="M247" s="215"/>
      <c r="N247" s="216"/>
      <c r="O247" s="216"/>
      <c r="P247" s="216"/>
      <c r="Q247" s="216"/>
      <c r="R247" s="216"/>
      <c r="S247" s="216"/>
      <c r="T247" s="217"/>
      <c r="AT247" s="218" t="s">
        <v>211</v>
      </c>
      <c r="AU247" s="218" t="s">
        <v>89</v>
      </c>
      <c r="AV247" s="14" t="s">
        <v>89</v>
      </c>
      <c r="AW247" s="14" t="s">
        <v>41</v>
      </c>
      <c r="AX247" s="14" t="s">
        <v>23</v>
      </c>
      <c r="AY247" s="218" t="s">
        <v>201</v>
      </c>
    </row>
    <row r="248" spans="1:65" s="2" customFormat="1" ht="14.45" customHeight="1">
      <c r="A248" s="36"/>
      <c r="B248" s="37"/>
      <c r="C248" s="219" t="s">
        <v>439</v>
      </c>
      <c r="D248" s="219" t="s">
        <v>261</v>
      </c>
      <c r="E248" s="220" t="s">
        <v>440</v>
      </c>
      <c r="F248" s="221" t="s">
        <v>441</v>
      </c>
      <c r="G248" s="222" t="s">
        <v>434</v>
      </c>
      <c r="H248" s="223">
        <v>30</v>
      </c>
      <c r="I248" s="224"/>
      <c r="J248" s="225">
        <f>ROUND(I248*H248,2)</f>
        <v>0</v>
      </c>
      <c r="K248" s="221" t="s">
        <v>22</v>
      </c>
      <c r="L248" s="226"/>
      <c r="M248" s="227" t="s">
        <v>22</v>
      </c>
      <c r="N248" s="228" t="s">
        <v>51</v>
      </c>
      <c r="O248" s="66"/>
      <c r="P248" s="189">
        <f>O248*H248</f>
        <v>0</v>
      </c>
      <c r="Q248" s="189">
        <v>22.33</v>
      </c>
      <c r="R248" s="189">
        <f>Q248*H248</f>
        <v>669.9</v>
      </c>
      <c r="S248" s="189">
        <v>0</v>
      </c>
      <c r="T248" s="190">
        <f>S248*H248</f>
        <v>0</v>
      </c>
      <c r="U248" s="36"/>
      <c r="V248" s="36"/>
      <c r="W248" s="36"/>
      <c r="X248" s="36"/>
      <c r="Y248" s="36"/>
      <c r="Z248" s="36"/>
      <c r="AA248" s="36"/>
      <c r="AB248" s="36"/>
      <c r="AC248" s="36"/>
      <c r="AD248" s="36"/>
      <c r="AE248" s="36"/>
      <c r="AR248" s="191" t="s">
        <v>253</v>
      </c>
      <c r="AT248" s="191" t="s">
        <v>261</v>
      </c>
      <c r="AU248" s="191" t="s">
        <v>89</v>
      </c>
      <c r="AY248" s="19" t="s">
        <v>201</v>
      </c>
      <c r="BE248" s="192">
        <f>IF(N248="základní",J248,0)</f>
        <v>0</v>
      </c>
      <c r="BF248" s="192">
        <f>IF(N248="snížená",J248,0)</f>
        <v>0</v>
      </c>
      <c r="BG248" s="192">
        <f>IF(N248="zákl. přenesená",J248,0)</f>
        <v>0</v>
      </c>
      <c r="BH248" s="192">
        <f>IF(N248="sníž. přenesená",J248,0)</f>
        <v>0</v>
      </c>
      <c r="BI248" s="192">
        <f>IF(N248="nulová",J248,0)</f>
        <v>0</v>
      </c>
      <c r="BJ248" s="19" t="s">
        <v>23</v>
      </c>
      <c r="BK248" s="192">
        <f>ROUND(I248*H248,2)</f>
        <v>0</v>
      </c>
      <c r="BL248" s="19" t="s">
        <v>207</v>
      </c>
      <c r="BM248" s="191" t="s">
        <v>442</v>
      </c>
    </row>
    <row r="249" spans="1:65" s="2" customFormat="1" ht="14.45" customHeight="1">
      <c r="A249" s="36"/>
      <c r="B249" s="37"/>
      <c r="C249" s="180" t="s">
        <v>443</v>
      </c>
      <c r="D249" s="180" t="s">
        <v>202</v>
      </c>
      <c r="E249" s="181" t="s">
        <v>444</v>
      </c>
      <c r="F249" s="182" t="s">
        <v>445</v>
      </c>
      <c r="G249" s="183" t="s">
        <v>446</v>
      </c>
      <c r="H249" s="184">
        <v>1</v>
      </c>
      <c r="I249" s="185"/>
      <c r="J249" s="186">
        <f>ROUND(I249*H249,2)</f>
        <v>0</v>
      </c>
      <c r="K249" s="182" t="s">
        <v>22</v>
      </c>
      <c r="L249" s="41"/>
      <c r="M249" s="187" t="s">
        <v>22</v>
      </c>
      <c r="N249" s="188" t="s">
        <v>51</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207</v>
      </c>
      <c r="AT249" s="191" t="s">
        <v>202</v>
      </c>
      <c r="AU249" s="191" t="s">
        <v>89</v>
      </c>
      <c r="AY249" s="19" t="s">
        <v>201</v>
      </c>
      <c r="BE249" s="192">
        <f>IF(N249="základní",J249,0)</f>
        <v>0</v>
      </c>
      <c r="BF249" s="192">
        <f>IF(N249="snížená",J249,0)</f>
        <v>0</v>
      </c>
      <c r="BG249" s="192">
        <f>IF(N249="zákl. přenesená",J249,0)</f>
        <v>0</v>
      </c>
      <c r="BH249" s="192">
        <f>IF(N249="sníž. přenesená",J249,0)</f>
        <v>0</v>
      </c>
      <c r="BI249" s="192">
        <f>IF(N249="nulová",J249,0)</f>
        <v>0</v>
      </c>
      <c r="BJ249" s="19" t="s">
        <v>23</v>
      </c>
      <c r="BK249" s="192">
        <f>ROUND(I249*H249,2)</f>
        <v>0</v>
      </c>
      <c r="BL249" s="19" t="s">
        <v>207</v>
      </c>
      <c r="BM249" s="191" t="s">
        <v>447</v>
      </c>
    </row>
    <row r="250" spans="1:65" s="2" customFormat="1" ht="234">
      <c r="A250" s="36"/>
      <c r="B250" s="37"/>
      <c r="C250" s="38"/>
      <c r="D250" s="193" t="s">
        <v>209</v>
      </c>
      <c r="E250" s="38"/>
      <c r="F250" s="194" t="s">
        <v>436</v>
      </c>
      <c r="G250" s="38"/>
      <c r="H250" s="38"/>
      <c r="I250" s="195"/>
      <c r="J250" s="38"/>
      <c r="K250" s="38"/>
      <c r="L250" s="41"/>
      <c r="M250" s="196"/>
      <c r="N250" s="197"/>
      <c r="O250" s="66"/>
      <c r="P250" s="66"/>
      <c r="Q250" s="66"/>
      <c r="R250" s="66"/>
      <c r="S250" s="66"/>
      <c r="T250" s="67"/>
      <c r="U250" s="36"/>
      <c r="V250" s="36"/>
      <c r="W250" s="36"/>
      <c r="X250" s="36"/>
      <c r="Y250" s="36"/>
      <c r="Z250" s="36"/>
      <c r="AA250" s="36"/>
      <c r="AB250" s="36"/>
      <c r="AC250" s="36"/>
      <c r="AD250" s="36"/>
      <c r="AE250" s="36"/>
      <c r="AT250" s="19" t="s">
        <v>209</v>
      </c>
      <c r="AU250" s="19" t="s">
        <v>89</v>
      </c>
    </row>
    <row r="251" spans="1:65" s="14" customFormat="1" ht="11.25">
      <c r="B251" s="208"/>
      <c r="C251" s="209"/>
      <c r="D251" s="193" t="s">
        <v>211</v>
      </c>
      <c r="E251" s="210" t="s">
        <v>22</v>
      </c>
      <c r="F251" s="211" t="s">
        <v>448</v>
      </c>
      <c r="G251" s="209"/>
      <c r="H251" s="212">
        <v>1</v>
      </c>
      <c r="I251" s="213"/>
      <c r="J251" s="209"/>
      <c r="K251" s="209"/>
      <c r="L251" s="214"/>
      <c r="M251" s="215"/>
      <c r="N251" s="216"/>
      <c r="O251" s="216"/>
      <c r="P251" s="216"/>
      <c r="Q251" s="216"/>
      <c r="R251" s="216"/>
      <c r="S251" s="216"/>
      <c r="T251" s="217"/>
      <c r="AT251" s="218" t="s">
        <v>211</v>
      </c>
      <c r="AU251" s="218" t="s">
        <v>89</v>
      </c>
      <c r="AV251" s="14" t="s">
        <v>89</v>
      </c>
      <c r="AW251" s="14" t="s">
        <v>41</v>
      </c>
      <c r="AX251" s="14" t="s">
        <v>23</v>
      </c>
      <c r="AY251" s="218" t="s">
        <v>201</v>
      </c>
    </row>
    <row r="252" spans="1:65" s="13" customFormat="1" ht="11.25">
      <c r="B252" s="198"/>
      <c r="C252" s="199"/>
      <c r="D252" s="193" t="s">
        <v>211</v>
      </c>
      <c r="E252" s="200" t="s">
        <v>22</v>
      </c>
      <c r="F252" s="201" t="s">
        <v>449</v>
      </c>
      <c r="G252" s="199"/>
      <c r="H252" s="200" t="s">
        <v>22</v>
      </c>
      <c r="I252" s="202"/>
      <c r="J252" s="199"/>
      <c r="K252" s="199"/>
      <c r="L252" s="203"/>
      <c r="M252" s="204"/>
      <c r="N252" s="205"/>
      <c r="O252" s="205"/>
      <c r="P252" s="205"/>
      <c r="Q252" s="205"/>
      <c r="R252" s="205"/>
      <c r="S252" s="205"/>
      <c r="T252" s="206"/>
      <c r="AT252" s="207" t="s">
        <v>211</v>
      </c>
      <c r="AU252" s="207" t="s">
        <v>89</v>
      </c>
      <c r="AV252" s="13" t="s">
        <v>23</v>
      </c>
      <c r="AW252" s="13" t="s">
        <v>41</v>
      </c>
      <c r="AX252" s="13" t="s">
        <v>80</v>
      </c>
      <c r="AY252" s="207" t="s">
        <v>201</v>
      </c>
    </row>
    <row r="253" spans="1:65" s="13" customFormat="1" ht="11.25">
      <c r="B253" s="198"/>
      <c r="C253" s="199"/>
      <c r="D253" s="193" t="s">
        <v>211</v>
      </c>
      <c r="E253" s="200" t="s">
        <v>22</v>
      </c>
      <c r="F253" s="201" t="s">
        <v>450</v>
      </c>
      <c r="G253" s="199"/>
      <c r="H253" s="200" t="s">
        <v>22</v>
      </c>
      <c r="I253" s="202"/>
      <c r="J253" s="199"/>
      <c r="K253" s="199"/>
      <c r="L253" s="203"/>
      <c r="M253" s="204"/>
      <c r="N253" s="205"/>
      <c r="O253" s="205"/>
      <c r="P253" s="205"/>
      <c r="Q253" s="205"/>
      <c r="R253" s="205"/>
      <c r="S253" s="205"/>
      <c r="T253" s="206"/>
      <c r="AT253" s="207" t="s">
        <v>211</v>
      </c>
      <c r="AU253" s="207" t="s">
        <v>89</v>
      </c>
      <c r="AV253" s="13" t="s">
        <v>23</v>
      </c>
      <c r="AW253" s="13" t="s">
        <v>41</v>
      </c>
      <c r="AX253" s="13" t="s">
        <v>80</v>
      </c>
      <c r="AY253" s="207" t="s">
        <v>201</v>
      </c>
    </row>
    <row r="254" spans="1:65" s="13" customFormat="1" ht="11.25">
      <c r="B254" s="198"/>
      <c r="C254" s="199"/>
      <c r="D254" s="193" t="s">
        <v>211</v>
      </c>
      <c r="E254" s="200" t="s">
        <v>22</v>
      </c>
      <c r="F254" s="201" t="s">
        <v>451</v>
      </c>
      <c r="G254" s="199"/>
      <c r="H254" s="200" t="s">
        <v>22</v>
      </c>
      <c r="I254" s="202"/>
      <c r="J254" s="199"/>
      <c r="K254" s="199"/>
      <c r="L254" s="203"/>
      <c r="M254" s="204"/>
      <c r="N254" s="205"/>
      <c r="O254" s="205"/>
      <c r="P254" s="205"/>
      <c r="Q254" s="205"/>
      <c r="R254" s="205"/>
      <c r="S254" s="205"/>
      <c r="T254" s="206"/>
      <c r="AT254" s="207" t="s">
        <v>211</v>
      </c>
      <c r="AU254" s="207" t="s">
        <v>89</v>
      </c>
      <c r="AV254" s="13" t="s">
        <v>23</v>
      </c>
      <c r="AW254" s="13" t="s">
        <v>41</v>
      </c>
      <c r="AX254" s="13" t="s">
        <v>80</v>
      </c>
      <c r="AY254" s="207" t="s">
        <v>201</v>
      </c>
    </row>
    <row r="255" spans="1:65" s="13" customFormat="1" ht="11.25">
      <c r="B255" s="198"/>
      <c r="C255" s="199"/>
      <c r="D255" s="193" t="s">
        <v>211</v>
      </c>
      <c r="E255" s="200" t="s">
        <v>22</v>
      </c>
      <c r="F255" s="201" t="s">
        <v>452</v>
      </c>
      <c r="G255" s="199"/>
      <c r="H255" s="200" t="s">
        <v>22</v>
      </c>
      <c r="I255" s="202"/>
      <c r="J255" s="199"/>
      <c r="K255" s="199"/>
      <c r="L255" s="203"/>
      <c r="M255" s="204"/>
      <c r="N255" s="205"/>
      <c r="O255" s="205"/>
      <c r="P255" s="205"/>
      <c r="Q255" s="205"/>
      <c r="R255" s="205"/>
      <c r="S255" s="205"/>
      <c r="T255" s="206"/>
      <c r="AT255" s="207" t="s">
        <v>211</v>
      </c>
      <c r="AU255" s="207" t="s">
        <v>89</v>
      </c>
      <c r="AV255" s="13" t="s">
        <v>23</v>
      </c>
      <c r="AW255" s="13" t="s">
        <v>41</v>
      </c>
      <c r="AX255" s="13" t="s">
        <v>80</v>
      </c>
      <c r="AY255" s="207" t="s">
        <v>201</v>
      </c>
    </row>
    <row r="256" spans="1:65" s="13" customFormat="1" ht="11.25">
      <c r="B256" s="198"/>
      <c r="C256" s="199"/>
      <c r="D256" s="193" t="s">
        <v>211</v>
      </c>
      <c r="E256" s="200" t="s">
        <v>22</v>
      </c>
      <c r="F256" s="201" t="s">
        <v>453</v>
      </c>
      <c r="G256" s="199"/>
      <c r="H256" s="200" t="s">
        <v>22</v>
      </c>
      <c r="I256" s="202"/>
      <c r="J256" s="199"/>
      <c r="K256" s="199"/>
      <c r="L256" s="203"/>
      <c r="M256" s="204"/>
      <c r="N256" s="205"/>
      <c r="O256" s="205"/>
      <c r="P256" s="205"/>
      <c r="Q256" s="205"/>
      <c r="R256" s="205"/>
      <c r="S256" s="205"/>
      <c r="T256" s="206"/>
      <c r="AT256" s="207" t="s">
        <v>211</v>
      </c>
      <c r="AU256" s="207" t="s">
        <v>89</v>
      </c>
      <c r="AV256" s="13" t="s">
        <v>23</v>
      </c>
      <c r="AW256" s="13" t="s">
        <v>41</v>
      </c>
      <c r="AX256" s="13" t="s">
        <v>80</v>
      </c>
      <c r="AY256" s="207" t="s">
        <v>201</v>
      </c>
    </row>
    <row r="257" spans="1:65" s="2" customFormat="1" ht="14.45" customHeight="1">
      <c r="A257" s="36"/>
      <c r="B257" s="37"/>
      <c r="C257" s="180" t="s">
        <v>454</v>
      </c>
      <c r="D257" s="180" t="s">
        <v>202</v>
      </c>
      <c r="E257" s="181" t="s">
        <v>455</v>
      </c>
      <c r="F257" s="182" t="s">
        <v>456</v>
      </c>
      <c r="G257" s="183" t="s">
        <v>224</v>
      </c>
      <c r="H257" s="184">
        <v>43.720999999999997</v>
      </c>
      <c r="I257" s="185"/>
      <c r="J257" s="186">
        <f>ROUND(I257*H257,2)</f>
        <v>0</v>
      </c>
      <c r="K257" s="182" t="s">
        <v>206</v>
      </c>
      <c r="L257" s="41"/>
      <c r="M257" s="187" t="s">
        <v>22</v>
      </c>
      <c r="N257" s="188" t="s">
        <v>51</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207</v>
      </c>
      <c r="AT257" s="191" t="s">
        <v>202</v>
      </c>
      <c r="AU257" s="191" t="s">
        <v>89</v>
      </c>
      <c r="AY257" s="19" t="s">
        <v>201</v>
      </c>
      <c r="BE257" s="192">
        <f>IF(N257="základní",J257,0)</f>
        <v>0</v>
      </c>
      <c r="BF257" s="192">
        <f>IF(N257="snížená",J257,0)</f>
        <v>0</v>
      </c>
      <c r="BG257" s="192">
        <f>IF(N257="zákl. přenesená",J257,0)</f>
        <v>0</v>
      </c>
      <c r="BH257" s="192">
        <f>IF(N257="sníž. přenesená",J257,0)</f>
        <v>0</v>
      </c>
      <c r="BI257" s="192">
        <f>IF(N257="nulová",J257,0)</f>
        <v>0</v>
      </c>
      <c r="BJ257" s="19" t="s">
        <v>23</v>
      </c>
      <c r="BK257" s="192">
        <f>ROUND(I257*H257,2)</f>
        <v>0</v>
      </c>
      <c r="BL257" s="19" t="s">
        <v>207</v>
      </c>
      <c r="BM257" s="191" t="s">
        <v>457</v>
      </c>
    </row>
    <row r="258" spans="1:65" s="2" customFormat="1" ht="156">
      <c r="A258" s="36"/>
      <c r="B258" s="37"/>
      <c r="C258" s="38"/>
      <c r="D258" s="193" t="s">
        <v>209</v>
      </c>
      <c r="E258" s="38"/>
      <c r="F258" s="194" t="s">
        <v>422</v>
      </c>
      <c r="G258" s="38"/>
      <c r="H258" s="38"/>
      <c r="I258" s="195"/>
      <c r="J258" s="38"/>
      <c r="K258" s="38"/>
      <c r="L258" s="41"/>
      <c r="M258" s="196"/>
      <c r="N258" s="197"/>
      <c r="O258" s="66"/>
      <c r="P258" s="66"/>
      <c r="Q258" s="66"/>
      <c r="R258" s="66"/>
      <c r="S258" s="66"/>
      <c r="T258" s="67"/>
      <c r="U258" s="36"/>
      <c r="V258" s="36"/>
      <c r="W258" s="36"/>
      <c r="X258" s="36"/>
      <c r="Y258" s="36"/>
      <c r="Z258" s="36"/>
      <c r="AA258" s="36"/>
      <c r="AB258" s="36"/>
      <c r="AC258" s="36"/>
      <c r="AD258" s="36"/>
      <c r="AE258" s="36"/>
      <c r="AT258" s="19" t="s">
        <v>209</v>
      </c>
      <c r="AU258" s="19" t="s">
        <v>89</v>
      </c>
    </row>
    <row r="259" spans="1:65" s="13" customFormat="1" ht="11.25">
      <c r="B259" s="198"/>
      <c r="C259" s="199"/>
      <c r="D259" s="193" t="s">
        <v>211</v>
      </c>
      <c r="E259" s="200" t="s">
        <v>22</v>
      </c>
      <c r="F259" s="201" t="s">
        <v>458</v>
      </c>
      <c r="G259" s="199"/>
      <c r="H259" s="200" t="s">
        <v>22</v>
      </c>
      <c r="I259" s="202"/>
      <c r="J259" s="199"/>
      <c r="K259" s="199"/>
      <c r="L259" s="203"/>
      <c r="M259" s="204"/>
      <c r="N259" s="205"/>
      <c r="O259" s="205"/>
      <c r="P259" s="205"/>
      <c r="Q259" s="205"/>
      <c r="R259" s="205"/>
      <c r="S259" s="205"/>
      <c r="T259" s="206"/>
      <c r="AT259" s="207" t="s">
        <v>211</v>
      </c>
      <c r="AU259" s="207" t="s">
        <v>89</v>
      </c>
      <c r="AV259" s="13" t="s">
        <v>23</v>
      </c>
      <c r="AW259" s="13" t="s">
        <v>41</v>
      </c>
      <c r="AX259" s="13" t="s">
        <v>80</v>
      </c>
      <c r="AY259" s="207" t="s">
        <v>201</v>
      </c>
    </row>
    <row r="260" spans="1:65" s="14" customFormat="1" ht="11.25">
      <c r="B260" s="208"/>
      <c r="C260" s="209"/>
      <c r="D260" s="193" t="s">
        <v>211</v>
      </c>
      <c r="E260" s="210" t="s">
        <v>22</v>
      </c>
      <c r="F260" s="211" t="s">
        <v>459</v>
      </c>
      <c r="G260" s="209"/>
      <c r="H260" s="212">
        <v>37.25</v>
      </c>
      <c r="I260" s="213"/>
      <c r="J260" s="209"/>
      <c r="K260" s="209"/>
      <c r="L260" s="214"/>
      <c r="M260" s="215"/>
      <c r="N260" s="216"/>
      <c r="O260" s="216"/>
      <c r="P260" s="216"/>
      <c r="Q260" s="216"/>
      <c r="R260" s="216"/>
      <c r="S260" s="216"/>
      <c r="T260" s="217"/>
      <c r="AT260" s="218" t="s">
        <v>211</v>
      </c>
      <c r="AU260" s="218" t="s">
        <v>89</v>
      </c>
      <c r="AV260" s="14" t="s">
        <v>89</v>
      </c>
      <c r="AW260" s="14" t="s">
        <v>41</v>
      </c>
      <c r="AX260" s="14" t="s">
        <v>80</v>
      </c>
      <c r="AY260" s="218" t="s">
        <v>201</v>
      </c>
    </row>
    <row r="261" spans="1:65" s="14" customFormat="1" ht="11.25">
      <c r="B261" s="208"/>
      <c r="C261" s="209"/>
      <c r="D261" s="193" t="s">
        <v>211</v>
      </c>
      <c r="E261" s="210" t="s">
        <v>22</v>
      </c>
      <c r="F261" s="211" t="s">
        <v>460</v>
      </c>
      <c r="G261" s="209"/>
      <c r="H261" s="212">
        <v>3.355</v>
      </c>
      <c r="I261" s="213"/>
      <c r="J261" s="209"/>
      <c r="K261" s="209"/>
      <c r="L261" s="214"/>
      <c r="M261" s="215"/>
      <c r="N261" s="216"/>
      <c r="O261" s="216"/>
      <c r="P261" s="216"/>
      <c r="Q261" s="216"/>
      <c r="R261" s="216"/>
      <c r="S261" s="216"/>
      <c r="T261" s="217"/>
      <c r="AT261" s="218" t="s">
        <v>211</v>
      </c>
      <c r="AU261" s="218" t="s">
        <v>89</v>
      </c>
      <c r="AV261" s="14" t="s">
        <v>89</v>
      </c>
      <c r="AW261" s="14" t="s">
        <v>41</v>
      </c>
      <c r="AX261" s="14" t="s">
        <v>80</v>
      </c>
      <c r="AY261" s="218" t="s">
        <v>201</v>
      </c>
    </row>
    <row r="262" spans="1:65" s="14" customFormat="1" ht="11.25">
      <c r="B262" s="208"/>
      <c r="C262" s="209"/>
      <c r="D262" s="193" t="s">
        <v>211</v>
      </c>
      <c r="E262" s="210" t="s">
        <v>22</v>
      </c>
      <c r="F262" s="211" t="s">
        <v>461</v>
      </c>
      <c r="G262" s="209"/>
      <c r="H262" s="212">
        <v>3.1160000000000001</v>
      </c>
      <c r="I262" s="213"/>
      <c r="J262" s="209"/>
      <c r="K262" s="209"/>
      <c r="L262" s="214"/>
      <c r="M262" s="215"/>
      <c r="N262" s="216"/>
      <c r="O262" s="216"/>
      <c r="P262" s="216"/>
      <c r="Q262" s="216"/>
      <c r="R262" s="216"/>
      <c r="S262" s="216"/>
      <c r="T262" s="217"/>
      <c r="AT262" s="218" t="s">
        <v>211</v>
      </c>
      <c r="AU262" s="218" t="s">
        <v>89</v>
      </c>
      <c r="AV262" s="14" t="s">
        <v>89</v>
      </c>
      <c r="AW262" s="14" t="s">
        <v>41</v>
      </c>
      <c r="AX262" s="14" t="s">
        <v>80</v>
      </c>
      <c r="AY262" s="218" t="s">
        <v>201</v>
      </c>
    </row>
    <row r="263" spans="1:65" s="15" customFormat="1" ht="11.25">
      <c r="B263" s="229"/>
      <c r="C263" s="230"/>
      <c r="D263" s="193" t="s">
        <v>211</v>
      </c>
      <c r="E263" s="231" t="s">
        <v>22</v>
      </c>
      <c r="F263" s="232" t="s">
        <v>316</v>
      </c>
      <c r="G263" s="230"/>
      <c r="H263" s="233">
        <v>43.720999999999997</v>
      </c>
      <c r="I263" s="234"/>
      <c r="J263" s="230"/>
      <c r="K263" s="230"/>
      <c r="L263" s="235"/>
      <c r="M263" s="236"/>
      <c r="N263" s="237"/>
      <c r="O263" s="237"/>
      <c r="P263" s="237"/>
      <c r="Q263" s="237"/>
      <c r="R263" s="237"/>
      <c r="S263" s="237"/>
      <c r="T263" s="238"/>
      <c r="AT263" s="239" t="s">
        <v>211</v>
      </c>
      <c r="AU263" s="239" t="s">
        <v>89</v>
      </c>
      <c r="AV263" s="15" t="s">
        <v>207</v>
      </c>
      <c r="AW263" s="15" t="s">
        <v>41</v>
      </c>
      <c r="AX263" s="15" t="s">
        <v>23</v>
      </c>
      <c r="AY263" s="239" t="s">
        <v>201</v>
      </c>
    </row>
    <row r="264" spans="1:65" s="2" customFormat="1" ht="24.2" customHeight="1">
      <c r="A264" s="36"/>
      <c r="B264" s="37"/>
      <c r="C264" s="180" t="s">
        <v>462</v>
      </c>
      <c r="D264" s="180" t="s">
        <v>202</v>
      </c>
      <c r="E264" s="181" t="s">
        <v>463</v>
      </c>
      <c r="F264" s="182" t="s">
        <v>464</v>
      </c>
      <c r="G264" s="183" t="s">
        <v>205</v>
      </c>
      <c r="H264" s="184">
        <v>31.44</v>
      </c>
      <c r="I264" s="185"/>
      <c r="J264" s="186">
        <f>ROUND(I264*H264,2)</f>
        <v>0</v>
      </c>
      <c r="K264" s="182" t="s">
        <v>206</v>
      </c>
      <c r="L264" s="41"/>
      <c r="M264" s="187" t="s">
        <v>22</v>
      </c>
      <c r="N264" s="188" t="s">
        <v>51</v>
      </c>
      <c r="O264" s="66"/>
      <c r="P264" s="189">
        <f>O264*H264</f>
        <v>0</v>
      </c>
      <c r="Q264" s="189">
        <v>3.6800000000000001E-3</v>
      </c>
      <c r="R264" s="189">
        <f>Q264*H264</f>
        <v>0.1156992</v>
      </c>
      <c r="S264" s="189">
        <v>0</v>
      </c>
      <c r="T264" s="190">
        <f>S264*H264</f>
        <v>0</v>
      </c>
      <c r="U264" s="36"/>
      <c r="V264" s="36"/>
      <c r="W264" s="36"/>
      <c r="X264" s="36"/>
      <c r="Y264" s="36"/>
      <c r="Z264" s="36"/>
      <c r="AA264" s="36"/>
      <c r="AB264" s="36"/>
      <c r="AC264" s="36"/>
      <c r="AD264" s="36"/>
      <c r="AE264" s="36"/>
      <c r="AR264" s="191" t="s">
        <v>207</v>
      </c>
      <c r="AT264" s="191" t="s">
        <v>202</v>
      </c>
      <c r="AU264" s="191" t="s">
        <v>89</v>
      </c>
      <c r="AY264" s="19" t="s">
        <v>201</v>
      </c>
      <c r="BE264" s="192">
        <f>IF(N264="základní",J264,0)</f>
        <v>0</v>
      </c>
      <c r="BF264" s="192">
        <f>IF(N264="snížená",J264,0)</f>
        <v>0</v>
      </c>
      <c r="BG264" s="192">
        <f>IF(N264="zákl. přenesená",J264,0)</f>
        <v>0</v>
      </c>
      <c r="BH264" s="192">
        <f>IF(N264="sníž. přenesená",J264,0)</f>
        <v>0</v>
      </c>
      <c r="BI264" s="192">
        <f>IF(N264="nulová",J264,0)</f>
        <v>0</v>
      </c>
      <c r="BJ264" s="19" t="s">
        <v>23</v>
      </c>
      <c r="BK264" s="192">
        <f>ROUND(I264*H264,2)</f>
        <v>0</v>
      </c>
      <c r="BL264" s="19" t="s">
        <v>207</v>
      </c>
      <c r="BM264" s="191" t="s">
        <v>465</v>
      </c>
    </row>
    <row r="265" spans="1:65" s="2" customFormat="1" ht="409.5">
      <c r="A265" s="36"/>
      <c r="B265" s="37"/>
      <c r="C265" s="38"/>
      <c r="D265" s="193" t="s">
        <v>209</v>
      </c>
      <c r="E265" s="38"/>
      <c r="F265" s="240" t="s">
        <v>466</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209</v>
      </c>
      <c r="AU265" s="19" t="s">
        <v>89</v>
      </c>
    </row>
    <row r="266" spans="1:65" s="14" customFormat="1" ht="11.25">
      <c r="B266" s="208"/>
      <c r="C266" s="209"/>
      <c r="D266" s="193" t="s">
        <v>211</v>
      </c>
      <c r="E266" s="210" t="s">
        <v>22</v>
      </c>
      <c r="F266" s="211" t="s">
        <v>467</v>
      </c>
      <c r="G266" s="209"/>
      <c r="H266" s="212">
        <v>31.44</v>
      </c>
      <c r="I266" s="213"/>
      <c r="J266" s="209"/>
      <c r="K266" s="209"/>
      <c r="L266" s="214"/>
      <c r="M266" s="215"/>
      <c r="N266" s="216"/>
      <c r="O266" s="216"/>
      <c r="P266" s="216"/>
      <c r="Q266" s="216"/>
      <c r="R266" s="216"/>
      <c r="S266" s="216"/>
      <c r="T266" s="217"/>
      <c r="AT266" s="218" t="s">
        <v>211</v>
      </c>
      <c r="AU266" s="218" t="s">
        <v>89</v>
      </c>
      <c r="AV266" s="14" t="s">
        <v>89</v>
      </c>
      <c r="AW266" s="14" t="s">
        <v>41</v>
      </c>
      <c r="AX266" s="14" t="s">
        <v>23</v>
      </c>
      <c r="AY266" s="218" t="s">
        <v>201</v>
      </c>
    </row>
    <row r="267" spans="1:65" s="2" customFormat="1" ht="14.45" customHeight="1">
      <c r="A267" s="36"/>
      <c r="B267" s="37"/>
      <c r="C267" s="219" t="s">
        <v>468</v>
      </c>
      <c r="D267" s="219" t="s">
        <v>261</v>
      </c>
      <c r="E267" s="220" t="s">
        <v>469</v>
      </c>
      <c r="F267" s="221" t="s">
        <v>470</v>
      </c>
      <c r="G267" s="222" t="s">
        <v>205</v>
      </c>
      <c r="H267" s="223">
        <v>31.44</v>
      </c>
      <c r="I267" s="224"/>
      <c r="J267" s="225">
        <f>ROUND(I267*H267,2)</f>
        <v>0</v>
      </c>
      <c r="K267" s="221" t="s">
        <v>206</v>
      </c>
      <c r="L267" s="226"/>
      <c r="M267" s="227" t="s">
        <v>22</v>
      </c>
      <c r="N267" s="228" t="s">
        <v>51</v>
      </c>
      <c r="O267" s="66"/>
      <c r="P267" s="189">
        <f>O267*H267</f>
        <v>0</v>
      </c>
      <c r="Q267" s="189">
        <v>1.4200000000000001E-2</v>
      </c>
      <c r="R267" s="189">
        <f>Q267*H267</f>
        <v>0.44644800000000007</v>
      </c>
      <c r="S267" s="189">
        <v>0</v>
      </c>
      <c r="T267" s="190">
        <f>S267*H267</f>
        <v>0</v>
      </c>
      <c r="U267" s="36"/>
      <c r="V267" s="36"/>
      <c r="W267" s="36"/>
      <c r="X267" s="36"/>
      <c r="Y267" s="36"/>
      <c r="Z267" s="36"/>
      <c r="AA267" s="36"/>
      <c r="AB267" s="36"/>
      <c r="AC267" s="36"/>
      <c r="AD267" s="36"/>
      <c r="AE267" s="36"/>
      <c r="AR267" s="191" t="s">
        <v>253</v>
      </c>
      <c r="AT267" s="191" t="s">
        <v>261</v>
      </c>
      <c r="AU267" s="191" t="s">
        <v>89</v>
      </c>
      <c r="AY267" s="19" t="s">
        <v>201</v>
      </c>
      <c r="BE267" s="192">
        <f>IF(N267="základní",J267,0)</f>
        <v>0</v>
      </c>
      <c r="BF267" s="192">
        <f>IF(N267="snížená",J267,0)</f>
        <v>0</v>
      </c>
      <c r="BG267" s="192">
        <f>IF(N267="zákl. přenesená",J267,0)</f>
        <v>0</v>
      </c>
      <c r="BH267" s="192">
        <f>IF(N267="sníž. přenesená",J267,0)</f>
        <v>0</v>
      </c>
      <c r="BI267" s="192">
        <f>IF(N267="nulová",J267,0)</f>
        <v>0</v>
      </c>
      <c r="BJ267" s="19" t="s">
        <v>23</v>
      </c>
      <c r="BK267" s="192">
        <f>ROUND(I267*H267,2)</f>
        <v>0</v>
      </c>
      <c r="BL267" s="19" t="s">
        <v>207</v>
      </c>
      <c r="BM267" s="191" t="s">
        <v>471</v>
      </c>
    </row>
    <row r="268" spans="1:65" s="2" customFormat="1" ht="14.45" customHeight="1">
      <c r="A268" s="36"/>
      <c r="B268" s="37"/>
      <c r="C268" s="180" t="s">
        <v>472</v>
      </c>
      <c r="D268" s="180" t="s">
        <v>202</v>
      </c>
      <c r="E268" s="181" t="s">
        <v>473</v>
      </c>
      <c r="F268" s="182" t="s">
        <v>474</v>
      </c>
      <c r="G268" s="183" t="s">
        <v>285</v>
      </c>
      <c r="H268" s="184">
        <v>5.2469999999999999</v>
      </c>
      <c r="I268" s="185"/>
      <c r="J268" s="186">
        <f>ROUND(I268*H268,2)</f>
        <v>0</v>
      </c>
      <c r="K268" s="182" t="s">
        <v>206</v>
      </c>
      <c r="L268" s="41"/>
      <c r="M268" s="187" t="s">
        <v>22</v>
      </c>
      <c r="N268" s="188" t="s">
        <v>51</v>
      </c>
      <c r="O268" s="66"/>
      <c r="P268" s="189">
        <f>O268*H268</f>
        <v>0</v>
      </c>
      <c r="Q268" s="189">
        <v>1.0485199999999999</v>
      </c>
      <c r="R268" s="189">
        <f>Q268*H268</f>
        <v>5.5015844399999994</v>
      </c>
      <c r="S268" s="189">
        <v>0</v>
      </c>
      <c r="T268" s="190">
        <f>S268*H268</f>
        <v>0</v>
      </c>
      <c r="U268" s="36"/>
      <c r="V268" s="36"/>
      <c r="W268" s="36"/>
      <c r="X268" s="36"/>
      <c r="Y268" s="36"/>
      <c r="Z268" s="36"/>
      <c r="AA268" s="36"/>
      <c r="AB268" s="36"/>
      <c r="AC268" s="36"/>
      <c r="AD268" s="36"/>
      <c r="AE268" s="36"/>
      <c r="AR268" s="191" t="s">
        <v>207</v>
      </c>
      <c r="AT268" s="191" t="s">
        <v>202</v>
      </c>
      <c r="AU268" s="191" t="s">
        <v>89</v>
      </c>
      <c r="AY268" s="19" t="s">
        <v>201</v>
      </c>
      <c r="BE268" s="192">
        <f>IF(N268="základní",J268,0)</f>
        <v>0</v>
      </c>
      <c r="BF268" s="192">
        <f>IF(N268="snížená",J268,0)</f>
        <v>0</v>
      </c>
      <c r="BG268" s="192">
        <f>IF(N268="zákl. přenesená",J268,0)</f>
        <v>0</v>
      </c>
      <c r="BH268" s="192">
        <f>IF(N268="sníž. přenesená",J268,0)</f>
        <v>0</v>
      </c>
      <c r="BI268" s="192">
        <f>IF(N268="nulová",J268,0)</f>
        <v>0</v>
      </c>
      <c r="BJ268" s="19" t="s">
        <v>23</v>
      </c>
      <c r="BK268" s="192">
        <f>ROUND(I268*H268,2)</f>
        <v>0</v>
      </c>
      <c r="BL268" s="19" t="s">
        <v>207</v>
      </c>
      <c r="BM268" s="191" t="s">
        <v>475</v>
      </c>
    </row>
    <row r="269" spans="1:65" s="2" customFormat="1" ht="126.75">
      <c r="A269" s="36"/>
      <c r="B269" s="37"/>
      <c r="C269" s="38"/>
      <c r="D269" s="193" t="s">
        <v>209</v>
      </c>
      <c r="E269" s="38"/>
      <c r="F269" s="194" t="s">
        <v>476</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209</v>
      </c>
      <c r="AU269" s="19" t="s">
        <v>89</v>
      </c>
    </row>
    <row r="270" spans="1:65" s="14" customFormat="1" ht="11.25">
      <c r="B270" s="208"/>
      <c r="C270" s="209"/>
      <c r="D270" s="193" t="s">
        <v>211</v>
      </c>
      <c r="E270" s="210" t="s">
        <v>22</v>
      </c>
      <c r="F270" s="211" t="s">
        <v>477</v>
      </c>
      <c r="G270" s="209"/>
      <c r="H270" s="212">
        <v>5.2469999999999999</v>
      </c>
      <c r="I270" s="213"/>
      <c r="J270" s="209"/>
      <c r="K270" s="209"/>
      <c r="L270" s="214"/>
      <c r="M270" s="215"/>
      <c r="N270" s="216"/>
      <c r="O270" s="216"/>
      <c r="P270" s="216"/>
      <c r="Q270" s="216"/>
      <c r="R270" s="216"/>
      <c r="S270" s="216"/>
      <c r="T270" s="217"/>
      <c r="AT270" s="218" t="s">
        <v>211</v>
      </c>
      <c r="AU270" s="218" t="s">
        <v>89</v>
      </c>
      <c r="AV270" s="14" t="s">
        <v>89</v>
      </c>
      <c r="AW270" s="14" t="s">
        <v>41</v>
      </c>
      <c r="AX270" s="14" t="s">
        <v>23</v>
      </c>
      <c r="AY270" s="218" t="s">
        <v>201</v>
      </c>
    </row>
    <row r="271" spans="1:65" s="2" customFormat="1" ht="14.45" customHeight="1">
      <c r="A271" s="36"/>
      <c r="B271" s="37"/>
      <c r="C271" s="180" t="s">
        <v>478</v>
      </c>
      <c r="D271" s="180" t="s">
        <v>202</v>
      </c>
      <c r="E271" s="181" t="s">
        <v>479</v>
      </c>
      <c r="F271" s="182" t="s">
        <v>480</v>
      </c>
      <c r="G271" s="183" t="s">
        <v>434</v>
      </c>
      <c r="H271" s="184">
        <v>14</v>
      </c>
      <c r="I271" s="185"/>
      <c r="J271" s="186">
        <f>ROUND(I271*H271,2)</f>
        <v>0</v>
      </c>
      <c r="K271" s="182" t="s">
        <v>206</v>
      </c>
      <c r="L271" s="41"/>
      <c r="M271" s="187" t="s">
        <v>22</v>
      </c>
      <c r="N271" s="188" t="s">
        <v>51</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207</v>
      </c>
      <c r="AT271" s="191" t="s">
        <v>202</v>
      </c>
      <c r="AU271" s="191" t="s">
        <v>89</v>
      </c>
      <c r="AY271" s="19" t="s">
        <v>201</v>
      </c>
      <c r="BE271" s="192">
        <f>IF(N271="základní",J271,0)</f>
        <v>0</v>
      </c>
      <c r="BF271" s="192">
        <f>IF(N271="snížená",J271,0)</f>
        <v>0</v>
      </c>
      <c r="BG271" s="192">
        <f>IF(N271="zákl. přenesená",J271,0)</f>
        <v>0</v>
      </c>
      <c r="BH271" s="192">
        <f>IF(N271="sníž. přenesená",J271,0)</f>
        <v>0</v>
      </c>
      <c r="BI271" s="192">
        <f>IF(N271="nulová",J271,0)</f>
        <v>0</v>
      </c>
      <c r="BJ271" s="19" t="s">
        <v>23</v>
      </c>
      <c r="BK271" s="192">
        <f>ROUND(I271*H271,2)</f>
        <v>0</v>
      </c>
      <c r="BL271" s="19" t="s">
        <v>207</v>
      </c>
      <c r="BM271" s="191" t="s">
        <v>481</v>
      </c>
    </row>
    <row r="272" spans="1:65" s="2" customFormat="1" ht="175.5">
      <c r="A272" s="36"/>
      <c r="B272" s="37"/>
      <c r="C272" s="38"/>
      <c r="D272" s="193" t="s">
        <v>209</v>
      </c>
      <c r="E272" s="38"/>
      <c r="F272" s="194" t="s">
        <v>482</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209</v>
      </c>
      <c r="AU272" s="19" t="s">
        <v>89</v>
      </c>
    </row>
    <row r="273" spans="1:65" s="2" customFormat="1" ht="14.45" customHeight="1">
      <c r="A273" s="36"/>
      <c r="B273" s="37"/>
      <c r="C273" s="219" t="s">
        <v>483</v>
      </c>
      <c r="D273" s="219" t="s">
        <v>261</v>
      </c>
      <c r="E273" s="220" t="s">
        <v>484</v>
      </c>
      <c r="F273" s="221" t="s">
        <v>485</v>
      </c>
      <c r="G273" s="222" t="s">
        <v>434</v>
      </c>
      <c r="H273" s="223">
        <v>14</v>
      </c>
      <c r="I273" s="224"/>
      <c r="J273" s="225">
        <f>ROUND(I273*H273,2)</f>
        <v>0</v>
      </c>
      <c r="K273" s="221" t="s">
        <v>22</v>
      </c>
      <c r="L273" s="226"/>
      <c r="M273" s="227" t="s">
        <v>22</v>
      </c>
      <c r="N273" s="228" t="s">
        <v>51</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253</v>
      </c>
      <c r="AT273" s="191" t="s">
        <v>261</v>
      </c>
      <c r="AU273" s="191" t="s">
        <v>89</v>
      </c>
      <c r="AY273" s="19" t="s">
        <v>201</v>
      </c>
      <c r="BE273" s="192">
        <f>IF(N273="základní",J273,0)</f>
        <v>0</v>
      </c>
      <c r="BF273" s="192">
        <f>IF(N273="snížená",J273,0)</f>
        <v>0</v>
      </c>
      <c r="BG273" s="192">
        <f>IF(N273="zákl. přenesená",J273,0)</f>
        <v>0</v>
      </c>
      <c r="BH273" s="192">
        <f>IF(N273="sníž. přenesená",J273,0)</f>
        <v>0</v>
      </c>
      <c r="BI273" s="192">
        <f>IF(N273="nulová",J273,0)</f>
        <v>0</v>
      </c>
      <c r="BJ273" s="19" t="s">
        <v>23</v>
      </c>
      <c r="BK273" s="192">
        <f>ROUND(I273*H273,2)</f>
        <v>0</v>
      </c>
      <c r="BL273" s="19" t="s">
        <v>207</v>
      </c>
      <c r="BM273" s="191" t="s">
        <v>486</v>
      </c>
    </row>
    <row r="274" spans="1:65" s="2" customFormat="1" ht="14.45" customHeight="1">
      <c r="A274" s="36"/>
      <c r="B274" s="37"/>
      <c r="C274" s="180" t="s">
        <v>487</v>
      </c>
      <c r="D274" s="180" t="s">
        <v>202</v>
      </c>
      <c r="E274" s="181" t="s">
        <v>488</v>
      </c>
      <c r="F274" s="182" t="s">
        <v>489</v>
      </c>
      <c r="G274" s="183" t="s">
        <v>205</v>
      </c>
      <c r="H274" s="184">
        <v>27.15</v>
      </c>
      <c r="I274" s="185"/>
      <c r="J274" s="186">
        <f>ROUND(I274*H274,2)</f>
        <v>0</v>
      </c>
      <c r="K274" s="182" t="s">
        <v>206</v>
      </c>
      <c r="L274" s="41"/>
      <c r="M274" s="187" t="s">
        <v>22</v>
      </c>
      <c r="N274" s="188" t="s">
        <v>51</v>
      </c>
      <c r="O274" s="66"/>
      <c r="P274" s="189">
        <f>O274*H274</f>
        <v>0</v>
      </c>
      <c r="Q274" s="189">
        <v>1.453E-2</v>
      </c>
      <c r="R274" s="189">
        <f>Q274*H274</f>
        <v>0.39448949999999999</v>
      </c>
      <c r="S274" s="189">
        <v>0</v>
      </c>
      <c r="T274" s="190">
        <f>S274*H274</f>
        <v>0</v>
      </c>
      <c r="U274" s="36"/>
      <c r="V274" s="36"/>
      <c r="W274" s="36"/>
      <c r="X274" s="36"/>
      <c r="Y274" s="36"/>
      <c r="Z274" s="36"/>
      <c r="AA274" s="36"/>
      <c r="AB274" s="36"/>
      <c r="AC274" s="36"/>
      <c r="AD274" s="36"/>
      <c r="AE274" s="36"/>
      <c r="AR274" s="191" t="s">
        <v>207</v>
      </c>
      <c r="AT274" s="191" t="s">
        <v>202</v>
      </c>
      <c r="AU274" s="191" t="s">
        <v>89</v>
      </c>
      <c r="AY274" s="19" t="s">
        <v>201</v>
      </c>
      <c r="BE274" s="192">
        <f>IF(N274="základní",J274,0)</f>
        <v>0</v>
      </c>
      <c r="BF274" s="192">
        <f>IF(N274="snížená",J274,0)</f>
        <v>0</v>
      </c>
      <c r="BG274" s="192">
        <f>IF(N274="zákl. přenesená",J274,0)</f>
        <v>0</v>
      </c>
      <c r="BH274" s="192">
        <f>IF(N274="sníž. přenesená",J274,0)</f>
        <v>0</v>
      </c>
      <c r="BI274" s="192">
        <f>IF(N274="nulová",J274,0)</f>
        <v>0</v>
      </c>
      <c r="BJ274" s="19" t="s">
        <v>23</v>
      </c>
      <c r="BK274" s="192">
        <f>ROUND(I274*H274,2)</f>
        <v>0</v>
      </c>
      <c r="BL274" s="19" t="s">
        <v>207</v>
      </c>
      <c r="BM274" s="191" t="s">
        <v>490</v>
      </c>
    </row>
    <row r="275" spans="1:65" s="2" customFormat="1" ht="58.5">
      <c r="A275" s="36"/>
      <c r="B275" s="37"/>
      <c r="C275" s="38"/>
      <c r="D275" s="193" t="s">
        <v>209</v>
      </c>
      <c r="E275" s="38"/>
      <c r="F275" s="194" t="s">
        <v>491</v>
      </c>
      <c r="G275" s="38"/>
      <c r="H275" s="38"/>
      <c r="I275" s="195"/>
      <c r="J275" s="38"/>
      <c r="K275" s="38"/>
      <c r="L275" s="41"/>
      <c r="M275" s="196"/>
      <c r="N275" s="197"/>
      <c r="O275" s="66"/>
      <c r="P275" s="66"/>
      <c r="Q275" s="66"/>
      <c r="R275" s="66"/>
      <c r="S275" s="66"/>
      <c r="T275" s="67"/>
      <c r="U275" s="36"/>
      <c r="V275" s="36"/>
      <c r="W275" s="36"/>
      <c r="X275" s="36"/>
      <c r="Y275" s="36"/>
      <c r="Z275" s="36"/>
      <c r="AA275" s="36"/>
      <c r="AB275" s="36"/>
      <c r="AC275" s="36"/>
      <c r="AD275" s="36"/>
      <c r="AE275" s="36"/>
      <c r="AT275" s="19" t="s">
        <v>209</v>
      </c>
      <c r="AU275" s="19" t="s">
        <v>89</v>
      </c>
    </row>
    <row r="276" spans="1:65" s="13" customFormat="1" ht="11.25">
      <c r="B276" s="198"/>
      <c r="C276" s="199"/>
      <c r="D276" s="193" t="s">
        <v>211</v>
      </c>
      <c r="E276" s="200" t="s">
        <v>22</v>
      </c>
      <c r="F276" s="201" t="s">
        <v>492</v>
      </c>
      <c r="G276" s="199"/>
      <c r="H276" s="200" t="s">
        <v>22</v>
      </c>
      <c r="I276" s="202"/>
      <c r="J276" s="199"/>
      <c r="K276" s="199"/>
      <c r="L276" s="203"/>
      <c r="M276" s="204"/>
      <c r="N276" s="205"/>
      <c r="O276" s="205"/>
      <c r="P276" s="205"/>
      <c r="Q276" s="205"/>
      <c r="R276" s="205"/>
      <c r="S276" s="205"/>
      <c r="T276" s="206"/>
      <c r="AT276" s="207" t="s">
        <v>211</v>
      </c>
      <c r="AU276" s="207" t="s">
        <v>89</v>
      </c>
      <c r="AV276" s="13" t="s">
        <v>23</v>
      </c>
      <c r="AW276" s="13" t="s">
        <v>41</v>
      </c>
      <c r="AX276" s="13" t="s">
        <v>80</v>
      </c>
      <c r="AY276" s="207" t="s">
        <v>201</v>
      </c>
    </row>
    <row r="277" spans="1:65" s="14" customFormat="1" ht="11.25">
      <c r="B277" s="208"/>
      <c r="C277" s="209"/>
      <c r="D277" s="193" t="s">
        <v>211</v>
      </c>
      <c r="E277" s="210" t="s">
        <v>22</v>
      </c>
      <c r="F277" s="211" t="s">
        <v>493</v>
      </c>
      <c r="G277" s="209"/>
      <c r="H277" s="212">
        <v>27.15</v>
      </c>
      <c r="I277" s="213"/>
      <c r="J277" s="209"/>
      <c r="K277" s="209"/>
      <c r="L277" s="214"/>
      <c r="M277" s="215"/>
      <c r="N277" s="216"/>
      <c r="O277" s="216"/>
      <c r="P277" s="216"/>
      <c r="Q277" s="216"/>
      <c r="R277" s="216"/>
      <c r="S277" s="216"/>
      <c r="T277" s="217"/>
      <c r="AT277" s="218" t="s">
        <v>211</v>
      </c>
      <c r="AU277" s="218" t="s">
        <v>89</v>
      </c>
      <c r="AV277" s="14" t="s">
        <v>89</v>
      </c>
      <c r="AW277" s="14" t="s">
        <v>41</v>
      </c>
      <c r="AX277" s="14" t="s">
        <v>23</v>
      </c>
      <c r="AY277" s="218" t="s">
        <v>201</v>
      </c>
    </row>
    <row r="278" spans="1:65" s="2" customFormat="1" ht="14.45" customHeight="1">
      <c r="A278" s="36"/>
      <c r="B278" s="37"/>
      <c r="C278" s="180" t="s">
        <v>494</v>
      </c>
      <c r="D278" s="180" t="s">
        <v>202</v>
      </c>
      <c r="E278" s="181" t="s">
        <v>495</v>
      </c>
      <c r="F278" s="182" t="s">
        <v>496</v>
      </c>
      <c r="G278" s="183" t="s">
        <v>205</v>
      </c>
      <c r="H278" s="184">
        <v>108.6</v>
      </c>
      <c r="I278" s="185"/>
      <c r="J278" s="186">
        <f>ROUND(I278*H278,2)</f>
        <v>0</v>
      </c>
      <c r="K278" s="182" t="s">
        <v>206</v>
      </c>
      <c r="L278" s="41"/>
      <c r="M278" s="187" t="s">
        <v>22</v>
      </c>
      <c r="N278" s="188" t="s">
        <v>51</v>
      </c>
      <c r="O278" s="66"/>
      <c r="P278" s="189">
        <f>O278*H278</f>
        <v>0</v>
      </c>
      <c r="Q278" s="189">
        <v>1.5140000000000001E-2</v>
      </c>
      <c r="R278" s="189">
        <f>Q278*H278</f>
        <v>1.644204</v>
      </c>
      <c r="S278" s="189">
        <v>0</v>
      </c>
      <c r="T278" s="190">
        <f>S278*H278</f>
        <v>0</v>
      </c>
      <c r="U278" s="36"/>
      <c r="V278" s="36"/>
      <c r="W278" s="36"/>
      <c r="X278" s="36"/>
      <c r="Y278" s="36"/>
      <c r="Z278" s="36"/>
      <c r="AA278" s="36"/>
      <c r="AB278" s="36"/>
      <c r="AC278" s="36"/>
      <c r="AD278" s="36"/>
      <c r="AE278" s="36"/>
      <c r="AR278" s="191" t="s">
        <v>207</v>
      </c>
      <c r="AT278" s="191" t="s">
        <v>202</v>
      </c>
      <c r="AU278" s="191" t="s">
        <v>89</v>
      </c>
      <c r="AY278" s="19" t="s">
        <v>201</v>
      </c>
      <c r="BE278" s="192">
        <f>IF(N278="základní",J278,0)</f>
        <v>0</v>
      </c>
      <c r="BF278" s="192">
        <f>IF(N278="snížená",J278,0)</f>
        <v>0</v>
      </c>
      <c r="BG278" s="192">
        <f>IF(N278="zákl. přenesená",J278,0)</f>
        <v>0</v>
      </c>
      <c r="BH278" s="192">
        <f>IF(N278="sníž. přenesená",J278,0)</f>
        <v>0</v>
      </c>
      <c r="BI278" s="192">
        <f>IF(N278="nulová",J278,0)</f>
        <v>0</v>
      </c>
      <c r="BJ278" s="19" t="s">
        <v>23</v>
      </c>
      <c r="BK278" s="192">
        <f>ROUND(I278*H278,2)</f>
        <v>0</v>
      </c>
      <c r="BL278" s="19" t="s">
        <v>207</v>
      </c>
      <c r="BM278" s="191" t="s">
        <v>497</v>
      </c>
    </row>
    <row r="279" spans="1:65" s="2" customFormat="1" ht="58.5">
      <c r="A279" s="36"/>
      <c r="B279" s="37"/>
      <c r="C279" s="38"/>
      <c r="D279" s="193" t="s">
        <v>209</v>
      </c>
      <c r="E279" s="38"/>
      <c r="F279" s="194" t="s">
        <v>491</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209</v>
      </c>
      <c r="AU279" s="19" t="s">
        <v>89</v>
      </c>
    </row>
    <row r="280" spans="1:65" s="14" customFormat="1" ht="11.25">
      <c r="B280" s="208"/>
      <c r="C280" s="209"/>
      <c r="D280" s="193" t="s">
        <v>211</v>
      </c>
      <c r="E280" s="210" t="s">
        <v>22</v>
      </c>
      <c r="F280" s="211" t="s">
        <v>498</v>
      </c>
      <c r="G280" s="209"/>
      <c r="H280" s="212">
        <v>108.6</v>
      </c>
      <c r="I280" s="213"/>
      <c r="J280" s="209"/>
      <c r="K280" s="209"/>
      <c r="L280" s="214"/>
      <c r="M280" s="215"/>
      <c r="N280" s="216"/>
      <c r="O280" s="216"/>
      <c r="P280" s="216"/>
      <c r="Q280" s="216"/>
      <c r="R280" s="216"/>
      <c r="S280" s="216"/>
      <c r="T280" s="217"/>
      <c r="AT280" s="218" t="s">
        <v>211</v>
      </c>
      <c r="AU280" s="218" t="s">
        <v>89</v>
      </c>
      <c r="AV280" s="14" t="s">
        <v>89</v>
      </c>
      <c r="AW280" s="14" t="s">
        <v>41</v>
      </c>
      <c r="AX280" s="14" t="s">
        <v>23</v>
      </c>
      <c r="AY280" s="218" t="s">
        <v>201</v>
      </c>
    </row>
    <row r="281" spans="1:65" s="2" customFormat="1" ht="14.45" customHeight="1">
      <c r="A281" s="36"/>
      <c r="B281" s="37"/>
      <c r="C281" s="180" t="s">
        <v>499</v>
      </c>
      <c r="D281" s="180" t="s">
        <v>202</v>
      </c>
      <c r="E281" s="181" t="s">
        <v>500</v>
      </c>
      <c r="F281" s="182" t="s">
        <v>501</v>
      </c>
      <c r="G281" s="183" t="s">
        <v>205</v>
      </c>
      <c r="H281" s="184">
        <v>36.64</v>
      </c>
      <c r="I281" s="185"/>
      <c r="J281" s="186">
        <f>ROUND(I281*H281,2)</f>
        <v>0</v>
      </c>
      <c r="K281" s="182" t="s">
        <v>206</v>
      </c>
      <c r="L281" s="41"/>
      <c r="M281" s="187" t="s">
        <v>22</v>
      </c>
      <c r="N281" s="188" t="s">
        <v>51</v>
      </c>
      <c r="O281" s="66"/>
      <c r="P281" s="189">
        <f>O281*H281</f>
        <v>0</v>
      </c>
      <c r="Q281" s="189">
        <v>5.305E-2</v>
      </c>
      <c r="R281" s="189">
        <f>Q281*H281</f>
        <v>1.9437519999999999</v>
      </c>
      <c r="S281" s="189">
        <v>0</v>
      </c>
      <c r="T281" s="190">
        <f>S281*H281</f>
        <v>0</v>
      </c>
      <c r="U281" s="36"/>
      <c r="V281" s="36"/>
      <c r="W281" s="36"/>
      <c r="X281" s="36"/>
      <c r="Y281" s="36"/>
      <c r="Z281" s="36"/>
      <c r="AA281" s="36"/>
      <c r="AB281" s="36"/>
      <c r="AC281" s="36"/>
      <c r="AD281" s="36"/>
      <c r="AE281" s="36"/>
      <c r="AR281" s="191" t="s">
        <v>207</v>
      </c>
      <c r="AT281" s="191" t="s">
        <v>202</v>
      </c>
      <c r="AU281" s="191" t="s">
        <v>89</v>
      </c>
      <c r="AY281" s="19" t="s">
        <v>201</v>
      </c>
      <c r="BE281" s="192">
        <f>IF(N281="základní",J281,0)</f>
        <v>0</v>
      </c>
      <c r="BF281" s="192">
        <f>IF(N281="snížená",J281,0)</f>
        <v>0</v>
      </c>
      <c r="BG281" s="192">
        <f>IF(N281="zákl. přenesená",J281,0)</f>
        <v>0</v>
      </c>
      <c r="BH281" s="192">
        <f>IF(N281="sníž. přenesená",J281,0)</f>
        <v>0</v>
      </c>
      <c r="BI281" s="192">
        <f>IF(N281="nulová",J281,0)</f>
        <v>0</v>
      </c>
      <c r="BJ281" s="19" t="s">
        <v>23</v>
      </c>
      <c r="BK281" s="192">
        <f>ROUND(I281*H281,2)</f>
        <v>0</v>
      </c>
      <c r="BL281" s="19" t="s">
        <v>207</v>
      </c>
      <c r="BM281" s="191" t="s">
        <v>502</v>
      </c>
    </row>
    <row r="282" spans="1:65" s="2" customFormat="1" ht="87.75">
      <c r="A282" s="36"/>
      <c r="B282" s="37"/>
      <c r="C282" s="38"/>
      <c r="D282" s="193" t="s">
        <v>209</v>
      </c>
      <c r="E282" s="38"/>
      <c r="F282" s="194" t="s">
        <v>503</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209</v>
      </c>
      <c r="AU282" s="19" t="s">
        <v>89</v>
      </c>
    </row>
    <row r="283" spans="1:65" s="13" customFormat="1" ht="11.25">
      <c r="B283" s="198"/>
      <c r="C283" s="199"/>
      <c r="D283" s="193" t="s">
        <v>211</v>
      </c>
      <c r="E283" s="200" t="s">
        <v>22</v>
      </c>
      <c r="F283" s="201" t="s">
        <v>504</v>
      </c>
      <c r="G283" s="199"/>
      <c r="H283" s="200" t="s">
        <v>22</v>
      </c>
      <c r="I283" s="202"/>
      <c r="J283" s="199"/>
      <c r="K283" s="199"/>
      <c r="L283" s="203"/>
      <c r="M283" s="204"/>
      <c r="N283" s="205"/>
      <c r="O283" s="205"/>
      <c r="P283" s="205"/>
      <c r="Q283" s="205"/>
      <c r="R283" s="205"/>
      <c r="S283" s="205"/>
      <c r="T283" s="206"/>
      <c r="AT283" s="207" t="s">
        <v>211</v>
      </c>
      <c r="AU283" s="207" t="s">
        <v>89</v>
      </c>
      <c r="AV283" s="13" t="s">
        <v>23</v>
      </c>
      <c r="AW283" s="13" t="s">
        <v>41</v>
      </c>
      <c r="AX283" s="13" t="s">
        <v>80</v>
      </c>
      <c r="AY283" s="207" t="s">
        <v>201</v>
      </c>
    </row>
    <row r="284" spans="1:65" s="14" customFormat="1" ht="11.25">
      <c r="B284" s="208"/>
      <c r="C284" s="209"/>
      <c r="D284" s="193" t="s">
        <v>211</v>
      </c>
      <c r="E284" s="210" t="s">
        <v>22</v>
      </c>
      <c r="F284" s="211" t="s">
        <v>505</v>
      </c>
      <c r="G284" s="209"/>
      <c r="H284" s="212">
        <v>36.64</v>
      </c>
      <c r="I284" s="213"/>
      <c r="J284" s="209"/>
      <c r="K284" s="209"/>
      <c r="L284" s="214"/>
      <c r="M284" s="215"/>
      <c r="N284" s="216"/>
      <c r="O284" s="216"/>
      <c r="P284" s="216"/>
      <c r="Q284" s="216"/>
      <c r="R284" s="216"/>
      <c r="S284" s="216"/>
      <c r="T284" s="217"/>
      <c r="AT284" s="218" t="s">
        <v>211</v>
      </c>
      <c r="AU284" s="218" t="s">
        <v>89</v>
      </c>
      <c r="AV284" s="14" t="s">
        <v>89</v>
      </c>
      <c r="AW284" s="14" t="s">
        <v>41</v>
      </c>
      <c r="AX284" s="14" t="s">
        <v>23</v>
      </c>
      <c r="AY284" s="218" t="s">
        <v>201</v>
      </c>
    </row>
    <row r="285" spans="1:65" s="2" customFormat="1" ht="14.45" customHeight="1">
      <c r="A285" s="36"/>
      <c r="B285" s="37"/>
      <c r="C285" s="180" t="s">
        <v>506</v>
      </c>
      <c r="D285" s="180" t="s">
        <v>202</v>
      </c>
      <c r="E285" s="181" t="s">
        <v>507</v>
      </c>
      <c r="F285" s="182" t="s">
        <v>508</v>
      </c>
      <c r="G285" s="183" t="s">
        <v>205</v>
      </c>
      <c r="H285" s="184">
        <v>36.64</v>
      </c>
      <c r="I285" s="185"/>
      <c r="J285" s="186">
        <f>ROUND(I285*H285,2)</f>
        <v>0</v>
      </c>
      <c r="K285" s="182" t="s">
        <v>206</v>
      </c>
      <c r="L285" s="41"/>
      <c r="M285" s="187" t="s">
        <v>22</v>
      </c>
      <c r="N285" s="188" t="s">
        <v>51</v>
      </c>
      <c r="O285" s="66"/>
      <c r="P285" s="189">
        <f>O285*H285</f>
        <v>0</v>
      </c>
      <c r="Q285" s="189">
        <v>5.305E-2</v>
      </c>
      <c r="R285" s="189">
        <f>Q285*H285</f>
        <v>1.9437519999999999</v>
      </c>
      <c r="S285" s="189">
        <v>0</v>
      </c>
      <c r="T285" s="190">
        <f>S285*H285</f>
        <v>0</v>
      </c>
      <c r="U285" s="36"/>
      <c r="V285" s="36"/>
      <c r="W285" s="36"/>
      <c r="X285" s="36"/>
      <c r="Y285" s="36"/>
      <c r="Z285" s="36"/>
      <c r="AA285" s="36"/>
      <c r="AB285" s="36"/>
      <c r="AC285" s="36"/>
      <c r="AD285" s="36"/>
      <c r="AE285" s="36"/>
      <c r="AR285" s="191" t="s">
        <v>207</v>
      </c>
      <c r="AT285" s="191" t="s">
        <v>202</v>
      </c>
      <c r="AU285" s="191" t="s">
        <v>89</v>
      </c>
      <c r="AY285" s="19" t="s">
        <v>201</v>
      </c>
      <c r="BE285" s="192">
        <f>IF(N285="základní",J285,0)</f>
        <v>0</v>
      </c>
      <c r="BF285" s="192">
        <f>IF(N285="snížená",J285,0)</f>
        <v>0</v>
      </c>
      <c r="BG285" s="192">
        <f>IF(N285="zákl. přenesená",J285,0)</f>
        <v>0</v>
      </c>
      <c r="BH285" s="192">
        <f>IF(N285="sníž. přenesená",J285,0)</f>
        <v>0</v>
      </c>
      <c r="BI285" s="192">
        <f>IF(N285="nulová",J285,0)</f>
        <v>0</v>
      </c>
      <c r="BJ285" s="19" t="s">
        <v>23</v>
      </c>
      <c r="BK285" s="192">
        <f>ROUND(I285*H285,2)</f>
        <v>0</v>
      </c>
      <c r="BL285" s="19" t="s">
        <v>207</v>
      </c>
      <c r="BM285" s="191" t="s">
        <v>509</v>
      </c>
    </row>
    <row r="286" spans="1:65" s="2" customFormat="1" ht="87.75">
      <c r="A286" s="36"/>
      <c r="B286" s="37"/>
      <c r="C286" s="38"/>
      <c r="D286" s="193" t="s">
        <v>209</v>
      </c>
      <c r="E286" s="38"/>
      <c r="F286" s="194" t="s">
        <v>503</v>
      </c>
      <c r="G286" s="38"/>
      <c r="H286" s="38"/>
      <c r="I286" s="195"/>
      <c r="J286" s="38"/>
      <c r="K286" s="38"/>
      <c r="L286" s="41"/>
      <c r="M286" s="196"/>
      <c r="N286" s="197"/>
      <c r="O286" s="66"/>
      <c r="P286" s="66"/>
      <c r="Q286" s="66"/>
      <c r="R286" s="66"/>
      <c r="S286" s="66"/>
      <c r="T286" s="67"/>
      <c r="U286" s="36"/>
      <c r="V286" s="36"/>
      <c r="W286" s="36"/>
      <c r="X286" s="36"/>
      <c r="Y286" s="36"/>
      <c r="Z286" s="36"/>
      <c r="AA286" s="36"/>
      <c r="AB286" s="36"/>
      <c r="AC286" s="36"/>
      <c r="AD286" s="36"/>
      <c r="AE286" s="36"/>
      <c r="AT286" s="19" t="s">
        <v>209</v>
      </c>
      <c r="AU286" s="19" t="s">
        <v>89</v>
      </c>
    </row>
    <row r="287" spans="1:65" s="2" customFormat="1" ht="14.45" customHeight="1">
      <c r="A287" s="36"/>
      <c r="B287" s="37"/>
      <c r="C287" s="180" t="s">
        <v>510</v>
      </c>
      <c r="D287" s="180" t="s">
        <v>202</v>
      </c>
      <c r="E287" s="181" t="s">
        <v>511</v>
      </c>
      <c r="F287" s="182" t="s">
        <v>512</v>
      </c>
      <c r="G287" s="183" t="s">
        <v>224</v>
      </c>
      <c r="H287" s="184">
        <v>78.069999999999993</v>
      </c>
      <c r="I287" s="185"/>
      <c r="J287" s="186">
        <f>ROUND(I287*H287,2)</f>
        <v>0</v>
      </c>
      <c r="K287" s="182" t="s">
        <v>206</v>
      </c>
      <c r="L287" s="41"/>
      <c r="M287" s="187" t="s">
        <v>22</v>
      </c>
      <c r="N287" s="188" t="s">
        <v>51</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207</v>
      </c>
      <c r="AT287" s="191" t="s">
        <v>202</v>
      </c>
      <c r="AU287" s="191" t="s">
        <v>89</v>
      </c>
      <c r="AY287" s="19" t="s">
        <v>201</v>
      </c>
      <c r="BE287" s="192">
        <f>IF(N287="základní",J287,0)</f>
        <v>0</v>
      </c>
      <c r="BF287" s="192">
        <f>IF(N287="snížená",J287,0)</f>
        <v>0</v>
      </c>
      <c r="BG287" s="192">
        <f>IF(N287="zákl. přenesená",J287,0)</f>
        <v>0</v>
      </c>
      <c r="BH287" s="192">
        <f>IF(N287="sníž. přenesená",J287,0)</f>
        <v>0</v>
      </c>
      <c r="BI287" s="192">
        <f>IF(N287="nulová",J287,0)</f>
        <v>0</v>
      </c>
      <c r="BJ287" s="19" t="s">
        <v>23</v>
      </c>
      <c r="BK287" s="192">
        <f>ROUND(I287*H287,2)</f>
        <v>0</v>
      </c>
      <c r="BL287" s="19" t="s">
        <v>207</v>
      </c>
      <c r="BM287" s="191" t="s">
        <v>513</v>
      </c>
    </row>
    <row r="288" spans="1:65" s="2" customFormat="1" ht="58.5">
      <c r="A288" s="36"/>
      <c r="B288" s="37"/>
      <c r="C288" s="38"/>
      <c r="D288" s="193" t="s">
        <v>209</v>
      </c>
      <c r="E288" s="38"/>
      <c r="F288" s="194" t="s">
        <v>514</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209</v>
      </c>
      <c r="AU288" s="19" t="s">
        <v>89</v>
      </c>
    </row>
    <row r="289" spans="1:65" s="13" customFormat="1" ht="11.25">
      <c r="B289" s="198"/>
      <c r="C289" s="199"/>
      <c r="D289" s="193" t="s">
        <v>211</v>
      </c>
      <c r="E289" s="200" t="s">
        <v>22</v>
      </c>
      <c r="F289" s="201" t="s">
        <v>515</v>
      </c>
      <c r="G289" s="199"/>
      <c r="H289" s="200" t="s">
        <v>22</v>
      </c>
      <c r="I289" s="202"/>
      <c r="J289" s="199"/>
      <c r="K289" s="199"/>
      <c r="L289" s="203"/>
      <c r="M289" s="204"/>
      <c r="N289" s="205"/>
      <c r="O289" s="205"/>
      <c r="P289" s="205"/>
      <c r="Q289" s="205"/>
      <c r="R289" s="205"/>
      <c r="S289" s="205"/>
      <c r="T289" s="206"/>
      <c r="AT289" s="207" t="s">
        <v>211</v>
      </c>
      <c r="AU289" s="207" t="s">
        <v>89</v>
      </c>
      <c r="AV289" s="13" t="s">
        <v>23</v>
      </c>
      <c r="AW289" s="13" t="s">
        <v>41</v>
      </c>
      <c r="AX289" s="13" t="s">
        <v>80</v>
      </c>
      <c r="AY289" s="207" t="s">
        <v>201</v>
      </c>
    </row>
    <row r="290" spans="1:65" s="14" customFormat="1" ht="11.25">
      <c r="B290" s="208"/>
      <c r="C290" s="209"/>
      <c r="D290" s="193" t="s">
        <v>211</v>
      </c>
      <c r="E290" s="210" t="s">
        <v>22</v>
      </c>
      <c r="F290" s="211" t="s">
        <v>516</v>
      </c>
      <c r="G290" s="209"/>
      <c r="H290" s="212">
        <v>78.069999999999993</v>
      </c>
      <c r="I290" s="213"/>
      <c r="J290" s="209"/>
      <c r="K290" s="209"/>
      <c r="L290" s="214"/>
      <c r="M290" s="215"/>
      <c r="N290" s="216"/>
      <c r="O290" s="216"/>
      <c r="P290" s="216"/>
      <c r="Q290" s="216"/>
      <c r="R290" s="216"/>
      <c r="S290" s="216"/>
      <c r="T290" s="217"/>
      <c r="AT290" s="218" t="s">
        <v>211</v>
      </c>
      <c r="AU290" s="218" t="s">
        <v>89</v>
      </c>
      <c r="AV290" s="14" t="s">
        <v>89</v>
      </c>
      <c r="AW290" s="14" t="s">
        <v>41</v>
      </c>
      <c r="AX290" s="14" t="s">
        <v>23</v>
      </c>
      <c r="AY290" s="218" t="s">
        <v>201</v>
      </c>
    </row>
    <row r="291" spans="1:65" s="12" customFormat="1" ht="22.9" customHeight="1">
      <c r="B291" s="164"/>
      <c r="C291" s="165"/>
      <c r="D291" s="166" t="s">
        <v>79</v>
      </c>
      <c r="E291" s="178" t="s">
        <v>234</v>
      </c>
      <c r="F291" s="178" t="s">
        <v>517</v>
      </c>
      <c r="G291" s="165"/>
      <c r="H291" s="165"/>
      <c r="I291" s="168"/>
      <c r="J291" s="179">
        <f>BK291</f>
        <v>0</v>
      </c>
      <c r="K291" s="165"/>
      <c r="L291" s="170"/>
      <c r="M291" s="171"/>
      <c r="N291" s="172"/>
      <c r="O291" s="172"/>
      <c r="P291" s="173">
        <f>SUM(P292:P309)</f>
        <v>0</v>
      </c>
      <c r="Q291" s="172"/>
      <c r="R291" s="173">
        <f>SUM(R292:R309)</f>
        <v>185.86619999999999</v>
      </c>
      <c r="S291" s="172"/>
      <c r="T291" s="174">
        <f>SUM(T292:T309)</f>
        <v>0</v>
      </c>
      <c r="AR291" s="175" t="s">
        <v>23</v>
      </c>
      <c r="AT291" s="176" t="s">
        <v>79</v>
      </c>
      <c r="AU291" s="176" t="s">
        <v>23</v>
      </c>
      <c r="AY291" s="175" t="s">
        <v>201</v>
      </c>
      <c r="BK291" s="177">
        <f>SUM(BK292:BK309)</f>
        <v>0</v>
      </c>
    </row>
    <row r="292" spans="1:65" s="2" customFormat="1" ht="14.45" customHeight="1">
      <c r="A292" s="36"/>
      <c r="B292" s="37"/>
      <c r="C292" s="180" t="s">
        <v>518</v>
      </c>
      <c r="D292" s="180" t="s">
        <v>202</v>
      </c>
      <c r="E292" s="181" t="s">
        <v>519</v>
      </c>
      <c r="F292" s="182" t="s">
        <v>520</v>
      </c>
      <c r="G292" s="183" t="s">
        <v>205</v>
      </c>
      <c r="H292" s="184">
        <v>157.5</v>
      </c>
      <c r="I292" s="185"/>
      <c r="J292" s="186">
        <f>ROUND(I292*H292,2)</f>
        <v>0</v>
      </c>
      <c r="K292" s="182" t="s">
        <v>206</v>
      </c>
      <c r="L292" s="41"/>
      <c r="M292" s="187" t="s">
        <v>22</v>
      </c>
      <c r="N292" s="188" t="s">
        <v>51</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207</v>
      </c>
      <c r="AT292" s="191" t="s">
        <v>202</v>
      </c>
      <c r="AU292" s="191" t="s">
        <v>89</v>
      </c>
      <c r="AY292" s="19" t="s">
        <v>201</v>
      </c>
      <c r="BE292" s="192">
        <f>IF(N292="základní",J292,0)</f>
        <v>0</v>
      </c>
      <c r="BF292" s="192">
        <f>IF(N292="snížená",J292,0)</f>
        <v>0</v>
      </c>
      <c r="BG292" s="192">
        <f>IF(N292="zákl. přenesená",J292,0)</f>
        <v>0</v>
      </c>
      <c r="BH292" s="192">
        <f>IF(N292="sníž. přenesená",J292,0)</f>
        <v>0</v>
      </c>
      <c r="BI292" s="192">
        <f>IF(N292="nulová",J292,0)</f>
        <v>0</v>
      </c>
      <c r="BJ292" s="19" t="s">
        <v>23</v>
      </c>
      <c r="BK292" s="192">
        <f>ROUND(I292*H292,2)</f>
        <v>0</v>
      </c>
      <c r="BL292" s="19" t="s">
        <v>207</v>
      </c>
      <c r="BM292" s="191" t="s">
        <v>521</v>
      </c>
    </row>
    <row r="293" spans="1:65" s="2" customFormat="1" ht="68.25">
      <c r="A293" s="36"/>
      <c r="B293" s="37"/>
      <c r="C293" s="38"/>
      <c r="D293" s="193" t="s">
        <v>209</v>
      </c>
      <c r="E293" s="38"/>
      <c r="F293" s="194" t="s">
        <v>522</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209</v>
      </c>
      <c r="AU293" s="19" t="s">
        <v>89</v>
      </c>
    </row>
    <row r="294" spans="1:65" s="13" customFormat="1" ht="11.25">
      <c r="B294" s="198"/>
      <c r="C294" s="199"/>
      <c r="D294" s="193" t="s">
        <v>211</v>
      </c>
      <c r="E294" s="200" t="s">
        <v>22</v>
      </c>
      <c r="F294" s="201" t="s">
        <v>523</v>
      </c>
      <c r="G294" s="199"/>
      <c r="H294" s="200" t="s">
        <v>22</v>
      </c>
      <c r="I294" s="202"/>
      <c r="J294" s="199"/>
      <c r="K294" s="199"/>
      <c r="L294" s="203"/>
      <c r="M294" s="204"/>
      <c r="N294" s="205"/>
      <c r="O294" s="205"/>
      <c r="P294" s="205"/>
      <c r="Q294" s="205"/>
      <c r="R294" s="205"/>
      <c r="S294" s="205"/>
      <c r="T294" s="206"/>
      <c r="AT294" s="207" t="s">
        <v>211</v>
      </c>
      <c r="AU294" s="207" t="s">
        <v>89</v>
      </c>
      <c r="AV294" s="13" t="s">
        <v>23</v>
      </c>
      <c r="AW294" s="13" t="s">
        <v>41</v>
      </c>
      <c r="AX294" s="13" t="s">
        <v>80</v>
      </c>
      <c r="AY294" s="207" t="s">
        <v>201</v>
      </c>
    </row>
    <row r="295" spans="1:65" s="14" customFormat="1" ht="11.25">
      <c r="B295" s="208"/>
      <c r="C295" s="209"/>
      <c r="D295" s="193" t="s">
        <v>211</v>
      </c>
      <c r="E295" s="210" t="s">
        <v>22</v>
      </c>
      <c r="F295" s="211" t="s">
        <v>524</v>
      </c>
      <c r="G295" s="209"/>
      <c r="H295" s="212">
        <v>157.5</v>
      </c>
      <c r="I295" s="213"/>
      <c r="J295" s="209"/>
      <c r="K295" s="209"/>
      <c r="L295" s="214"/>
      <c r="M295" s="215"/>
      <c r="N295" s="216"/>
      <c r="O295" s="216"/>
      <c r="P295" s="216"/>
      <c r="Q295" s="216"/>
      <c r="R295" s="216"/>
      <c r="S295" s="216"/>
      <c r="T295" s="217"/>
      <c r="AT295" s="218" t="s">
        <v>211</v>
      </c>
      <c r="AU295" s="218" t="s">
        <v>89</v>
      </c>
      <c r="AV295" s="14" t="s">
        <v>89</v>
      </c>
      <c r="AW295" s="14" t="s">
        <v>41</v>
      </c>
      <c r="AX295" s="14" t="s">
        <v>23</v>
      </c>
      <c r="AY295" s="218" t="s">
        <v>201</v>
      </c>
    </row>
    <row r="296" spans="1:65" s="2" customFormat="1" ht="24.2" customHeight="1">
      <c r="A296" s="36"/>
      <c r="B296" s="37"/>
      <c r="C296" s="180" t="s">
        <v>525</v>
      </c>
      <c r="D296" s="180" t="s">
        <v>202</v>
      </c>
      <c r="E296" s="181" t="s">
        <v>526</v>
      </c>
      <c r="F296" s="182" t="s">
        <v>527</v>
      </c>
      <c r="G296" s="183" t="s">
        <v>205</v>
      </c>
      <c r="H296" s="184">
        <v>450</v>
      </c>
      <c r="I296" s="185"/>
      <c r="J296" s="186">
        <f>ROUND(I296*H296,2)</f>
        <v>0</v>
      </c>
      <c r="K296" s="182" t="s">
        <v>206</v>
      </c>
      <c r="L296" s="41"/>
      <c r="M296" s="187" t="s">
        <v>22</v>
      </c>
      <c r="N296" s="188" t="s">
        <v>51</v>
      </c>
      <c r="O296" s="66"/>
      <c r="P296" s="189">
        <f>O296*H296</f>
        <v>0</v>
      </c>
      <c r="Q296" s="189">
        <v>0.1837</v>
      </c>
      <c r="R296" s="189">
        <f>Q296*H296</f>
        <v>82.665000000000006</v>
      </c>
      <c r="S296" s="189">
        <v>0</v>
      </c>
      <c r="T296" s="190">
        <f>S296*H296</f>
        <v>0</v>
      </c>
      <c r="U296" s="36"/>
      <c r="V296" s="36"/>
      <c r="W296" s="36"/>
      <c r="X296" s="36"/>
      <c r="Y296" s="36"/>
      <c r="Z296" s="36"/>
      <c r="AA296" s="36"/>
      <c r="AB296" s="36"/>
      <c r="AC296" s="36"/>
      <c r="AD296" s="36"/>
      <c r="AE296" s="36"/>
      <c r="AR296" s="191" t="s">
        <v>207</v>
      </c>
      <c r="AT296" s="191" t="s">
        <v>202</v>
      </c>
      <c r="AU296" s="191" t="s">
        <v>89</v>
      </c>
      <c r="AY296" s="19" t="s">
        <v>201</v>
      </c>
      <c r="BE296" s="192">
        <f>IF(N296="základní",J296,0)</f>
        <v>0</v>
      </c>
      <c r="BF296" s="192">
        <f>IF(N296="snížená",J296,0)</f>
        <v>0</v>
      </c>
      <c r="BG296" s="192">
        <f>IF(N296="zákl. přenesená",J296,0)</f>
        <v>0</v>
      </c>
      <c r="BH296" s="192">
        <f>IF(N296="sníž. přenesená",J296,0)</f>
        <v>0</v>
      </c>
      <c r="BI296" s="192">
        <f>IF(N296="nulová",J296,0)</f>
        <v>0</v>
      </c>
      <c r="BJ296" s="19" t="s">
        <v>23</v>
      </c>
      <c r="BK296" s="192">
        <f>ROUND(I296*H296,2)</f>
        <v>0</v>
      </c>
      <c r="BL296" s="19" t="s">
        <v>207</v>
      </c>
      <c r="BM296" s="191" t="s">
        <v>528</v>
      </c>
    </row>
    <row r="297" spans="1:65" s="2" customFormat="1" ht="136.5">
      <c r="A297" s="36"/>
      <c r="B297" s="37"/>
      <c r="C297" s="38"/>
      <c r="D297" s="193" t="s">
        <v>209</v>
      </c>
      <c r="E297" s="38"/>
      <c r="F297" s="194" t="s">
        <v>529</v>
      </c>
      <c r="G297" s="38"/>
      <c r="H297" s="38"/>
      <c r="I297" s="195"/>
      <c r="J297" s="38"/>
      <c r="K297" s="38"/>
      <c r="L297" s="41"/>
      <c r="M297" s="196"/>
      <c r="N297" s="197"/>
      <c r="O297" s="66"/>
      <c r="P297" s="66"/>
      <c r="Q297" s="66"/>
      <c r="R297" s="66"/>
      <c r="S297" s="66"/>
      <c r="T297" s="67"/>
      <c r="U297" s="36"/>
      <c r="V297" s="36"/>
      <c r="W297" s="36"/>
      <c r="X297" s="36"/>
      <c r="Y297" s="36"/>
      <c r="Z297" s="36"/>
      <c r="AA297" s="36"/>
      <c r="AB297" s="36"/>
      <c r="AC297" s="36"/>
      <c r="AD297" s="36"/>
      <c r="AE297" s="36"/>
      <c r="AT297" s="19" t="s">
        <v>209</v>
      </c>
      <c r="AU297" s="19" t="s">
        <v>89</v>
      </c>
    </row>
    <row r="298" spans="1:65" s="13" customFormat="1" ht="11.25">
      <c r="B298" s="198"/>
      <c r="C298" s="199"/>
      <c r="D298" s="193" t="s">
        <v>211</v>
      </c>
      <c r="E298" s="200" t="s">
        <v>22</v>
      </c>
      <c r="F298" s="201" t="s">
        <v>530</v>
      </c>
      <c r="G298" s="199"/>
      <c r="H298" s="200" t="s">
        <v>22</v>
      </c>
      <c r="I298" s="202"/>
      <c r="J298" s="199"/>
      <c r="K298" s="199"/>
      <c r="L298" s="203"/>
      <c r="M298" s="204"/>
      <c r="N298" s="205"/>
      <c r="O298" s="205"/>
      <c r="P298" s="205"/>
      <c r="Q298" s="205"/>
      <c r="R298" s="205"/>
      <c r="S298" s="205"/>
      <c r="T298" s="206"/>
      <c r="AT298" s="207" t="s">
        <v>211</v>
      </c>
      <c r="AU298" s="207" t="s">
        <v>89</v>
      </c>
      <c r="AV298" s="13" t="s">
        <v>23</v>
      </c>
      <c r="AW298" s="13" t="s">
        <v>41</v>
      </c>
      <c r="AX298" s="13" t="s">
        <v>80</v>
      </c>
      <c r="AY298" s="207" t="s">
        <v>201</v>
      </c>
    </row>
    <row r="299" spans="1:65" s="14" customFormat="1" ht="11.25">
      <c r="B299" s="208"/>
      <c r="C299" s="209"/>
      <c r="D299" s="193" t="s">
        <v>211</v>
      </c>
      <c r="E299" s="210" t="s">
        <v>22</v>
      </c>
      <c r="F299" s="211" t="s">
        <v>531</v>
      </c>
      <c r="G299" s="209"/>
      <c r="H299" s="212">
        <v>450</v>
      </c>
      <c r="I299" s="213"/>
      <c r="J299" s="209"/>
      <c r="K299" s="209"/>
      <c r="L299" s="214"/>
      <c r="M299" s="215"/>
      <c r="N299" s="216"/>
      <c r="O299" s="216"/>
      <c r="P299" s="216"/>
      <c r="Q299" s="216"/>
      <c r="R299" s="216"/>
      <c r="S299" s="216"/>
      <c r="T299" s="217"/>
      <c r="AT299" s="218" t="s">
        <v>211</v>
      </c>
      <c r="AU299" s="218" t="s">
        <v>89</v>
      </c>
      <c r="AV299" s="14" t="s">
        <v>89</v>
      </c>
      <c r="AW299" s="14" t="s">
        <v>41</v>
      </c>
      <c r="AX299" s="14" t="s">
        <v>23</v>
      </c>
      <c r="AY299" s="218" t="s">
        <v>201</v>
      </c>
    </row>
    <row r="300" spans="1:65" s="2" customFormat="1" ht="14.45" customHeight="1">
      <c r="A300" s="36"/>
      <c r="B300" s="37"/>
      <c r="C300" s="219" t="s">
        <v>532</v>
      </c>
      <c r="D300" s="219" t="s">
        <v>261</v>
      </c>
      <c r="E300" s="220" t="s">
        <v>533</v>
      </c>
      <c r="F300" s="221" t="s">
        <v>534</v>
      </c>
      <c r="G300" s="222" t="s">
        <v>205</v>
      </c>
      <c r="H300" s="223">
        <v>459</v>
      </c>
      <c r="I300" s="224"/>
      <c r="J300" s="225">
        <f>ROUND(I300*H300,2)</f>
        <v>0</v>
      </c>
      <c r="K300" s="221" t="s">
        <v>206</v>
      </c>
      <c r="L300" s="226"/>
      <c r="M300" s="227" t="s">
        <v>22</v>
      </c>
      <c r="N300" s="228" t="s">
        <v>51</v>
      </c>
      <c r="O300" s="66"/>
      <c r="P300" s="189">
        <f>O300*H300</f>
        <v>0</v>
      </c>
      <c r="Q300" s="189">
        <v>0.222</v>
      </c>
      <c r="R300" s="189">
        <f>Q300*H300</f>
        <v>101.898</v>
      </c>
      <c r="S300" s="189">
        <v>0</v>
      </c>
      <c r="T300" s="190">
        <f>S300*H300</f>
        <v>0</v>
      </c>
      <c r="U300" s="36"/>
      <c r="V300" s="36"/>
      <c r="W300" s="36"/>
      <c r="X300" s="36"/>
      <c r="Y300" s="36"/>
      <c r="Z300" s="36"/>
      <c r="AA300" s="36"/>
      <c r="AB300" s="36"/>
      <c r="AC300" s="36"/>
      <c r="AD300" s="36"/>
      <c r="AE300" s="36"/>
      <c r="AR300" s="191" t="s">
        <v>253</v>
      </c>
      <c r="AT300" s="191" t="s">
        <v>261</v>
      </c>
      <c r="AU300" s="191" t="s">
        <v>89</v>
      </c>
      <c r="AY300" s="19" t="s">
        <v>201</v>
      </c>
      <c r="BE300" s="192">
        <f>IF(N300="základní",J300,0)</f>
        <v>0</v>
      </c>
      <c r="BF300" s="192">
        <f>IF(N300="snížená",J300,0)</f>
        <v>0</v>
      </c>
      <c r="BG300" s="192">
        <f>IF(N300="zákl. přenesená",J300,0)</f>
        <v>0</v>
      </c>
      <c r="BH300" s="192">
        <f>IF(N300="sníž. přenesená",J300,0)</f>
        <v>0</v>
      </c>
      <c r="BI300" s="192">
        <f>IF(N300="nulová",J300,0)</f>
        <v>0</v>
      </c>
      <c r="BJ300" s="19" t="s">
        <v>23</v>
      </c>
      <c r="BK300" s="192">
        <f>ROUND(I300*H300,2)</f>
        <v>0</v>
      </c>
      <c r="BL300" s="19" t="s">
        <v>207</v>
      </c>
      <c r="BM300" s="191" t="s">
        <v>535</v>
      </c>
    </row>
    <row r="301" spans="1:65" s="13" customFormat="1" ht="11.25">
      <c r="B301" s="198"/>
      <c r="C301" s="199"/>
      <c r="D301" s="193" t="s">
        <v>211</v>
      </c>
      <c r="E301" s="200" t="s">
        <v>22</v>
      </c>
      <c r="F301" s="201" t="s">
        <v>530</v>
      </c>
      <c r="G301" s="199"/>
      <c r="H301" s="200" t="s">
        <v>22</v>
      </c>
      <c r="I301" s="202"/>
      <c r="J301" s="199"/>
      <c r="K301" s="199"/>
      <c r="L301" s="203"/>
      <c r="M301" s="204"/>
      <c r="N301" s="205"/>
      <c r="O301" s="205"/>
      <c r="P301" s="205"/>
      <c r="Q301" s="205"/>
      <c r="R301" s="205"/>
      <c r="S301" s="205"/>
      <c r="T301" s="206"/>
      <c r="AT301" s="207" t="s">
        <v>211</v>
      </c>
      <c r="AU301" s="207" t="s">
        <v>89</v>
      </c>
      <c r="AV301" s="13" t="s">
        <v>23</v>
      </c>
      <c r="AW301" s="13" t="s">
        <v>41</v>
      </c>
      <c r="AX301" s="13" t="s">
        <v>80</v>
      </c>
      <c r="AY301" s="207" t="s">
        <v>201</v>
      </c>
    </row>
    <row r="302" spans="1:65" s="14" customFormat="1" ht="11.25">
      <c r="B302" s="208"/>
      <c r="C302" s="209"/>
      <c r="D302" s="193" t="s">
        <v>211</v>
      </c>
      <c r="E302" s="210" t="s">
        <v>22</v>
      </c>
      <c r="F302" s="211" t="s">
        <v>536</v>
      </c>
      <c r="G302" s="209"/>
      <c r="H302" s="212">
        <v>459</v>
      </c>
      <c r="I302" s="213"/>
      <c r="J302" s="209"/>
      <c r="K302" s="209"/>
      <c r="L302" s="214"/>
      <c r="M302" s="215"/>
      <c r="N302" s="216"/>
      <c r="O302" s="216"/>
      <c r="P302" s="216"/>
      <c r="Q302" s="216"/>
      <c r="R302" s="216"/>
      <c r="S302" s="216"/>
      <c r="T302" s="217"/>
      <c r="AT302" s="218" t="s">
        <v>211</v>
      </c>
      <c r="AU302" s="218" t="s">
        <v>89</v>
      </c>
      <c r="AV302" s="14" t="s">
        <v>89</v>
      </c>
      <c r="AW302" s="14" t="s">
        <v>41</v>
      </c>
      <c r="AX302" s="14" t="s">
        <v>23</v>
      </c>
      <c r="AY302" s="218" t="s">
        <v>201</v>
      </c>
    </row>
    <row r="303" spans="1:65" s="2" customFormat="1" ht="14.45" customHeight="1">
      <c r="A303" s="36"/>
      <c r="B303" s="37"/>
      <c r="C303" s="180" t="s">
        <v>537</v>
      </c>
      <c r="D303" s="180" t="s">
        <v>202</v>
      </c>
      <c r="E303" s="181" t="s">
        <v>538</v>
      </c>
      <c r="F303" s="182" t="s">
        <v>539</v>
      </c>
      <c r="G303" s="183" t="s">
        <v>216</v>
      </c>
      <c r="H303" s="184">
        <v>362</v>
      </c>
      <c r="I303" s="185"/>
      <c r="J303" s="186">
        <f>ROUND(I303*H303,2)</f>
        <v>0</v>
      </c>
      <c r="K303" s="182" t="s">
        <v>206</v>
      </c>
      <c r="L303" s="41"/>
      <c r="M303" s="187" t="s">
        <v>22</v>
      </c>
      <c r="N303" s="188" t="s">
        <v>51</v>
      </c>
      <c r="O303" s="66"/>
      <c r="P303" s="189">
        <f>O303*H303</f>
        <v>0</v>
      </c>
      <c r="Q303" s="189">
        <v>3.5999999999999999E-3</v>
      </c>
      <c r="R303" s="189">
        <f>Q303*H303</f>
        <v>1.3031999999999999</v>
      </c>
      <c r="S303" s="189">
        <v>0</v>
      </c>
      <c r="T303" s="190">
        <f>S303*H303</f>
        <v>0</v>
      </c>
      <c r="U303" s="36"/>
      <c r="V303" s="36"/>
      <c r="W303" s="36"/>
      <c r="X303" s="36"/>
      <c r="Y303" s="36"/>
      <c r="Z303" s="36"/>
      <c r="AA303" s="36"/>
      <c r="AB303" s="36"/>
      <c r="AC303" s="36"/>
      <c r="AD303" s="36"/>
      <c r="AE303" s="36"/>
      <c r="AR303" s="191" t="s">
        <v>207</v>
      </c>
      <c r="AT303" s="191" t="s">
        <v>202</v>
      </c>
      <c r="AU303" s="191" t="s">
        <v>89</v>
      </c>
      <c r="AY303" s="19" t="s">
        <v>201</v>
      </c>
      <c r="BE303" s="192">
        <f>IF(N303="základní",J303,0)</f>
        <v>0</v>
      </c>
      <c r="BF303" s="192">
        <f>IF(N303="snížená",J303,0)</f>
        <v>0</v>
      </c>
      <c r="BG303" s="192">
        <f>IF(N303="zákl. přenesená",J303,0)</f>
        <v>0</v>
      </c>
      <c r="BH303" s="192">
        <f>IF(N303="sníž. přenesená",J303,0)</f>
        <v>0</v>
      </c>
      <c r="BI303" s="192">
        <f>IF(N303="nulová",J303,0)</f>
        <v>0</v>
      </c>
      <c r="BJ303" s="19" t="s">
        <v>23</v>
      </c>
      <c r="BK303" s="192">
        <f>ROUND(I303*H303,2)</f>
        <v>0</v>
      </c>
      <c r="BL303" s="19" t="s">
        <v>207</v>
      </c>
      <c r="BM303" s="191" t="s">
        <v>540</v>
      </c>
    </row>
    <row r="304" spans="1:65" s="2" customFormat="1" ht="48.75">
      <c r="A304" s="36"/>
      <c r="B304" s="37"/>
      <c r="C304" s="38"/>
      <c r="D304" s="193" t="s">
        <v>209</v>
      </c>
      <c r="E304" s="38"/>
      <c r="F304" s="194" t="s">
        <v>541</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209</v>
      </c>
      <c r="AU304" s="19" t="s">
        <v>89</v>
      </c>
    </row>
    <row r="305" spans="1:65" s="13" customFormat="1" ht="11.25">
      <c r="B305" s="198"/>
      <c r="C305" s="199"/>
      <c r="D305" s="193" t="s">
        <v>211</v>
      </c>
      <c r="E305" s="200" t="s">
        <v>22</v>
      </c>
      <c r="F305" s="201" t="s">
        <v>542</v>
      </c>
      <c r="G305" s="199"/>
      <c r="H305" s="200" t="s">
        <v>22</v>
      </c>
      <c r="I305" s="202"/>
      <c r="J305" s="199"/>
      <c r="K305" s="199"/>
      <c r="L305" s="203"/>
      <c r="M305" s="204"/>
      <c r="N305" s="205"/>
      <c r="O305" s="205"/>
      <c r="P305" s="205"/>
      <c r="Q305" s="205"/>
      <c r="R305" s="205"/>
      <c r="S305" s="205"/>
      <c r="T305" s="206"/>
      <c r="AT305" s="207" t="s">
        <v>211</v>
      </c>
      <c r="AU305" s="207" t="s">
        <v>89</v>
      </c>
      <c r="AV305" s="13" t="s">
        <v>23</v>
      </c>
      <c r="AW305" s="13" t="s">
        <v>41</v>
      </c>
      <c r="AX305" s="13" t="s">
        <v>80</v>
      </c>
      <c r="AY305" s="207" t="s">
        <v>201</v>
      </c>
    </row>
    <row r="306" spans="1:65" s="14" customFormat="1" ht="11.25">
      <c r="B306" s="208"/>
      <c r="C306" s="209"/>
      <c r="D306" s="193" t="s">
        <v>211</v>
      </c>
      <c r="E306" s="210" t="s">
        <v>22</v>
      </c>
      <c r="F306" s="211" t="s">
        <v>543</v>
      </c>
      <c r="G306" s="209"/>
      <c r="H306" s="212">
        <v>181</v>
      </c>
      <c r="I306" s="213"/>
      <c r="J306" s="209"/>
      <c r="K306" s="209"/>
      <c r="L306" s="214"/>
      <c r="M306" s="215"/>
      <c r="N306" s="216"/>
      <c r="O306" s="216"/>
      <c r="P306" s="216"/>
      <c r="Q306" s="216"/>
      <c r="R306" s="216"/>
      <c r="S306" s="216"/>
      <c r="T306" s="217"/>
      <c r="AT306" s="218" t="s">
        <v>211</v>
      </c>
      <c r="AU306" s="218" t="s">
        <v>89</v>
      </c>
      <c r="AV306" s="14" t="s">
        <v>89</v>
      </c>
      <c r="AW306" s="14" t="s">
        <v>41</v>
      </c>
      <c r="AX306" s="14" t="s">
        <v>80</v>
      </c>
      <c r="AY306" s="218" t="s">
        <v>201</v>
      </c>
    </row>
    <row r="307" spans="1:65" s="13" customFormat="1" ht="11.25">
      <c r="B307" s="198"/>
      <c r="C307" s="199"/>
      <c r="D307" s="193" t="s">
        <v>211</v>
      </c>
      <c r="E307" s="200" t="s">
        <v>22</v>
      </c>
      <c r="F307" s="201" t="s">
        <v>544</v>
      </c>
      <c r="G307" s="199"/>
      <c r="H307" s="200" t="s">
        <v>22</v>
      </c>
      <c r="I307" s="202"/>
      <c r="J307" s="199"/>
      <c r="K307" s="199"/>
      <c r="L307" s="203"/>
      <c r="M307" s="204"/>
      <c r="N307" s="205"/>
      <c r="O307" s="205"/>
      <c r="P307" s="205"/>
      <c r="Q307" s="205"/>
      <c r="R307" s="205"/>
      <c r="S307" s="205"/>
      <c r="T307" s="206"/>
      <c r="AT307" s="207" t="s">
        <v>211</v>
      </c>
      <c r="AU307" s="207" t="s">
        <v>89</v>
      </c>
      <c r="AV307" s="13" t="s">
        <v>23</v>
      </c>
      <c r="AW307" s="13" t="s">
        <v>41</v>
      </c>
      <c r="AX307" s="13" t="s">
        <v>80</v>
      </c>
      <c r="AY307" s="207" t="s">
        <v>201</v>
      </c>
    </row>
    <row r="308" spans="1:65" s="14" customFormat="1" ht="11.25">
      <c r="B308" s="208"/>
      <c r="C308" s="209"/>
      <c r="D308" s="193" t="s">
        <v>211</v>
      </c>
      <c r="E308" s="210" t="s">
        <v>22</v>
      </c>
      <c r="F308" s="211" t="s">
        <v>543</v>
      </c>
      <c r="G308" s="209"/>
      <c r="H308" s="212">
        <v>181</v>
      </c>
      <c r="I308" s="213"/>
      <c r="J308" s="209"/>
      <c r="K308" s="209"/>
      <c r="L308" s="214"/>
      <c r="M308" s="215"/>
      <c r="N308" s="216"/>
      <c r="O308" s="216"/>
      <c r="P308" s="216"/>
      <c r="Q308" s="216"/>
      <c r="R308" s="216"/>
      <c r="S308" s="216"/>
      <c r="T308" s="217"/>
      <c r="AT308" s="218" t="s">
        <v>211</v>
      </c>
      <c r="AU308" s="218" t="s">
        <v>89</v>
      </c>
      <c r="AV308" s="14" t="s">
        <v>89</v>
      </c>
      <c r="AW308" s="14" t="s">
        <v>41</v>
      </c>
      <c r="AX308" s="14" t="s">
        <v>80</v>
      </c>
      <c r="AY308" s="218" t="s">
        <v>201</v>
      </c>
    </row>
    <row r="309" spans="1:65" s="15" customFormat="1" ht="11.25">
      <c r="B309" s="229"/>
      <c r="C309" s="230"/>
      <c r="D309" s="193" t="s">
        <v>211</v>
      </c>
      <c r="E309" s="231" t="s">
        <v>22</v>
      </c>
      <c r="F309" s="232" t="s">
        <v>316</v>
      </c>
      <c r="G309" s="230"/>
      <c r="H309" s="233">
        <v>362</v>
      </c>
      <c r="I309" s="234"/>
      <c r="J309" s="230"/>
      <c r="K309" s="230"/>
      <c r="L309" s="235"/>
      <c r="M309" s="236"/>
      <c r="N309" s="237"/>
      <c r="O309" s="237"/>
      <c r="P309" s="237"/>
      <c r="Q309" s="237"/>
      <c r="R309" s="237"/>
      <c r="S309" s="237"/>
      <c r="T309" s="238"/>
      <c r="AT309" s="239" t="s">
        <v>211</v>
      </c>
      <c r="AU309" s="239" t="s">
        <v>89</v>
      </c>
      <c r="AV309" s="15" t="s">
        <v>207</v>
      </c>
      <c r="AW309" s="15" t="s">
        <v>41</v>
      </c>
      <c r="AX309" s="15" t="s">
        <v>23</v>
      </c>
      <c r="AY309" s="239" t="s">
        <v>201</v>
      </c>
    </row>
    <row r="310" spans="1:65" s="12" customFormat="1" ht="22.9" customHeight="1">
      <c r="B310" s="164"/>
      <c r="C310" s="165"/>
      <c r="D310" s="166" t="s">
        <v>79</v>
      </c>
      <c r="E310" s="178" t="s">
        <v>241</v>
      </c>
      <c r="F310" s="178" t="s">
        <v>545</v>
      </c>
      <c r="G310" s="165"/>
      <c r="H310" s="165"/>
      <c r="I310" s="168"/>
      <c r="J310" s="179">
        <f>BK310</f>
        <v>0</v>
      </c>
      <c r="K310" s="165"/>
      <c r="L310" s="170"/>
      <c r="M310" s="171"/>
      <c r="N310" s="172"/>
      <c r="O310" s="172"/>
      <c r="P310" s="173">
        <f>SUM(P311:P319)</f>
        <v>0</v>
      </c>
      <c r="Q310" s="172"/>
      <c r="R310" s="173">
        <f>SUM(R311:R319)</f>
        <v>0.71329219999999993</v>
      </c>
      <c r="S310" s="172"/>
      <c r="T310" s="174">
        <f>SUM(T311:T319)</f>
        <v>0</v>
      </c>
      <c r="AR310" s="175" t="s">
        <v>23</v>
      </c>
      <c r="AT310" s="176" t="s">
        <v>79</v>
      </c>
      <c r="AU310" s="176" t="s">
        <v>23</v>
      </c>
      <c r="AY310" s="175" t="s">
        <v>201</v>
      </c>
      <c r="BK310" s="177">
        <f>SUM(BK311:BK319)</f>
        <v>0</v>
      </c>
    </row>
    <row r="311" spans="1:65" s="2" customFormat="1" ht="14.45" customHeight="1">
      <c r="A311" s="36"/>
      <c r="B311" s="37"/>
      <c r="C311" s="180" t="s">
        <v>546</v>
      </c>
      <c r="D311" s="180" t="s">
        <v>202</v>
      </c>
      <c r="E311" s="181" t="s">
        <v>547</v>
      </c>
      <c r="F311" s="182" t="s">
        <v>548</v>
      </c>
      <c r="G311" s="183" t="s">
        <v>205</v>
      </c>
      <c r="H311" s="184">
        <v>433.41</v>
      </c>
      <c r="I311" s="185"/>
      <c r="J311" s="186">
        <f>ROUND(I311*H311,2)</f>
        <v>0</v>
      </c>
      <c r="K311" s="182" t="s">
        <v>206</v>
      </c>
      <c r="L311" s="41"/>
      <c r="M311" s="187" t="s">
        <v>22</v>
      </c>
      <c r="N311" s="188" t="s">
        <v>51</v>
      </c>
      <c r="O311" s="66"/>
      <c r="P311" s="189">
        <f>O311*H311</f>
        <v>0</v>
      </c>
      <c r="Q311" s="189">
        <v>8.1999999999999998E-4</v>
      </c>
      <c r="R311" s="189">
        <f>Q311*H311</f>
        <v>0.3553962</v>
      </c>
      <c r="S311" s="189">
        <v>0</v>
      </c>
      <c r="T311" s="190">
        <f>S311*H311</f>
        <v>0</v>
      </c>
      <c r="U311" s="36"/>
      <c r="V311" s="36"/>
      <c r="W311" s="36"/>
      <c r="X311" s="36"/>
      <c r="Y311" s="36"/>
      <c r="Z311" s="36"/>
      <c r="AA311" s="36"/>
      <c r="AB311" s="36"/>
      <c r="AC311" s="36"/>
      <c r="AD311" s="36"/>
      <c r="AE311" s="36"/>
      <c r="AR311" s="191" t="s">
        <v>207</v>
      </c>
      <c r="AT311" s="191" t="s">
        <v>202</v>
      </c>
      <c r="AU311" s="191" t="s">
        <v>89</v>
      </c>
      <c r="AY311" s="19" t="s">
        <v>201</v>
      </c>
      <c r="BE311" s="192">
        <f>IF(N311="základní",J311,0)</f>
        <v>0</v>
      </c>
      <c r="BF311" s="192">
        <f>IF(N311="snížená",J311,0)</f>
        <v>0</v>
      </c>
      <c r="BG311" s="192">
        <f>IF(N311="zákl. přenesená",J311,0)</f>
        <v>0</v>
      </c>
      <c r="BH311" s="192">
        <f>IF(N311="sníž. přenesená",J311,0)</f>
        <v>0</v>
      </c>
      <c r="BI311" s="192">
        <f>IF(N311="nulová",J311,0)</f>
        <v>0</v>
      </c>
      <c r="BJ311" s="19" t="s">
        <v>23</v>
      </c>
      <c r="BK311" s="192">
        <f>ROUND(I311*H311,2)</f>
        <v>0</v>
      </c>
      <c r="BL311" s="19" t="s">
        <v>207</v>
      </c>
      <c r="BM311" s="191" t="s">
        <v>549</v>
      </c>
    </row>
    <row r="312" spans="1:65" s="13" customFormat="1" ht="11.25">
      <c r="B312" s="198"/>
      <c r="C312" s="199"/>
      <c r="D312" s="193" t="s">
        <v>211</v>
      </c>
      <c r="E312" s="200" t="s">
        <v>22</v>
      </c>
      <c r="F312" s="201" t="s">
        <v>550</v>
      </c>
      <c r="G312" s="199"/>
      <c r="H312" s="200" t="s">
        <v>22</v>
      </c>
      <c r="I312" s="202"/>
      <c r="J312" s="199"/>
      <c r="K312" s="199"/>
      <c r="L312" s="203"/>
      <c r="M312" s="204"/>
      <c r="N312" s="205"/>
      <c r="O312" s="205"/>
      <c r="P312" s="205"/>
      <c r="Q312" s="205"/>
      <c r="R312" s="205"/>
      <c r="S312" s="205"/>
      <c r="T312" s="206"/>
      <c r="AT312" s="207" t="s">
        <v>211</v>
      </c>
      <c r="AU312" s="207" t="s">
        <v>89</v>
      </c>
      <c r="AV312" s="13" t="s">
        <v>23</v>
      </c>
      <c r="AW312" s="13" t="s">
        <v>41</v>
      </c>
      <c r="AX312" s="13" t="s">
        <v>80</v>
      </c>
      <c r="AY312" s="207" t="s">
        <v>201</v>
      </c>
    </row>
    <row r="313" spans="1:65" s="14" customFormat="1" ht="11.25">
      <c r="B313" s="208"/>
      <c r="C313" s="209"/>
      <c r="D313" s="193" t="s">
        <v>211</v>
      </c>
      <c r="E313" s="210" t="s">
        <v>22</v>
      </c>
      <c r="F313" s="211" t="s">
        <v>551</v>
      </c>
      <c r="G313" s="209"/>
      <c r="H313" s="212">
        <v>71.41</v>
      </c>
      <c r="I313" s="213"/>
      <c r="J313" s="209"/>
      <c r="K313" s="209"/>
      <c r="L313" s="214"/>
      <c r="M313" s="215"/>
      <c r="N313" s="216"/>
      <c r="O313" s="216"/>
      <c r="P313" s="216"/>
      <c r="Q313" s="216"/>
      <c r="R313" s="216"/>
      <c r="S313" s="216"/>
      <c r="T313" s="217"/>
      <c r="AT313" s="218" t="s">
        <v>211</v>
      </c>
      <c r="AU313" s="218" t="s">
        <v>89</v>
      </c>
      <c r="AV313" s="14" t="s">
        <v>89</v>
      </c>
      <c r="AW313" s="14" t="s">
        <v>41</v>
      </c>
      <c r="AX313" s="14" t="s">
        <v>80</v>
      </c>
      <c r="AY313" s="218" t="s">
        <v>201</v>
      </c>
    </row>
    <row r="314" spans="1:65" s="13" customFormat="1" ht="11.25">
      <c r="B314" s="198"/>
      <c r="C314" s="199"/>
      <c r="D314" s="193" t="s">
        <v>211</v>
      </c>
      <c r="E314" s="200" t="s">
        <v>22</v>
      </c>
      <c r="F314" s="201" t="s">
        <v>552</v>
      </c>
      <c r="G314" s="199"/>
      <c r="H314" s="200" t="s">
        <v>22</v>
      </c>
      <c r="I314" s="202"/>
      <c r="J314" s="199"/>
      <c r="K314" s="199"/>
      <c r="L314" s="203"/>
      <c r="M314" s="204"/>
      <c r="N314" s="205"/>
      <c r="O314" s="205"/>
      <c r="P314" s="205"/>
      <c r="Q314" s="205"/>
      <c r="R314" s="205"/>
      <c r="S314" s="205"/>
      <c r="T314" s="206"/>
      <c r="AT314" s="207" t="s">
        <v>211</v>
      </c>
      <c r="AU314" s="207" t="s">
        <v>89</v>
      </c>
      <c r="AV314" s="13" t="s">
        <v>23</v>
      </c>
      <c r="AW314" s="13" t="s">
        <v>41</v>
      </c>
      <c r="AX314" s="13" t="s">
        <v>80</v>
      </c>
      <c r="AY314" s="207" t="s">
        <v>201</v>
      </c>
    </row>
    <row r="315" spans="1:65" s="14" customFormat="1" ht="11.25">
      <c r="B315" s="208"/>
      <c r="C315" s="209"/>
      <c r="D315" s="193" t="s">
        <v>211</v>
      </c>
      <c r="E315" s="210" t="s">
        <v>22</v>
      </c>
      <c r="F315" s="211" t="s">
        <v>553</v>
      </c>
      <c r="G315" s="209"/>
      <c r="H315" s="212">
        <v>362</v>
      </c>
      <c r="I315" s="213"/>
      <c r="J315" s="209"/>
      <c r="K315" s="209"/>
      <c r="L315" s="214"/>
      <c r="M315" s="215"/>
      <c r="N315" s="216"/>
      <c r="O315" s="216"/>
      <c r="P315" s="216"/>
      <c r="Q315" s="216"/>
      <c r="R315" s="216"/>
      <c r="S315" s="216"/>
      <c r="T315" s="217"/>
      <c r="AT315" s="218" t="s">
        <v>211</v>
      </c>
      <c r="AU315" s="218" t="s">
        <v>89</v>
      </c>
      <c r="AV315" s="14" t="s">
        <v>89</v>
      </c>
      <c r="AW315" s="14" t="s">
        <v>41</v>
      </c>
      <c r="AX315" s="14" t="s">
        <v>80</v>
      </c>
      <c r="AY315" s="218" t="s">
        <v>201</v>
      </c>
    </row>
    <row r="316" spans="1:65" s="15" customFormat="1" ht="11.25">
      <c r="B316" s="229"/>
      <c r="C316" s="230"/>
      <c r="D316" s="193" t="s">
        <v>211</v>
      </c>
      <c r="E316" s="231" t="s">
        <v>22</v>
      </c>
      <c r="F316" s="232" t="s">
        <v>316</v>
      </c>
      <c r="G316" s="230"/>
      <c r="H316" s="233">
        <v>433.41</v>
      </c>
      <c r="I316" s="234"/>
      <c r="J316" s="230"/>
      <c r="K316" s="230"/>
      <c r="L316" s="235"/>
      <c r="M316" s="236"/>
      <c r="N316" s="237"/>
      <c r="O316" s="237"/>
      <c r="P316" s="237"/>
      <c r="Q316" s="237"/>
      <c r="R316" s="237"/>
      <c r="S316" s="237"/>
      <c r="T316" s="238"/>
      <c r="AT316" s="239" t="s">
        <v>211</v>
      </c>
      <c r="AU316" s="239" t="s">
        <v>89</v>
      </c>
      <c r="AV316" s="15" t="s">
        <v>207</v>
      </c>
      <c r="AW316" s="15" t="s">
        <v>41</v>
      </c>
      <c r="AX316" s="15" t="s">
        <v>23</v>
      </c>
      <c r="AY316" s="239" t="s">
        <v>201</v>
      </c>
    </row>
    <row r="317" spans="1:65" s="2" customFormat="1" ht="24.2" customHeight="1">
      <c r="A317" s="36"/>
      <c r="B317" s="37"/>
      <c r="C317" s="180" t="s">
        <v>554</v>
      </c>
      <c r="D317" s="180" t="s">
        <v>202</v>
      </c>
      <c r="E317" s="181" t="s">
        <v>555</v>
      </c>
      <c r="F317" s="182" t="s">
        <v>556</v>
      </c>
      <c r="G317" s="183" t="s">
        <v>205</v>
      </c>
      <c r="H317" s="184">
        <v>30.8</v>
      </c>
      <c r="I317" s="185"/>
      <c r="J317" s="186">
        <f>ROUND(I317*H317,2)</f>
        <v>0</v>
      </c>
      <c r="K317" s="182" t="s">
        <v>206</v>
      </c>
      <c r="L317" s="41"/>
      <c r="M317" s="187" t="s">
        <v>22</v>
      </c>
      <c r="N317" s="188" t="s">
        <v>51</v>
      </c>
      <c r="O317" s="66"/>
      <c r="P317" s="189">
        <f>O317*H317</f>
        <v>0</v>
      </c>
      <c r="Q317" s="189">
        <v>1.162E-2</v>
      </c>
      <c r="R317" s="189">
        <f>Q317*H317</f>
        <v>0.35789599999999999</v>
      </c>
      <c r="S317" s="189">
        <v>0</v>
      </c>
      <c r="T317" s="190">
        <f>S317*H317</f>
        <v>0</v>
      </c>
      <c r="U317" s="36"/>
      <c r="V317" s="36"/>
      <c r="W317" s="36"/>
      <c r="X317" s="36"/>
      <c r="Y317" s="36"/>
      <c r="Z317" s="36"/>
      <c r="AA317" s="36"/>
      <c r="AB317" s="36"/>
      <c r="AC317" s="36"/>
      <c r="AD317" s="36"/>
      <c r="AE317" s="36"/>
      <c r="AR317" s="191" t="s">
        <v>207</v>
      </c>
      <c r="AT317" s="191" t="s">
        <v>202</v>
      </c>
      <c r="AU317" s="191" t="s">
        <v>89</v>
      </c>
      <c r="AY317" s="19" t="s">
        <v>201</v>
      </c>
      <c r="BE317" s="192">
        <f>IF(N317="základní",J317,0)</f>
        <v>0</v>
      </c>
      <c r="BF317" s="192">
        <f>IF(N317="snížená",J317,0)</f>
        <v>0</v>
      </c>
      <c r="BG317" s="192">
        <f>IF(N317="zákl. přenesená",J317,0)</f>
        <v>0</v>
      </c>
      <c r="BH317" s="192">
        <f>IF(N317="sníž. přenesená",J317,0)</f>
        <v>0</v>
      </c>
      <c r="BI317" s="192">
        <f>IF(N317="nulová",J317,0)</f>
        <v>0</v>
      </c>
      <c r="BJ317" s="19" t="s">
        <v>23</v>
      </c>
      <c r="BK317" s="192">
        <f>ROUND(I317*H317,2)</f>
        <v>0</v>
      </c>
      <c r="BL317" s="19" t="s">
        <v>207</v>
      </c>
      <c r="BM317" s="191" t="s">
        <v>557</v>
      </c>
    </row>
    <row r="318" spans="1:65" s="2" customFormat="1" ht="87.75">
      <c r="A318" s="36"/>
      <c r="B318" s="37"/>
      <c r="C318" s="38"/>
      <c r="D318" s="193" t="s">
        <v>209</v>
      </c>
      <c r="E318" s="38"/>
      <c r="F318" s="194" t="s">
        <v>558</v>
      </c>
      <c r="G318" s="38"/>
      <c r="H318" s="38"/>
      <c r="I318" s="195"/>
      <c r="J318" s="38"/>
      <c r="K318" s="38"/>
      <c r="L318" s="41"/>
      <c r="M318" s="196"/>
      <c r="N318" s="197"/>
      <c r="O318" s="66"/>
      <c r="P318" s="66"/>
      <c r="Q318" s="66"/>
      <c r="R318" s="66"/>
      <c r="S318" s="66"/>
      <c r="T318" s="67"/>
      <c r="U318" s="36"/>
      <c r="V318" s="36"/>
      <c r="W318" s="36"/>
      <c r="X318" s="36"/>
      <c r="Y318" s="36"/>
      <c r="Z318" s="36"/>
      <c r="AA318" s="36"/>
      <c r="AB318" s="36"/>
      <c r="AC318" s="36"/>
      <c r="AD318" s="36"/>
      <c r="AE318" s="36"/>
      <c r="AT318" s="19" t="s">
        <v>209</v>
      </c>
      <c r="AU318" s="19" t="s">
        <v>89</v>
      </c>
    </row>
    <row r="319" spans="1:65" s="14" customFormat="1" ht="11.25">
      <c r="B319" s="208"/>
      <c r="C319" s="209"/>
      <c r="D319" s="193" t="s">
        <v>211</v>
      </c>
      <c r="E319" s="210" t="s">
        <v>22</v>
      </c>
      <c r="F319" s="211" t="s">
        <v>559</v>
      </c>
      <c r="G319" s="209"/>
      <c r="H319" s="212">
        <v>30.8</v>
      </c>
      <c r="I319" s="213"/>
      <c r="J319" s="209"/>
      <c r="K319" s="209"/>
      <c r="L319" s="214"/>
      <c r="M319" s="215"/>
      <c r="N319" s="216"/>
      <c r="O319" s="216"/>
      <c r="P319" s="216"/>
      <c r="Q319" s="216"/>
      <c r="R319" s="216"/>
      <c r="S319" s="216"/>
      <c r="T319" s="217"/>
      <c r="AT319" s="218" t="s">
        <v>211</v>
      </c>
      <c r="AU319" s="218" t="s">
        <v>89</v>
      </c>
      <c r="AV319" s="14" t="s">
        <v>89</v>
      </c>
      <c r="AW319" s="14" t="s">
        <v>41</v>
      </c>
      <c r="AX319" s="14" t="s">
        <v>23</v>
      </c>
      <c r="AY319" s="218" t="s">
        <v>201</v>
      </c>
    </row>
    <row r="320" spans="1:65" s="12" customFormat="1" ht="22.9" customHeight="1">
      <c r="B320" s="164"/>
      <c r="C320" s="165"/>
      <c r="D320" s="166" t="s">
        <v>79</v>
      </c>
      <c r="E320" s="178" t="s">
        <v>253</v>
      </c>
      <c r="F320" s="178" t="s">
        <v>560</v>
      </c>
      <c r="G320" s="165"/>
      <c r="H320" s="165"/>
      <c r="I320" s="168"/>
      <c r="J320" s="179">
        <f>BK320</f>
        <v>0</v>
      </c>
      <c r="K320" s="165"/>
      <c r="L320" s="170"/>
      <c r="M320" s="171"/>
      <c r="N320" s="172"/>
      <c r="O320" s="172"/>
      <c r="P320" s="173">
        <f>SUM(P321:P323)</f>
        <v>0</v>
      </c>
      <c r="Q320" s="172"/>
      <c r="R320" s="173">
        <f>SUM(R321:R323)</f>
        <v>1.4866999999999999</v>
      </c>
      <c r="S320" s="172"/>
      <c r="T320" s="174">
        <f>SUM(T321:T323)</f>
        <v>0</v>
      </c>
      <c r="AR320" s="175" t="s">
        <v>23</v>
      </c>
      <c r="AT320" s="176" t="s">
        <v>79</v>
      </c>
      <c r="AU320" s="176" t="s">
        <v>23</v>
      </c>
      <c r="AY320" s="175" t="s">
        <v>201</v>
      </c>
      <c r="BK320" s="177">
        <f>SUM(BK321:BK323)</f>
        <v>0</v>
      </c>
    </row>
    <row r="321" spans="1:65" s="2" customFormat="1" ht="14.45" customHeight="1">
      <c r="A321" s="36"/>
      <c r="B321" s="37"/>
      <c r="C321" s="180" t="s">
        <v>561</v>
      </c>
      <c r="D321" s="180" t="s">
        <v>202</v>
      </c>
      <c r="E321" s="181" t="s">
        <v>562</v>
      </c>
      <c r="F321" s="182" t="s">
        <v>563</v>
      </c>
      <c r="G321" s="183" t="s">
        <v>434</v>
      </c>
      <c r="H321" s="184">
        <v>5</v>
      </c>
      <c r="I321" s="185"/>
      <c r="J321" s="186">
        <f>ROUND(I321*H321,2)</f>
        <v>0</v>
      </c>
      <c r="K321" s="182" t="s">
        <v>206</v>
      </c>
      <c r="L321" s="41"/>
      <c r="M321" s="187" t="s">
        <v>22</v>
      </c>
      <c r="N321" s="188" t="s">
        <v>51</v>
      </c>
      <c r="O321" s="66"/>
      <c r="P321" s="189">
        <f>O321*H321</f>
        <v>0</v>
      </c>
      <c r="Q321" s="189">
        <v>0.21734000000000001</v>
      </c>
      <c r="R321" s="189">
        <f>Q321*H321</f>
        <v>1.0867</v>
      </c>
      <c r="S321" s="189">
        <v>0</v>
      </c>
      <c r="T321" s="190">
        <f>S321*H321</f>
        <v>0</v>
      </c>
      <c r="U321" s="36"/>
      <c r="V321" s="36"/>
      <c r="W321" s="36"/>
      <c r="X321" s="36"/>
      <c r="Y321" s="36"/>
      <c r="Z321" s="36"/>
      <c r="AA321" s="36"/>
      <c r="AB321" s="36"/>
      <c r="AC321" s="36"/>
      <c r="AD321" s="36"/>
      <c r="AE321" s="36"/>
      <c r="AR321" s="191" t="s">
        <v>207</v>
      </c>
      <c r="AT321" s="191" t="s">
        <v>202</v>
      </c>
      <c r="AU321" s="191" t="s">
        <v>89</v>
      </c>
      <c r="AY321" s="19" t="s">
        <v>201</v>
      </c>
      <c r="BE321" s="192">
        <f>IF(N321="základní",J321,0)</f>
        <v>0</v>
      </c>
      <c r="BF321" s="192">
        <f>IF(N321="snížená",J321,0)</f>
        <v>0</v>
      </c>
      <c r="BG321" s="192">
        <f>IF(N321="zákl. přenesená",J321,0)</f>
        <v>0</v>
      </c>
      <c r="BH321" s="192">
        <f>IF(N321="sníž. přenesená",J321,0)</f>
        <v>0</v>
      </c>
      <c r="BI321" s="192">
        <f>IF(N321="nulová",J321,0)</f>
        <v>0</v>
      </c>
      <c r="BJ321" s="19" t="s">
        <v>23</v>
      </c>
      <c r="BK321" s="192">
        <f>ROUND(I321*H321,2)</f>
        <v>0</v>
      </c>
      <c r="BL321" s="19" t="s">
        <v>207</v>
      </c>
      <c r="BM321" s="191" t="s">
        <v>564</v>
      </c>
    </row>
    <row r="322" spans="1:65" s="2" customFormat="1" ht="136.5">
      <c r="A322" s="36"/>
      <c r="B322" s="37"/>
      <c r="C322" s="38"/>
      <c r="D322" s="193" t="s">
        <v>209</v>
      </c>
      <c r="E322" s="38"/>
      <c r="F322" s="194" t="s">
        <v>565</v>
      </c>
      <c r="G322" s="38"/>
      <c r="H322" s="38"/>
      <c r="I322" s="195"/>
      <c r="J322" s="38"/>
      <c r="K322" s="38"/>
      <c r="L322" s="41"/>
      <c r="M322" s="196"/>
      <c r="N322" s="197"/>
      <c r="O322" s="66"/>
      <c r="P322" s="66"/>
      <c r="Q322" s="66"/>
      <c r="R322" s="66"/>
      <c r="S322" s="66"/>
      <c r="T322" s="67"/>
      <c r="U322" s="36"/>
      <c r="V322" s="36"/>
      <c r="W322" s="36"/>
      <c r="X322" s="36"/>
      <c r="Y322" s="36"/>
      <c r="Z322" s="36"/>
      <c r="AA322" s="36"/>
      <c r="AB322" s="36"/>
      <c r="AC322" s="36"/>
      <c r="AD322" s="36"/>
      <c r="AE322" s="36"/>
      <c r="AT322" s="19" t="s">
        <v>209</v>
      </c>
      <c r="AU322" s="19" t="s">
        <v>89</v>
      </c>
    </row>
    <row r="323" spans="1:65" s="2" customFormat="1" ht="14.45" customHeight="1">
      <c r="A323" s="36"/>
      <c r="B323" s="37"/>
      <c r="C323" s="219" t="s">
        <v>566</v>
      </c>
      <c r="D323" s="219" t="s">
        <v>261</v>
      </c>
      <c r="E323" s="220" t="s">
        <v>567</v>
      </c>
      <c r="F323" s="221" t="s">
        <v>568</v>
      </c>
      <c r="G323" s="222" t="s">
        <v>434</v>
      </c>
      <c r="H323" s="223">
        <v>5</v>
      </c>
      <c r="I323" s="224"/>
      <c r="J323" s="225">
        <f>ROUND(I323*H323,2)</f>
        <v>0</v>
      </c>
      <c r="K323" s="221" t="s">
        <v>206</v>
      </c>
      <c r="L323" s="226"/>
      <c r="M323" s="227" t="s">
        <v>22</v>
      </c>
      <c r="N323" s="228" t="s">
        <v>51</v>
      </c>
      <c r="O323" s="66"/>
      <c r="P323" s="189">
        <f>O323*H323</f>
        <v>0</v>
      </c>
      <c r="Q323" s="189">
        <v>0.08</v>
      </c>
      <c r="R323" s="189">
        <f>Q323*H323</f>
        <v>0.4</v>
      </c>
      <c r="S323" s="189">
        <v>0</v>
      </c>
      <c r="T323" s="190">
        <f>S323*H323</f>
        <v>0</v>
      </c>
      <c r="U323" s="36"/>
      <c r="V323" s="36"/>
      <c r="W323" s="36"/>
      <c r="X323" s="36"/>
      <c r="Y323" s="36"/>
      <c r="Z323" s="36"/>
      <c r="AA323" s="36"/>
      <c r="AB323" s="36"/>
      <c r="AC323" s="36"/>
      <c r="AD323" s="36"/>
      <c r="AE323" s="36"/>
      <c r="AR323" s="191" t="s">
        <v>253</v>
      </c>
      <c r="AT323" s="191" t="s">
        <v>261</v>
      </c>
      <c r="AU323" s="191" t="s">
        <v>89</v>
      </c>
      <c r="AY323" s="19" t="s">
        <v>201</v>
      </c>
      <c r="BE323" s="192">
        <f>IF(N323="základní",J323,0)</f>
        <v>0</v>
      </c>
      <c r="BF323" s="192">
        <f>IF(N323="snížená",J323,0)</f>
        <v>0</v>
      </c>
      <c r="BG323" s="192">
        <f>IF(N323="zákl. přenesená",J323,0)</f>
        <v>0</v>
      </c>
      <c r="BH323" s="192">
        <f>IF(N323="sníž. přenesená",J323,0)</f>
        <v>0</v>
      </c>
      <c r="BI323" s="192">
        <f>IF(N323="nulová",J323,0)</f>
        <v>0</v>
      </c>
      <c r="BJ323" s="19" t="s">
        <v>23</v>
      </c>
      <c r="BK323" s="192">
        <f>ROUND(I323*H323,2)</f>
        <v>0</v>
      </c>
      <c r="BL323" s="19" t="s">
        <v>207</v>
      </c>
      <c r="BM323" s="191" t="s">
        <v>569</v>
      </c>
    </row>
    <row r="324" spans="1:65" s="12" customFormat="1" ht="22.9" customHeight="1">
      <c r="B324" s="164"/>
      <c r="C324" s="165"/>
      <c r="D324" s="166" t="s">
        <v>79</v>
      </c>
      <c r="E324" s="178" t="s">
        <v>260</v>
      </c>
      <c r="F324" s="178" t="s">
        <v>570</v>
      </c>
      <c r="G324" s="165"/>
      <c r="H324" s="165"/>
      <c r="I324" s="168"/>
      <c r="J324" s="179">
        <f>BK324</f>
        <v>0</v>
      </c>
      <c r="K324" s="165"/>
      <c r="L324" s="170"/>
      <c r="M324" s="171"/>
      <c r="N324" s="172"/>
      <c r="O324" s="172"/>
      <c r="P324" s="173">
        <f>SUM(P325:P466)</f>
        <v>0</v>
      </c>
      <c r="Q324" s="172"/>
      <c r="R324" s="173">
        <f>SUM(R325:R466)</f>
        <v>87.23876417999999</v>
      </c>
      <c r="S324" s="172"/>
      <c r="T324" s="174">
        <f>SUM(T325:T466)</f>
        <v>1236.71423</v>
      </c>
      <c r="AR324" s="175" t="s">
        <v>23</v>
      </c>
      <c r="AT324" s="176" t="s">
        <v>79</v>
      </c>
      <c r="AU324" s="176" t="s">
        <v>23</v>
      </c>
      <c r="AY324" s="175" t="s">
        <v>201</v>
      </c>
      <c r="BK324" s="177">
        <f>SUM(BK325:BK466)</f>
        <v>0</v>
      </c>
    </row>
    <row r="325" spans="1:65" s="2" customFormat="1" ht="14.45" customHeight="1">
      <c r="A325" s="36"/>
      <c r="B325" s="37"/>
      <c r="C325" s="180" t="s">
        <v>571</v>
      </c>
      <c r="D325" s="180" t="s">
        <v>202</v>
      </c>
      <c r="E325" s="181" t="s">
        <v>572</v>
      </c>
      <c r="F325" s="182" t="s">
        <v>573</v>
      </c>
      <c r="G325" s="183" t="s">
        <v>216</v>
      </c>
      <c r="H325" s="184">
        <v>181</v>
      </c>
      <c r="I325" s="185"/>
      <c r="J325" s="186">
        <f>ROUND(I325*H325,2)</f>
        <v>0</v>
      </c>
      <c r="K325" s="182" t="s">
        <v>206</v>
      </c>
      <c r="L325" s="41"/>
      <c r="M325" s="187" t="s">
        <v>22</v>
      </c>
      <c r="N325" s="188" t="s">
        <v>51</v>
      </c>
      <c r="O325" s="66"/>
      <c r="P325" s="189">
        <f>O325*H325</f>
        <v>0</v>
      </c>
      <c r="Q325" s="189">
        <v>4.1250000000000002E-2</v>
      </c>
      <c r="R325" s="189">
        <f>Q325*H325</f>
        <v>7.4662500000000005</v>
      </c>
      <c r="S325" s="189">
        <v>0</v>
      </c>
      <c r="T325" s="190">
        <f>S325*H325</f>
        <v>0</v>
      </c>
      <c r="U325" s="36"/>
      <c r="V325" s="36"/>
      <c r="W325" s="36"/>
      <c r="X325" s="36"/>
      <c r="Y325" s="36"/>
      <c r="Z325" s="36"/>
      <c r="AA325" s="36"/>
      <c r="AB325" s="36"/>
      <c r="AC325" s="36"/>
      <c r="AD325" s="36"/>
      <c r="AE325" s="36"/>
      <c r="AR325" s="191" t="s">
        <v>207</v>
      </c>
      <c r="AT325" s="191" t="s">
        <v>202</v>
      </c>
      <c r="AU325" s="191" t="s">
        <v>89</v>
      </c>
      <c r="AY325" s="19" t="s">
        <v>201</v>
      </c>
      <c r="BE325" s="192">
        <f>IF(N325="základní",J325,0)</f>
        <v>0</v>
      </c>
      <c r="BF325" s="192">
        <f>IF(N325="snížená",J325,0)</f>
        <v>0</v>
      </c>
      <c r="BG325" s="192">
        <f>IF(N325="zákl. přenesená",J325,0)</f>
        <v>0</v>
      </c>
      <c r="BH325" s="192">
        <f>IF(N325="sníž. přenesená",J325,0)</f>
        <v>0</v>
      </c>
      <c r="BI325" s="192">
        <f>IF(N325="nulová",J325,0)</f>
        <v>0</v>
      </c>
      <c r="BJ325" s="19" t="s">
        <v>23</v>
      </c>
      <c r="BK325" s="192">
        <f>ROUND(I325*H325,2)</f>
        <v>0</v>
      </c>
      <c r="BL325" s="19" t="s">
        <v>207</v>
      </c>
      <c r="BM325" s="191" t="s">
        <v>574</v>
      </c>
    </row>
    <row r="326" spans="1:65" s="2" customFormat="1" ht="97.5">
      <c r="A326" s="36"/>
      <c r="B326" s="37"/>
      <c r="C326" s="38"/>
      <c r="D326" s="193" t="s">
        <v>209</v>
      </c>
      <c r="E326" s="38"/>
      <c r="F326" s="194" t="s">
        <v>575</v>
      </c>
      <c r="G326" s="38"/>
      <c r="H326" s="38"/>
      <c r="I326" s="195"/>
      <c r="J326" s="38"/>
      <c r="K326" s="38"/>
      <c r="L326" s="41"/>
      <c r="M326" s="196"/>
      <c r="N326" s="197"/>
      <c r="O326" s="66"/>
      <c r="P326" s="66"/>
      <c r="Q326" s="66"/>
      <c r="R326" s="66"/>
      <c r="S326" s="66"/>
      <c r="T326" s="67"/>
      <c r="U326" s="36"/>
      <c r="V326" s="36"/>
      <c r="W326" s="36"/>
      <c r="X326" s="36"/>
      <c r="Y326" s="36"/>
      <c r="Z326" s="36"/>
      <c r="AA326" s="36"/>
      <c r="AB326" s="36"/>
      <c r="AC326" s="36"/>
      <c r="AD326" s="36"/>
      <c r="AE326" s="36"/>
      <c r="AT326" s="19" t="s">
        <v>209</v>
      </c>
      <c r="AU326" s="19" t="s">
        <v>89</v>
      </c>
    </row>
    <row r="327" spans="1:65" s="14" customFormat="1" ht="11.25">
      <c r="B327" s="208"/>
      <c r="C327" s="209"/>
      <c r="D327" s="193" t="s">
        <v>211</v>
      </c>
      <c r="E327" s="210" t="s">
        <v>22</v>
      </c>
      <c r="F327" s="211" t="s">
        <v>543</v>
      </c>
      <c r="G327" s="209"/>
      <c r="H327" s="212">
        <v>181</v>
      </c>
      <c r="I327" s="213"/>
      <c r="J327" s="209"/>
      <c r="K327" s="209"/>
      <c r="L327" s="214"/>
      <c r="M327" s="215"/>
      <c r="N327" s="216"/>
      <c r="O327" s="216"/>
      <c r="P327" s="216"/>
      <c r="Q327" s="216"/>
      <c r="R327" s="216"/>
      <c r="S327" s="216"/>
      <c r="T327" s="217"/>
      <c r="AT327" s="218" t="s">
        <v>211</v>
      </c>
      <c r="AU327" s="218" t="s">
        <v>89</v>
      </c>
      <c r="AV327" s="14" t="s">
        <v>89</v>
      </c>
      <c r="AW327" s="14" t="s">
        <v>41</v>
      </c>
      <c r="AX327" s="14" t="s">
        <v>23</v>
      </c>
      <c r="AY327" s="218" t="s">
        <v>201</v>
      </c>
    </row>
    <row r="328" spans="1:65" s="2" customFormat="1" ht="14.45" customHeight="1">
      <c r="A328" s="36"/>
      <c r="B328" s="37"/>
      <c r="C328" s="219" t="s">
        <v>576</v>
      </c>
      <c r="D328" s="219" t="s">
        <v>261</v>
      </c>
      <c r="E328" s="220" t="s">
        <v>577</v>
      </c>
      <c r="F328" s="221" t="s">
        <v>578</v>
      </c>
      <c r="G328" s="222" t="s">
        <v>216</v>
      </c>
      <c r="H328" s="223">
        <v>181</v>
      </c>
      <c r="I328" s="224"/>
      <c r="J328" s="225">
        <f>ROUND(I328*H328,2)</f>
        <v>0</v>
      </c>
      <c r="K328" s="221" t="s">
        <v>206</v>
      </c>
      <c r="L328" s="226"/>
      <c r="M328" s="227" t="s">
        <v>22</v>
      </c>
      <c r="N328" s="228" t="s">
        <v>51</v>
      </c>
      <c r="O328" s="66"/>
      <c r="P328" s="189">
        <f>O328*H328</f>
        <v>0</v>
      </c>
      <c r="Q328" s="189">
        <v>0.104</v>
      </c>
      <c r="R328" s="189">
        <f>Q328*H328</f>
        <v>18.823999999999998</v>
      </c>
      <c r="S328" s="189">
        <v>0</v>
      </c>
      <c r="T328" s="190">
        <f>S328*H328</f>
        <v>0</v>
      </c>
      <c r="U328" s="36"/>
      <c r="V328" s="36"/>
      <c r="W328" s="36"/>
      <c r="X328" s="36"/>
      <c r="Y328" s="36"/>
      <c r="Z328" s="36"/>
      <c r="AA328" s="36"/>
      <c r="AB328" s="36"/>
      <c r="AC328" s="36"/>
      <c r="AD328" s="36"/>
      <c r="AE328" s="36"/>
      <c r="AR328" s="191" t="s">
        <v>253</v>
      </c>
      <c r="AT328" s="191" t="s">
        <v>261</v>
      </c>
      <c r="AU328" s="191" t="s">
        <v>89</v>
      </c>
      <c r="AY328" s="19" t="s">
        <v>201</v>
      </c>
      <c r="BE328" s="192">
        <f>IF(N328="základní",J328,0)</f>
        <v>0</v>
      </c>
      <c r="BF328" s="192">
        <f>IF(N328="snížená",J328,0)</f>
        <v>0</v>
      </c>
      <c r="BG328" s="192">
        <f>IF(N328="zákl. přenesená",J328,0)</f>
        <v>0</v>
      </c>
      <c r="BH328" s="192">
        <f>IF(N328="sníž. přenesená",J328,0)</f>
        <v>0</v>
      </c>
      <c r="BI328" s="192">
        <f>IF(N328="nulová",J328,0)</f>
        <v>0</v>
      </c>
      <c r="BJ328" s="19" t="s">
        <v>23</v>
      </c>
      <c r="BK328" s="192">
        <f>ROUND(I328*H328,2)</f>
        <v>0</v>
      </c>
      <c r="BL328" s="19" t="s">
        <v>207</v>
      </c>
      <c r="BM328" s="191" t="s">
        <v>579</v>
      </c>
    </row>
    <row r="329" spans="1:65" s="2" customFormat="1" ht="14.45" customHeight="1">
      <c r="A329" s="36"/>
      <c r="B329" s="37"/>
      <c r="C329" s="180" t="s">
        <v>580</v>
      </c>
      <c r="D329" s="180" t="s">
        <v>202</v>
      </c>
      <c r="E329" s="181" t="s">
        <v>581</v>
      </c>
      <c r="F329" s="182" t="s">
        <v>582</v>
      </c>
      <c r="G329" s="183" t="s">
        <v>216</v>
      </c>
      <c r="H329" s="184">
        <v>17.600000000000001</v>
      </c>
      <c r="I329" s="185"/>
      <c r="J329" s="186">
        <f>ROUND(I329*H329,2)</f>
        <v>0</v>
      </c>
      <c r="K329" s="182" t="s">
        <v>206</v>
      </c>
      <c r="L329" s="41"/>
      <c r="M329" s="187" t="s">
        <v>22</v>
      </c>
      <c r="N329" s="188" t="s">
        <v>51</v>
      </c>
      <c r="O329" s="66"/>
      <c r="P329" s="189">
        <f>O329*H329</f>
        <v>0</v>
      </c>
      <c r="Q329" s="189">
        <v>6.8700000000000002E-3</v>
      </c>
      <c r="R329" s="189">
        <f>Q329*H329</f>
        <v>0.12091200000000002</v>
      </c>
      <c r="S329" s="189">
        <v>0</v>
      </c>
      <c r="T329" s="190">
        <f>S329*H329</f>
        <v>0</v>
      </c>
      <c r="U329" s="36"/>
      <c r="V329" s="36"/>
      <c r="W329" s="36"/>
      <c r="X329" s="36"/>
      <c r="Y329" s="36"/>
      <c r="Z329" s="36"/>
      <c r="AA329" s="36"/>
      <c r="AB329" s="36"/>
      <c r="AC329" s="36"/>
      <c r="AD329" s="36"/>
      <c r="AE329" s="36"/>
      <c r="AR329" s="191" t="s">
        <v>207</v>
      </c>
      <c r="AT329" s="191" t="s">
        <v>202</v>
      </c>
      <c r="AU329" s="191" t="s">
        <v>89</v>
      </c>
      <c r="AY329" s="19" t="s">
        <v>201</v>
      </c>
      <c r="BE329" s="192">
        <f>IF(N329="základní",J329,0)</f>
        <v>0</v>
      </c>
      <c r="BF329" s="192">
        <f>IF(N329="snížená",J329,0)</f>
        <v>0</v>
      </c>
      <c r="BG329" s="192">
        <f>IF(N329="zákl. přenesená",J329,0)</f>
        <v>0</v>
      </c>
      <c r="BH329" s="192">
        <f>IF(N329="sníž. přenesená",J329,0)</f>
        <v>0</v>
      </c>
      <c r="BI329" s="192">
        <f>IF(N329="nulová",J329,0)</f>
        <v>0</v>
      </c>
      <c r="BJ329" s="19" t="s">
        <v>23</v>
      </c>
      <c r="BK329" s="192">
        <f>ROUND(I329*H329,2)</f>
        <v>0</v>
      </c>
      <c r="BL329" s="19" t="s">
        <v>207</v>
      </c>
      <c r="BM329" s="191" t="s">
        <v>583</v>
      </c>
    </row>
    <row r="330" spans="1:65" s="2" customFormat="1" ht="156">
      <c r="A330" s="36"/>
      <c r="B330" s="37"/>
      <c r="C330" s="38"/>
      <c r="D330" s="193" t="s">
        <v>209</v>
      </c>
      <c r="E330" s="38"/>
      <c r="F330" s="194" t="s">
        <v>584</v>
      </c>
      <c r="G330" s="38"/>
      <c r="H330" s="38"/>
      <c r="I330" s="195"/>
      <c r="J330" s="38"/>
      <c r="K330" s="38"/>
      <c r="L330" s="41"/>
      <c r="M330" s="196"/>
      <c r="N330" s="197"/>
      <c r="O330" s="66"/>
      <c r="P330" s="66"/>
      <c r="Q330" s="66"/>
      <c r="R330" s="66"/>
      <c r="S330" s="66"/>
      <c r="T330" s="67"/>
      <c r="U330" s="36"/>
      <c r="V330" s="36"/>
      <c r="W330" s="36"/>
      <c r="X330" s="36"/>
      <c r="Y330" s="36"/>
      <c r="Z330" s="36"/>
      <c r="AA330" s="36"/>
      <c r="AB330" s="36"/>
      <c r="AC330" s="36"/>
      <c r="AD330" s="36"/>
      <c r="AE330" s="36"/>
      <c r="AT330" s="19" t="s">
        <v>209</v>
      </c>
      <c r="AU330" s="19" t="s">
        <v>89</v>
      </c>
    </row>
    <row r="331" spans="1:65" s="14" customFormat="1" ht="11.25">
      <c r="B331" s="208"/>
      <c r="C331" s="209"/>
      <c r="D331" s="193" t="s">
        <v>211</v>
      </c>
      <c r="E331" s="210" t="s">
        <v>22</v>
      </c>
      <c r="F331" s="211" t="s">
        <v>585</v>
      </c>
      <c r="G331" s="209"/>
      <c r="H331" s="212">
        <v>17.600000000000001</v>
      </c>
      <c r="I331" s="213"/>
      <c r="J331" s="209"/>
      <c r="K331" s="209"/>
      <c r="L331" s="214"/>
      <c r="M331" s="215"/>
      <c r="N331" s="216"/>
      <c r="O331" s="216"/>
      <c r="P331" s="216"/>
      <c r="Q331" s="216"/>
      <c r="R331" s="216"/>
      <c r="S331" s="216"/>
      <c r="T331" s="217"/>
      <c r="AT331" s="218" t="s">
        <v>211</v>
      </c>
      <c r="AU331" s="218" t="s">
        <v>89</v>
      </c>
      <c r="AV331" s="14" t="s">
        <v>89</v>
      </c>
      <c r="AW331" s="14" t="s">
        <v>41</v>
      </c>
      <c r="AX331" s="14" t="s">
        <v>23</v>
      </c>
      <c r="AY331" s="218" t="s">
        <v>201</v>
      </c>
    </row>
    <row r="332" spans="1:65" s="2" customFormat="1" ht="14.45" customHeight="1">
      <c r="A332" s="36"/>
      <c r="B332" s="37"/>
      <c r="C332" s="219" t="s">
        <v>586</v>
      </c>
      <c r="D332" s="219" t="s">
        <v>261</v>
      </c>
      <c r="E332" s="220" t="s">
        <v>587</v>
      </c>
      <c r="F332" s="221" t="s">
        <v>588</v>
      </c>
      <c r="G332" s="222" t="s">
        <v>216</v>
      </c>
      <c r="H332" s="223">
        <v>17.600000000000001</v>
      </c>
      <c r="I332" s="224"/>
      <c r="J332" s="225">
        <f>ROUND(I332*H332,2)</f>
        <v>0</v>
      </c>
      <c r="K332" s="221" t="s">
        <v>22</v>
      </c>
      <c r="L332" s="226"/>
      <c r="M332" s="227" t="s">
        <v>22</v>
      </c>
      <c r="N332" s="228" t="s">
        <v>51</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253</v>
      </c>
      <c r="AT332" s="191" t="s">
        <v>261</v>
      </c>
      <c r="AU332" s="191" t="s">
        <v>89</v>
      </c>
      <c r="AY332" s="19" t="s">
        <v>201</v>
      </c>
      <c r="BE332" s="192">
        <f>IF(N332="základní",J332,0)</f>
        <v>0</v>
      </c>
      <c r="BF332" s="192">
        <f>IF(N332="snížená",J332,0)</f>
        <v>0</v>
      </c>
      <c r="BG332" s="192">
        <f>IF(N332="zákl. přenesená",J332,0)</f>
        <v>0</v>
      </c>
      <c r="BH332" s="192">
        <f>IF(N332="sníž. přenesená",J332,0)</f>
        <v>0</v>
      </c>
      <c r="BI332" s="192">
        <f>IF(N332="nulová",J332,0)</f>
        <v>0</v>
      </c>
      <c r="BJ332" s="19" t="s">
        <v>23</v>
      </c>
      <c r="BK332" s="192">
        <f>ROUND(I332*H332,2)</f>
        <v>0</v>
      </c>
      <c r="BL332" s="19" t="s">
        <v>207</v>
      </c>
      <c r="BM332" s="191" t="s">
        <v>589</v>
      </c>
    </row>
    <row r="333" spans="1:65" s="2" customFormat="1" ht="14.45" customHeight="1">
      <c r="A333" s="36"/>
      <c r="B333" s="37"/>
      <c r="C333" s="180" t="s">
        <v>590</v>
      </c>
      <c r="D333" s="180" t="s">
        <v>202</v>
      </c>
      <c r="E333" s="181" t="s">
        <v>591</v>
      </c>
      <c r="F333" s="182" t="s">
        <v>592</v>
      </c>
      <c r="G333" s="183" t="s">
        <v>434</v>
      </c>
      <c r="H333" s="184">
        <v>12</v>
      </c>
      <c r="I333" s="185"/>
      <c r="J333" s="186">
        <f>ROUND(I333*H333,2)</f>
        <v>0</v>
      </c>
      <c r="K333" s="182" t="s">
        <v>206</v>
      </c>
      <c r="L333" s="41"/>
      <c r="M333" s="187" t="s">
        <v>22</v>
      </c>
      <c r="N333" s="188" t="s">
        <v>51</v>
      </c>
      <c r="O333" s="66"/>
      <c r="P333" s="189">
        <f>O333*H333</f>
        <v>0</v>
      </c>
      <c r="Q333" s="189">
        <v>2.4000000000000001E-4</v>
      </c>
      <c r="R333" s="189">
        <f>Q333*H333</f>
        <v>2.8800000000000002E-3</v>
      </c>
      <c r="S333" s="189">
        <v>0</v>
      </c>
      <c r="T333" s="190">
        <f>S333*H333</f>
        <v>0</v>
      </c>
      <c r="U333" s="36"/>
      <c r="V333" s="36"/>
      <c r="W333" s="36"/>
      <c r="X333" s="36"/>
      <c r="Y333" s="36"/>
      <c r="Z333" s="36"/>
      <c r="AA333" s="36"/>
      <c r="AB333" s="36"/>
      <c r="AC333" s="36"/>
      <c r="AD333" s="36"/>
      <c r="AE333" s="36"/>
      <c r="AR333" s="191" t="s">
        <v>207</v>
      </c>
      <c r="AT333" s="191" t="s">
        <v>202</v>
      </c>
      <c r="AU333" s="191" t="s">
        <v>89</v>
      </c>
      <c r="AY333" s="19" t="s">
        <v>201</v>
      </c>
      <c r="BE333" s="192">
        <f>IF(N333="základní",J333,0)</f>
        <v>0</v>
      </c>
      <c r="BF333" s="192">
        <f>IF(N333="snížená",J333,0)</f>
        <v>0</v>
      </c>
      <c r="BG333" s="192">
        <f>IF(N333="zákl. přenesená",J333,0)</f>
        <v>0</v>
      </c>
      <c r="BH333" s="192">
        <f>IF(N333="sníž. přenesená",J333,0)</f>
        <v>0</v>
      </c>
      <c r="BI333" s="192">
        <f>IF(N333="nulová",J333,0)</f>
        <v>0</v>
      </c>
      <c r="BJ333" s="19" t="s">
        <v>23</v>
      </c>
      <c r="BK333" s="192">
        <f>ROUND(I333*H333,2)</f>
        <v>0</v>
      </c>
      <c r="BL333" s="19" t="s">
        <v>207</v>
      </c>
      <c r="BM333" s="191" t="s">
        <v>593</v>
      </c>
    </row>
    <row r="334" spans="1:65" s="2" customFormat="1" ht="48.75">
      <c r="A334" s="36"/>
      <c r="B334" s="37"/>
      <c r="C334" s="38"/>
      <c r="D334" s="193" t="s">
        <v>209</v>
      </c>
      <c r="E334" s="38"/>
      <c r="F334" s="194" t="s">
        <v>594</v>
      </c>
      <c r="G334" s="38"/>
      <c r="H334" s="38"/>
      <c r="I334" s="195"/>
      <c r="J334" s="38"/>
      <c r="K334" s="38"/>
      <c r="L334" s="41"/>
      <c r="M334" s="196"/>
      <c r="N334" s="197"/>
      <c r="O334" s="66"/>
      <c r="P334" s="66"/>
      <c r="Q334" s="66"/>
      <c r="R334" s="66"/>
      <c r="S334" s="66"/>
      <c r="T334" s="67"/>
      <c r="U334" s="36"/>
      <c r="V334" s="36"/>
      <c r="W334" s="36"/>
      <c r="X334" s="36"/>
      <c r="Y334" s="36"/>
      <c r="Z334" s="36"/>
      <c r="AA334" s="36"/>
      <c r="AB334" s="36"/>
      <c r="AC334" s="36"/>
      <c r="AD334" s="36"/>
      <c r="AE334" s="36"/>
      <c r="AT334" s="19" t="s">
        <v>209</v>
      </c>
      <c r="AU334" s="19" t="s">
        <v>89</v>
      </c>
    </row>
    <row r="335" spans="1:65" s="2" customFormat="1" ht="14.45" customHeight="1">
      <c r="A335" s="36"/>
      <c r="B335" s="37"/>
      <c r="C335" s="180" t="s">
        <v>595</v>
      </c>
      <c r="D335" s="180" t="s">
        <v>202</v>
      </c>
      <c r="E335" s="181" t="s">
        <v>596</v>
      </c>
      <c r="F335" s="182" t="s">
        <v>597</v>
      </c>
      <c r="G335" s="183" t="s">
        <v>434</v>
      </c>
      <c r="H335" s="184">
        <v>2</v>
      </c>
      <c r="I335" s="185"/>
      <c r="J335" s="186">
        <f>ROUND(I335*H335,2)</f>
        <v>0</v>
      </c>
      <c r="K335" s="182" t="s">
        <v>206</v>
      </c>
      <c r="L335" s="41"/>
      <c r="M335" s="187" t="s">
        <v>22</v>
      </c>
      <c r="N335" s="188" t="s">
        <v>51</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207</v>
      </c>
      <c r="AT335" s="191" t="s">
        <v>202</v>
      </c>
      <c r="AU335" s="191" t="s">
        <v>89</v>
      </c>
      <c r="AY335" s="19" t="s">
        <v>201</v>
      </c>
      <c r="BE335" s="192">
        <f>IF(N335="základní",J335,0)</f>
        <v>0</v>
      </c>
      <c r="BF335" s="192">
        <f>IF(N335="snížená",J335,0)</f>
        <v>0</v>
      </c>
      <c r="BG335" s="192">
        <f>IF(N335="zákl. přenesená",J335,0)</f>
        <v>0</v>
      </c>
      <c r="BH335" s="192">
        <f>IF(N335="sníž. přenesená",J335,0)</f>
        <v>0</v>
      </c>
      <c r="BI335" s="192">
        <f>IF(N335="nulová",J335,0)</f>
        <v>0</v>
      </c>
      <c r="BJ335" s="19" t="s">
        <v>23</v>
      </c>
      <c r="BK335" s="192">
        <f>ROUND(I335*H335,2)</f>
        <v>0</v>
      </c>
      <c r="BL335" s="19" t="s">
        <v>207</v>
      </c>
      <c r="BM335" s="191" t="s">
        <v>598</v>
      </c>
    </row>
    <row r="336" spans="1:65" s="2" customFormat="1" ht="87.75">
      <c r="A336" s="36"/>
      <c r="B336" s="37"/>
      <c r="C336" s="38"/>
      <c r="D336" s="193" t="s">
        <v>209</v>
      </c>
      <c r="E336" s="38"/>
      <c r="F336" s="194" t="s">
        <v>599</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209</v>
      </c>
      <c r="AU336" s="19" t="s">
        <v>89</v>
      </c>
    </row>
    <row r="337" spans="1:65" s="13" customFormat="1" ht="11.25">
      <c r="B337" s="198"/>
      <c r="C337" s="199"/>
      <c r="D337" s="193" t="s">
        <v>211</v>
      </c>
      <c r="E337" s="200" t="s">
        <v>22</v>
      </c>
      <c r="F337" s="201" t="s">
        <v>600</v>
      </c>
      <c r="G337" s="199"/>
      <c r="H337" s="200" t="s">
        <v>22</v>
      </c>
      <c r="I337" s="202"/>
      <c r="J337" s="199"/>
      <c r="K337" s="199"/>
      <c r="L337" s="203"/>
      <c r="M337" s="204"/>
      <c r="N337" s="205"/>
      <c r="O337" s="205"/>
      <c r="P337" s="205"/>
      <c r="Q337" s="205"/>
      <c r="R337" s="205"/>
      <c r="S337" s="205"/>
      <c r="T337" s="206"/>
      <c r="AT337" s="207" t="s">
        <v>211</v>
      </c>
      <c r="AU337" s="207" t="s">
        <v>89</v>
      </c>
      <c r="AV337" s="13" t="s">
        <v>23</v>
      </c>
      <c r="AW337" s="13" t="s">
        <v>41</v>
      </c>
      <c r="AX337" s="13" t="s">
        <v>80</v>
      </c>
      <c r="AY337" s="207" t="s">
        <v>201</v>
      </c>
    </row>
    <row r="338" spans="1:65" s="14" customFormat="1" ht="11.25">
      <c r="B338" s="208"/>
      <c r="C338" s="209"/>
      <c r="D338" s="193" t="s">
        <v>211</v>
      </c>
      <c r="E338" s="210" t="s">
        <v>22</v>
      </c>
      <c r="F338" s="211" t="s">
        <v>89</v>
      </c>
      <c r="G338" s="209"/>
      <c r="H338" s="212">
        <v>2</v>
      </c>
      <c r="I338" s="213"/>
      <c r="J338" s="209"/>
      <c r="K338" s="209"/>
      <c r="L338" s="214"/>
      <c r="M338" s="215"/>
      <c r="N338" s="216"/>
      <c r="O338" s="216"/>
      <c r="P338" s="216"/>
      <c r="Q338" s="216"/>
      <c r="R338" s="216"/>
      <c r="S338" s="216"/>
      <c r="T338" s="217"/>
      <c r="AT338" s="218" t="s">
        <v>211</v>
      </c>
      <c r="AU338" s="218" t="s">
        <v>89</v>
      </c>
      <c r="AV338" s="14" t="s">
        <v>89</v>
      </c>
      <c r="AW338" s="14" t="s">
        <v>41</v>
      </c>
      <c r="AX338" s="14" t="s">
        <v>23</v>
      </c>
      <c r="AY338" s="218" t="s">
        <v>201</v>
      </c>
    </row>
    <row r="339" spans="1:65" s="2" customFormat="1" ht="14.45" customHeight="1">
      <c r="A339" s="36"/>
      <c r="B339" s="37"/>
      <c r="C339" s="219" t="s">
        <v>601</v>
      </c>
      <c r="D339" s="219" t="s">
        <v>261</v>
      </c>
      <c r="E339" s="220" t="s">
        <v>602</v>
      </c>
      <c r="F339" s="221" t="s">
        <v>603</v>
      </c>
      <c r="G339" s="222" t="s">
        <v>434</v>
      </c>
      <c r="H339" s="223">
        <v>2</v>
      </c>
      <c r="I339" s="224"/>
      <c r="J339" s="225">
        <f>ROUND(I339*H339,2)</f>
        <v>0</v>
      </c>
      <c r="K339" s="221" t="s">
        <v>22</v>
      </c>
      <c r="L339" s="226"/>
      <c r="M339" s="227" t="s">
        <v>22</v>
      </c>
      <c r="N339" s="228" t="s">
        <v>51</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253</v>
      </c>
      <c r="AT339" s="191" t="s">
        <v>261</v>
      </c>
      <c r="AU339" s="191" t="s">
        <v>89</v>
      </c>
      <c r="AY339" s="19" t="s">
        <v>201</v>
      </c>
      <c r="BE339" s="192">
        <f>IF(N339="základní",J339,0)</f>
        <v>0</v>
      </c>
      <c r="BF339" s="192">
        <f>IF(N339="snížená",J339,0)</f>
        <v>0</v>
      </c>
      <c r="BG339" s="192">
        <f>IF(N339="zákl. přenesená",J339,0)</f>
        <v>0</v>
      </c>
      <c r="BH339" s="192">
        <f>IF(N339="sníž. přenesená",J339,0)</f>
        <v>0</v>
      </c>
      <c r="BI339" s="192">
        <f>IF(N339="nulová",J339,0)</f>
        <v>0</v>
      </c>
      <c r="BJ339" s="19" t="s">
        <v>23</v>
      </c>
      <c r="BK339" s="192">
        <f>ROUND(I339*H339,2)</f>
        <v>0</v>
      </c>
      <c r="BL339" s="19" t="s">
        <v>207</v>
      </c>
      <c r="BM339" s="191" t="s">
        <v>604</v>
      </c>
    </row>
    <row r="340" spans="1:65" s="2" customFormat="1" ht="14.45" customHeight="1">
      <c r="A340" s="36"/>
      <c r="B340" s="37"/>
      <c r="C340" s="180" t="s">
        <v>605</v>
      </c>
      <c r="D340" s="180" t="s">
        <v>202</v>
      </c>
      <c r="E340" s="181" t="s">
        <v>606</v>
      </c>
      <c r="F340" s="182" t="s">
        <v>607</v>
      </c>
      <c r="G340" s="183" t="s">
        <v>434</v>
      </c>
      <c r="H340" s="184">
        <v>17</v>
      </c>
      <c r="I340" s="185"/>
      <c r="J340" s="186">
        <f>ROUND(I340*H340,2)</f>
        <v>0</v>
      </c>
      <c r="K340" s="182" t="s">
        <v>206</v>
      </c>
      <c r="L340" s="41"/>
      <c r="M340" s="187" t="s">
        <v>22</v>
      </c>
      <c r="N340" s="188" t="s">
        <v>51</v>
      </c>
      <c r="O340" s="66"/>
      <c r="P340" s="189">
        <f>O340*H340</f>
        <v>0</v>
      </c>
      <c r="Q340" s="189">
        <v>1.8699999999999999E-3</v>
      </c>
      <c r="R340" s="189">
        <f>Q340*H340</f>
        <v>3.1789999999999999E-2</v>
      </c>
      <c r="S340" s="189">
        <v>0</v>
      </c>
      <c r="T340" s="190">
        <f>S340*H340</f>
        <v>0</v>
      </c>
      <c r="U340" s="36"/>
      <c r="V340" s="36"/>
      <c r="W340" s="36"/>
      <c r="X340" s="36"/>
      <c r="Y340" s="36"/>
      <c r="Z340" s="36"/>
      <c r="AA340" s="36"/>
      <c r="AB340" s="36"/>
      <c r="AC340" s="36"/>
      <c r="AD340" s="36"/>
      <c r="AE340" s="36"/>
      <c r="AR340" s="191" t="s">
        <v>207</v>
      </c>
      <c r="AT340" s="191" t="s">
        <v>202</v>
      </c>
      <c r="AU340" s="191" t="s">
        <v>89</v>
      </c>
      <c r="AY340" s="19" t="s">
        <v>201</v>
      </c>
      <c r="BE340" s="192">
        <f>IF(N340="základní",J340,0)</f>
        <v>0</v>
      </c>
      <c r="BF340" s="192">
        <f>IF(N340="snížená",J340,0)</f>
        <v>0</v>
      </c>
      <c r="BG340" s="192">
        <f>IF(N340="zákl. přenesená",J340,0)</f>
        <v>0</v>
      </c>
      <c r="BH340" s="192">
        <f>IF(N340="sníž. přenesená",J340,0)</f>
        <v>0</v>
      </c>
      <c r="BI340" s="192">
        <f>IF(N340="nulová",J340,0)</f>
        <v>0</v>
      </c>
      <c r="BJ340" s="19" t="s">
        <v>23</v>
      </c>
      <c r="BK340" s="192">
        <f>ROUND(I340*H340,2)</f>
        <v>0</v>
      </c>
      <c r="BL340" s="19" t="s">
        <v>207</v>
      </c>
      <c r="BM340" s="191" t="s">
        <v>608</v>
      </c>
    </row>
    <row r="341" spans="1:65" s="2" customFormat="1" ht="175.5">
      <c r="A341" s="36"/>
      <c r="B341" s="37"/>
      <c r="C341" s="38"/>
      <c r="D341" s="193" t="s">
        <v>209</v>
      </c>
      <c r="E341" s="38"/>
      <c r="F341" s="194" t="s">
        <v>609</v>
      </c>
      <c r="G341" s="38"/>
      <c r="H341" s="38"/>
      <c r="I341" s="195"/>
      <c r="J341" s="38"/>
      <c r="K341" s="38"/>
      <c r="L341" s="41"/>
      <c r="M341" s="196"/>
      <c r="N341" s="197"/>
      <c r="O341" s="66"/>
      <c r="P341" s="66"/>
      <c r="Q341" s="66"/>
      <c r="R341" s="66"/>
      <c r="S341" s="66"/>
      <c r="T341" s="67"/>
      <c r="U341" s="36"/>
      <c r="V341" s="36"/>
      <c r="W341" s="36"/>
      <c r="X341" s="36"/>
      <c r="Y341" s="36"/>
      <c r="Z341" s="36"/>
      <c r="AA341" s="36"/>
      <c r="AB341" s="36"/>
      <c r="AC341" s="36"/>
      <c r="AD341" s="36"/>
      <c r="AE341" s="36"/>
      <c r="AT341" s="19" t="s">
        <v>209</v>
      </c>
      <c r="AU341" s="19" t="s">
        <v>89</v>
      </c>
    </row>
    <row r="342" spans="1:65" s="13" customFormat="1" ht="11.25">
      <c r="B342" s="198"/>
      <c r="C342" s="199"/>
      <c r="D342" s="193" t="s">
        <v>211</v>
      </c>
      <c r="E342" s="200" t="s">
        <v>22</v>
      </c>
      <c r="F342" s="201" t="s">
        <v>610</v>
      </c>
      <c r="G342" s="199"/>
      <c r="H342" s="200" t="s">
        <v>22</v>
      </c>
      <c r="I342" s="202"/>
      <c r="J342" s="199"/>
      <c r="K342" s="199"/>
      <c r="L342" s="203"/>
      <c r="M342" s="204"/>
      <c r="N342" s="205"/>
      <c r="O342" s="205"/>
      <c r="P342" s="205"/>
      <c r="Q342" s="205"/>
      <c r="R342" s="205"/>
      <c r="S342" s="205"/>
      <c r="T342" s="206"/>
      <c r="AT342" s="207" t="s">
        <v>211</v>
      </c>
      <c r="AU342" s="207" t="s">
        <v>89</v>
      </c>
      <c r="AV342" s="13" t="s">
        <v>23</v>
      </c>
      <c r="AW342" s="13" t="s">
        <v>41</v>
      </c>
      <c r="AX342" s="13" t="s">
        <v>80</v>
      </c>
      <c r="AY342" s="207" t="s">
        <v>201</v>
      </c>
    </row>
    <row r="343" spans="1:65" s="14" customFormat="1" ht="11.25">
      <c r="B343" s="208"/>
      <c r="C343" s="209"/>
      <c r="D343" s="193" t="s">
        <v>211</v>
      </c>
      <c r="E343" s="210" t="s">
        <v>22</v>
      </c>
      <c r="F343" s="211" t="s">
        <v>137</v>
      </c>
      <c r="G343" s="209"/>
      <c r="H343" s="212">
        <v>12</v>
      </c>
      <c r="I343" s="213"/>
      <c r="J343" s="209"/>
      <c r="K343" s="209"/>
      <c r="L343" s="214"/>
      <c r="M343" s="215"/>
      <c r="N343" s="216"/>
      <c r="O343" s="216"/>
      <c r="P343" s="216"/>
      <c r="Q343" s="216"/>
      <c r="R343" s="216"/>
      <c r="S343" s="216"/>
      <c r="T343" s="217"/>
      <c r="AT343" s="218" t="s">
        <v>211</v>
      </c>
      <c r="AU343" s="218" t="s">
        <v>89</v>
      </c>
      <c r="AV343" s="14" t="s">
        <v>89</v>
      </c>
      <c r="AW343" s="14" t="s">
        <v>41</v>
      </c>
      <c r="AX343" s="14" t="s">
        <v>80</v>
      </c>
      <c r="AY343" s="218" t="s">
        <v>201</v>
      </c>
    </row>
    <row r="344" spans="1:65" s="13" customFormat="1" ht="11.25">
      <c r="B344" s="198"/>
      <c r="C344" s="199"/>
      <c r="D344" s="193" t="s">
        <v>211</v>
      </c>
      <c r="E344" s="200" t="s">
        <v>22</v>
      </c>
      <c r="F344" s="201" t="s">
        <v>611</v>
      </c>
      <c r="G344" s="199"/>
      <c r="H344" s="200" t="s">
        <v>22</v>
      </c>
      <c r="I344" s="202"/>
      <c r="J344" s="199"/>
      <c r="K344" s="199"/>
      <c r="L344" s="203"/>
      <c r="M344" s="204"/>
      <c r="N344" s="205"/>
      <c r="O344" s="205"/>
      <c r="P344" s="205"/>
      <c r="Q344" s="205"/>
      <c r="R344" s="205"/>
      <c r="S344" s="205"/>
      <c r="T344" s="206"/>
      <c r="AT344" s="207" t="s">
        <v>211</v>
      </c>
      <c r="AU344" s="207" t="s">
        <v>89</v>
      </c>
      <c r="AV344" s="13" t="s">
        <v>23</v>
      </c>
      <c r="AW344" s="13" t="s">
        <v>41</v>
      </c>
      <c r="AX344" s="13" t="s">
        <v>80</v>
      </c>
      <c r="AY344" s="207" t="s">
        <v>201</v>
      </c>
    </row>
    <row r="345" spans="1:65" s="14" customFormat="1" ht="11.25">
      <c r="B345" s="208"/>
      <c r="C345" s="209"/>
      <c r="D345" s="193" t="s">
        <v>211</v>
      </c>
      <c r="E345" s="210" t="s">
        <v>22</v>
      </c>
      <c r="F345" s="211" t="s">
        <v>234</v>
      </c>
      <c r="G345" s="209"/>
      <c r="H345" s="212">
        <v>5</v>
      </c>
      <c r="I345" s="213"/>
      <c r="J345" s="209"/>
      <c r="K345" s="209"/>
      <c r="L345" s="214"/>
      <c r="M345" s="215"/>
      <c r="N345" s="216"/>
      <c r="O345" s="216"/>
      <c r="P345" s="216"/>
      <c r="Q345" s="216"/>
      <c r="R345" s="216"/>
      <c r="S345" s="216"/>
      <c r="T345" s="217"/>
      <c r="AT345" s="218" t="s">
        <v>211</v>
      </c>
      <c r="AU345" s="218" t="s">
        <v>89</v>
      </c>
      <c r="AV345" s="14" t="s">
        <v>89</v>
      </c>
      <c r="AW345" s="14" t="s">
        <v>41</v>
      </c>
      <c r="AX345" s="14" t="s">
        <v>80</v>
      </c>
      <c r="AY345" s="218" t="s">
        <v>201</v>
      </c>
    </row>
    <row r="346" spans="1:65" s="15" customFormat="1" ht="11.25">
      <c r="B346" s="229"/>
      <c r="C346" s="230"/>
      <c r="D346" s="193" t="s">
        <v>211</v>
      </c>
      <c r="E346" s="231" t="s">
        <v>22</v>
      </c>
      <c r="F346" s="232" t="s">
        <v>316</v>
      </c>
      <c r="G346" s="230"/>
      <c r="H346" s="233">
        <v>17</v>
      </c>
      <c r="I346" s="234"/>
      <c r="J346" s="230"/>
      <c r="K346" s="230"/>
      <c r="L346" s="235"/>
      <c r="M346" s="236"/>
      <c r="N346" s="237"/>
      <c r="O346" s="237"/>
      <c r="P346" s="237"/>
      <c r="Q346" s="237"/>
      <c r="R346" s="237"/>
      <c r="S346" s="237"/>
      <c r="T346" s="238"/>
      <c r="AT346" s="239" t="s">
        <v>211</v>
      </c>
      <c r="AU346" s="239" t="s">
        <v>89</v>
      </c>
      <c r="AV346" s="15" t="s">
        <v>207</v>
      </c>
      <c r="AW346" s="15" t="s">
        <v>41</v>
      </c>
      <c r="AX346" s="15" t="s">
        <v>23</v>
      </c>
      <c r="AY346" s="239" t="s">
        <v>201</v>
      </c>
    </row>
    <row r="347" spans="1:65" s="2" customFormat="1" ht="14.45" customHeight="1">
      <c r="A347" s="36"/>
      <c r="B347" s="37"/>
      <c r="C347" s="219" t="s">
        <v>612</v>
      </c>
      <c r="D347" s="219" t="s">
        <v>261</v>
      </c>
      <c r="E347" s="220" t="s">
        <v>613</v>
      </c>
      <c r="F347" s="221" t="s">
        <v>614</v>
      </c>
      <c r="G347" s="222" t="s">
        <v>216</v>
      </c>
      <c r="H347" s="223">
        <v>8</v>
      </c>
      <c r="I347" s="224"/>
      <c r="J347" s="225">
        <f>ROUND(I347*H347,2)</f>
        <v>0</v>
      </c>
      <c r="K347" s="221" t="s">
        <v>22</v>
      </c>
      <c r="L347" s="226"/>
      <c r="M347" s="227" t="s">
        <v>22</v>
      </c>
      <c r="N347" s="228" t="s">
        <v>51</v>
      </c>
      <c r="O347" s="66"/>
      <c r="P347" s="189">
        <f>O347*H347</f>
        <v>0</v>
      </c>
      <c r="Q347" s="189">
        <v>0</v>
      </c>
      <c r="R347" s="189">
        <f>Q347*H347</f>
        <v>0</v>
      </c>
      <c r="S347" s="189">
        <v>0</v>
      </c>
      <c r="T347" s="190">
        <f>S347*H347</f>
        <v>0</v>
      </c>
      <c r="U347" s="36"/>
      <c r="V347" s="36"/>
      <c r="W347" s="36"/>
      <c r="X347" s="36"/>
      <c r="Y347" s="36"/>
      <c r="Z347" s="36"/>
      <c r="AA347" s="36"/>
      <c r="AB347" s="36"/>
      <c r="AC347" s="36"/>
      <c r="AD347" s="36"/>
      <c r="AE347" s="36"/>
      <c r="AR347" s="191" t="s">
        <v>253</v>
      </c>
      <c r="AT347" s="191" t="s">
        <v>261</v>
      </c>
      <c r="AU347" s="191" t="s">
        <v>89</v>
      </c>
      <c r="AY347" s="19" t="s">
        <v>201</v>
      </c>
      <c r="BE347" s="192">
        <f>IF(N347="základní",J347,0)</f>
        <v>0</v>
      </c>
      <c r="BF347" s="192">
        <f>IF(N347="snížená",J347,0)</f>
        <v>0</v>
      </c>
      <c r="BG347" s="192">
        <f>IF(N347="zákl. přenesená",J347,0)</f>
        <v>0</v>
      </c>
      <c r="BH347" s="192">
        <f>IF(N347="sníž. přenesená",J347,0)</f>
        <v>0</v>
      </c>
      <c r="BI347" s="192">
        <f>IF(N347="nulová",J347,0)</f>
        <v>0</v>
      </c>
      <c r="BJ347" s="19" t="s">
        <v>23</v>
      </c>
      <c r="BK347" s="192">
        <f>ROUND(I347*H347,2)</f>
        <v>0</v>
      </c>
      <c r="BL347" s="19" t="s">
        <v>207</v>
      </c>
      <c r="BM347" s="191" t="s">
        <v>615</v>
      </c>
    </row>
    <row r="348" spans="1:65" s="14" customFormat="1" ht="11.25">
      <c r="B348" s="208"/>
      <c r="C348" s="209"/>
      <c r="D348" s="193" t="s">
        <v>211</v>
      </c>
      <c r="E348" s="210" t="s">
        <v>22</v>
      </c>
      <c r="F348" s="211" t="s">
        <v>616</v>
      </c>
      <c r="G348" s="209"/>
      <c r="H348" s="212">
        <v>8</v>
      </c>
      <c r="I348" s="213"/>
      <c r="J348" s="209"/>
      <c r="K348" s="209"/>
      <c r="L348" s="214"/>
      <c r="M348" s="215"/>
      <c r="N348" s="216"/>
      <c r="O348" s="216"/>
      <c r="P348" s="216"/>
      <c r="Q348" s="216"/>
      <c r="R348" s="216"/>
      <c r="S348" s="216"/>
      <c r="T348" s="217"/>
      <c r="AT348" s="218" t="s">
        <v>211</v>
      </c>
      <c r="AU348" s="218" t="s">
        <v>89</v>
      </c>
      <c r="AV348" s="14" t="s">
        <v>89</v>
      </c>
      <c r="AW348" s="14" t="s">
        <v>41</v>
      </c>
      <c r="AX348" s="14" t="s">
        <v>23</v>
      </c>
      <c r="AY348" s="218" t="s">
        <v>201</v>
      </c>
    </row>
    <row r="349" spans="1:65" s="2" customFormat="1" ht="14.45" customHeight="1">
      <c r="A349" s="36"/>
      <c r="B349" s="37"/>
      <c r="C349" s="180" t="s">
        <v>617</v>
      </c>
      <c r="D349" s="180" t="s">
        <v>202</v>
      </c>
      <c r="E349" s="181" t="s">
        <v>618</v>
      </c>
      <c r="F349" s="182" t="s">
        <v>619</v>
      </c>
      <c r="G349" s="183" t="s">
        <v>434</v>
      </c>
      <c r="H349" s="184">
        <v>13</v>
      </c>
      <c r="I349" s="185"/>
      <c r="J349" s="186">
        <f>ROUND(I349*H349,2)</f>
        <v>0</v>
      </c>
      <c r="K349" s="182" t="s">
        <v>206</v>
      </c>
      <c r="L349" s="41"/>
      <c r="M349" s="187" t="s">
        <v>22</v>
      </c>
      <c r="N349" s="188" t="s">
        <v>51</v>
      </c>
      <c r="O349" s="66"/>
      <c r="P349" s="189">
        <f>O349*H349</f>
        <v>0</v>
      </c>
      <c r="Q349" s="189">
        <v>9.4199999999999996E-3</v>
      </c>
      <c r="R349" s="189">
        <f>Q349*H349</f>
        <v>0.12246</v>
      </c>
      <c r="S349" s="189">
        <v>0</v>
      </c>
      <c r="T349" s="190">
        <f>S349*H349</f>
        <v>0</v>
      </c>
      <c r="U349" s="36"/>
      <c r="V349" s="36"/>
      <c r="W349" s="36"/>
      <c r="X349" s="36"/>
      <c r="Y349" s="36"/>
      <c r="Z349" s="36"/>
      <c r="AA349" s="36"/>
      <c r="AB349" s="36"/>
      <c r="AC349" s="36"/>
      <c r="AD349" s="36"/>
      <c r="AE349" s="36"/>
      <c r="AR349" s="191" t="s">
        <v>207</v>
      </c>
      <c r="AT349" s="191" t="s">
        <v>202</v>
      </c>
      <c r="AU349" s="191" t="s">
        <v>89</v>
      </c>
      <c r="AY349" s="19" t="s">
        <v>201</v>
      </c>
      <c r="BE349" s="192">
        <f>IF(N349="základní",J349,0)</f>
        <v>0</v>
      </c>
      <c r="BF349" s="192">
        <f>IF(N349="snížená",J349,0)</f>
        <v>0</v>
      </c>
      <c r="BG349" s="192">
        <f>IF(N349="zákl. přenesená",J349,0)</f>
        <v>0</v>
      </c>
      <c r="BH349" s="192">
        <f>IF(N349="sníž. přenesená",J349,0)</f>
        <v>0</v>
      </c>
      <c r="BI349" s="192">
        <f>IF(N349="nulová",J349,0)</f>
        <v>0</v>
      </c>
      <c r="BJ349" s="19" t="s">
        <v>23</v>
      </c>
      <c r="BK349" s="192">
        <f>ROUND(I349*H349,2)</f>
        <v>0</v>
      </c>
      <c r="BL349" s="19" t="s">
        <v>207</v>
      </c>
      <c r="BM349" s="191" t="s">
        <v>620</v>
      </c>
    </row>
    <row r="350" spans="1:65" s="2" customFormat="1" ht="146.25">
      <c r="A350" s="36"/>
      <c r="B350" s="37"/>
      <c r="C350" s="38"/>
      <c r="D350" s="193" t="s">
        <v>209</v>
      </c>
      <c r="E350" s="38"/>
      <c r="F350" s="194" t="s">
        <v>621</v>
      </c>
      <c r="G350" s="38"/>
      <c r="H350" s="38"/>
      <c r="I350" s="195"/>
      <c r="J350" s="38"/>
      <c r="K350" s="38"/>
      <c r="L350" s="41"/>
      <c r="M350" s="196"/>
      <c r="N350" s="197"/>
      <c r="O350" s="66"/>
      <c r="P350" s="66"/>
      <c r="Q350" s="66"/>
      <c r="R350" s="66"/>
      <c r="S350" s="66"/>
      <c r="T350" s="67"/>
      <c r="U350" s="36"/>
      <c r="V350" s="36"/>
      <c r="W350" s="36"/>
      <c r="X350" s="36"/>
      <c r="Y350" s="36"/>
      <c r="Z350" s="36"/>
      <c r="AA350" s="36"/>
      <c r="AB350" s="36"/>
      <c r="AC350" s="36"/>
      <c r="AD350" s="36"/>
      <c r="AE350" s="36"/>
      <c r="AT350" s="19" t="s">
        <v>209</v>
      </c>
      <c r="AU350" s="19" t="s">
        <v>89</v>
      </c>
    </row>
    <row r="351" spans="1:65" s="13" customFormat="1" ht="11.25">
      <c r="B351" s="198"/>
      <c r="C351" s="199"/>
      <c r="D351" s="193" t="s">
        <v>211</v>
      </c>
      <c r="E351" s="200" t="s">
        <v>22</v>
      </c>
      <c r="F351" s="201" t="s">
        <v>622</v>
      </c>
      <c r="G351" s="199"/>
      <c r="H351" s="200" t="s">
        <v>22</v>
      </c>
      <c r="I351" s="202"/>
      <c r="J351" s="199"/>
      <c r="K351" s="199"/>
      <c r="L351" s="203"/>
      <c r="M351" s="204"/>
      <c r="N351" s="205"/>
      <c r="O351" s="205"/>
      <c r="P351" s="205"/>
      <c r="Q351" s="205"/>
      <c r="R351" s="205"/>
      <c r="S351" s="205"/>
      <c r="T351" s="206"/>
      <c r="AT351" s="207" t="s">
        <v>211</v>
      </c>
      <c r="AU351" s="207" t="s">
        <v>89</v>
      </c>
      <c r="AV351" s="13" t="s">
        <v>23</v>
      </c>
      <c r="AW351" s="13" t="s">
        <v>41</v>
      </c>
      <c r="AX351" s="13" t="s">
        <v>80</v>
      </c>
      <c r="AY351" s="207" t="s">
        <v>201</v>
      </c>
    </row>
    <row r="352" spans="1:65" s="14" customFormat="1" ht="11.25">
      <c r="B352" s="208"/>
      <c r="C352" s="209"/>
      <c r="D352" s="193" t="s">
        <v>211</v>
      </c>
      <c r="E352" s="210" t="s">
        <v>22</v>
      </c>
      <c r="F352" s="211" t="s">
        <v>253</v>
      </c>
      <c r="G352" s="209"/>
      <c r="H352" s="212">
        <v>8</v>
      </c>
      <c r="I352" s="213"/>
      <c r="J352" s="209"/>
      <c r="K352" s="209"/>
      <c r="L352" s="214"/>
      <c r="M352" s="215"/>
      <c r="N352" s="216"/>
      <c r="O352" s="216"/>
      <c r="P352" s="216"/>
      <c r="Q352" s="216"/>
      <c r="R352" s="216"/>
      <c r="S352" s="216"/>
      <c r="T352" s="217"/>
      <c r="AT352" s="218" t="s">
        <v>211</v>
      </c>
      <c r="AU352" s="218" t="s">
        <v>89</v>
      </c>
      <c r="AV352" s="14" t="s">
        <v>89</v>
      </c>
      <c r="AW352" s="14" t="s">
        <v>41</v>
      </c>
      <c r="AX352" s="14" t="s">
        <v>80</v>
      </c>
      <c r="AY352" s="218" t="s">
        <v>201</v>
      </c>
    </row>
    <row r="353" spans="1:65" s="13" customFormat="1" ht="11.25">
      <c r="B353" s="198"/>
      <c r="C353" s="199"/>
      <c r="D353" s="193" t="s">
        <v>211</v>
      </c>
      <c r="E353" s="200" t="s">
        <v>22</v>
      </c>
      <c r="F353" s="201" t="s">
        <v>623</v>
      </c>
      <c r="G353" s="199"/>
      <c r="H353" s="200" t="s">
        <v>22</v>
      </c>
      <c r="I353" s="202"/>
      <c r="J353" s="199"/>
      <c r="K353" s="199"/>
      <c r="L353" s="203"/>
      <c r="M353" s="204"/>
      <c r="N353" s="205"/>
      <c r="O353" s="205"/>
      <c r="P353" s="205"/>
      <c r="Q353" s="205"/>
      <c r="R353" s="205"/>
      <c r="S353" s="205"/>
      <c r="T353" s="206"/>
      <c r="AT353" s="207" t="s">
        <v>211</v>
      </c>
      <c r="AU353" s="207" t="s">
        <v>89</v>
      </c>
      <c r="AV353" s="13" t="s">
        <v>23</v>
      </c>
      <c r="AW353" s="13" t="s">
        <v>41</v>
      </c>
      <c r="AX353" s="13" t="s">
        <v>80</v>
      </c>
      <c r="AY353" s="207" t="s">
        <v>201</v>
      </c>
    </row>
    <row r="354" spans="1:65" s="14" customFormat="1" ht="11.25">
      <c r="B354" s="208"/>
      <c r="C354" s="209"/>
      <c r="D354" s="193" t="s">
        <v>211</v>
      </c>
      <c r="E354" s="210" t="s">
        <v>22</v>
      </c>
      <c r="F354" s="211" t="s">
        <v>234</v>
      </c>
      <c r="G354" s="209"/>
      <c r="H354" s="212">
        <v>5</v>
      </c>
      <c r="I354" s="213"/>
      <c r="J354" s="209"/>
      <c r="K354" s="209"/>
      <c r="L354" s="214"/>
      <c r="M354" s="215"/>
      <c r="N354" s="216"/>
      <c r="O354" s="216"/>
      <c r="P354" s="216"/>
      <c r="Q354" s="216"/>
      <c r="R354" s="216"/>
      <c r="S354" s="216"/>
      <c r="T354" s="217"/>
      <c r="AT354" s="218" t="s">
        <v>211</v>
      </c>
      <c r="AU354" s="218" t="s">
        <v>89</v>
      </c>
      <c r="AV354" s="14" t="s">
        <v>89</v>
      </c>
      <c r="AW354" s="14" t="s">
        <v>41</v>
      </c>
      <c r="AX354" s="14" t="s">
        <v>80</v>
      </c>
      <c r="AY354" s="218" t="s">
        <v>201</v>
      </c>
    </row>
    <row r="355" spans="1:65" s="15" customFormat="1" ht="11.25">
      <c r="B355" s="229"/>
      <c r="C355" s="230"/>
      <c r="D355" s="193" t="s">
        <v>211</v>
      </c>
      <c r="E355" s="231" t="s">
        <v>22</v>
      </c>
      <c r="F355" s="232" t="s">
        <v>316</v>
      </c>
      <c r="G355" s="230"/>
      <c r="H355" s="233">
        <v>13</v>
      </c>
      <c r="I355" s="234"/>
      <c r="J355" s="230"/>
      <c r="K355" s="230"/>
      <c r="L355" s="235"/>
      <c r="M355" s="236"/>
      <c r="N355" s="237"/>
      <c r="O355" s="237"/>
      <c r="P355" s="237"/>
      <c r="Q355" s="237"/>
      <c r="R355" s="237"/>
      <c r="S355" s="237"/>
      <c r="T355" s="238"/>
      <c r="AT355" s="239" t="s">
        <v>211</v>
      </c>
      <c r="AU355" s="239" t="s">
        <v>89</v>
      </c>
      <c r="AV355" s="15" t="s">
        <v>207</v>
      </c>
      <c r="AW355" s="15" t="s">
        <v>41</v>
      </c>
      <c r="AX355" s="15" t="s">
        <v>23</v>
      </c>
      <c r="AY355" s="239" t="s">
        <v>201</v>
      </c>
    </row>
    <row r="356" spans="1:65" s="2" customFormat="1" ht="14.45" customHeight="1">
      <c r="A356" s="36"/>
      <c r="B356" s="37"/>
      <c r="C356" s="219" t="s">
        <v>624</v>
      </c>
      <c r="D356" s="219" t="s">
        <v>261</v>
      </c>
      <c r="E356" s="220" t="s">
        <v>625</v>
      </c>
      <c r="F356" s="221" t="s">
        <v>626</v>
      </c>
      <c r="G356" s="222" t="s">
        <v>434</v>
      </c>
      <c r="H356" s="223">
        <v>13</v>
      </c>
      <c r="I356" s="224"/>
      <c r="J356" s="225">
        <f>ROUND(I356*H356,2)</f>
        <v>0</v>
      </c>
      <c r="K356" s="221" t="s">
        <v>22</v>
      </c>
      <c r="L356" s="226"/>
      <c r="M356" s="227" t="s">
        <v>22</v>
      </c>
      <c r="N356" s="228" t="s">
        <v>51</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253</v>
      </c>
      <c r="AT356" s="191" t="s">
        <v>261</v>
      </c>
      <c r="AU356" s="191" t="s">
        <v>89</v>
      </c>
      <c r="AY356" s="19" t="s">
        <v>201</v>
      </c>
      <c r="BE356" s="192">
        <f>IF(N356="základní",J356,0)</f>
        <v>0</v>
      </c>
      <c r="BF356" s="192">
        <f>IF(N356="snížená",J356,0)</f>
        <v>0</v>
      </c>
      <c r="BG356" s="192">
        <f>IF(N356="zákl. přenesená",J356,0)</f>
        <v>0</v>
      </c>
      <c r="BH356" s="192">
        <f>IF(N356="sníž. přenesená",J356,0)</f>
        <v>0</v>
      </c>
      <c r="BI356" s="192">
        <f>IF(N356="nulová",J356,0)</f>
        <v>0</v>
      </c>
      <c r="BJ356" s="19" t="s">
        <v>23</v>
      </c>
      <c r="BK356" s="192">
        <f>ROUND(I356*H356,2)</f>
        <v>0</v>
      </c>
      <c r="BL356" s="19" t="s">
        <v>207</v>
      </c>
      <c r="BM356" s="191" t="s">
        <v>627</v>
      </c>
    </row>
    <row r="357" spans="1:65" s="2" customFormat="1" ht="14.45" customHeight="1">
      <c r="A357" s="36"/>
      <c r="B357" s="37"/>
      <c r="C357" s="180" t="s">
        <v>628</v>
      </c>
      <c r="D357" s="180" t="s">
        <v>202</v>
      </c>
      <c r="E357" s="181" t="s">
        <v>629</v>
      </c>
      <c r="F357" s="182" t="s">
        <v>630</v>
      </c>
      <c r="G357" s="183" t="s">
        <v>434</v>
      </c>
      <c r="H357" s="184">
        <v>1</v>
      </c>
      <c r="I357" s="185"/>
      <c r="J357" s="186">
        <f>ROUND(I357*H357,2)</f>
        <v>0</v>
      </c>
      <c r="K357" s="182" t="s">
        <v>206</v>
      </c>
      <c r="L357" s="41"/>
      <c r="M357" s="187" t="s">
        <v>22</v>
      </c>
      <c r="N357" s="188" t="s">
        <v>51</v>
      </c>
      <c r="O357" s="66"/>
      <c r="P357" s="189">
        <f>O357*H357</f>
        <v>0</v>
      </c>
      <c r="Q357" s="189">
        <v>6.4900000000000001E-3</v>
      </c>
      <c r="R357" s="189">
        <f>Q357*H357</f>
        <v>6.4900000000000001E-3</v>
      </c>
      <c r="S357" s="189">
        <v>0</v>
      </c>
      <c r="T357" s="190">
        <f>S357*H357</f>
        <v>0</v>
      </c>
      <c r="U357" s="36"/>
      <c r="V357" s="36"/>
      <c r="W357" s="36"/>
      <c r="X357" s="36"/>
      <c r="Y357" s="36"/>
      <c r="Z357" s="36"/>
      <c r="AA357" s="36"/>
      <c r="AB357" s="36"/>
      <c r="AC357" s="36"/>
      <c r="AD357" s="36"/>
      <c r="AE357" s="36"/>
      <c r="AR357" s="191" t="s">
        <v>207</v>
      </c>
      <c r="AT357" s="191" t="s">
        <v>202</v>
      </c>
      <c r="AU357" s="191" t="s">
        <v>89</v>
      </c>
      <c r="AY357" s="19" t="s">
        <v>201</v>
      </c>
      <c r="BE357" s="192">
        <f>IF(N357="základní",J357,0)</f>
        <v>0</v>
      </c>
      <c r="BF357" s="192">
        <f>IF(N357="snížená",J357,0)</f>
        <v>0</v>
      </c>
      <c r="BG357" s="192">
        <f>IF(N357="zákl. přenesená",J357,0)</f>
        <v>0</v>
      </c>
      <c r="BH357" s="192">
        <f>IF(N357="sníž. přenesená",J357,0)</f>
        <v>0</v>
      </c>
      <c r="BI357" s="192">
        <f>IF(N357="nulová",J357,0)</f>
        <v>0</v>
      </c>
      <c r="BJ357" s="19" t="s">
        <v>23</v>
      </c>
      <c r="BK357" s="192">
        <f>ROUND(I357*H357,2)</f>
        <v>0</v>
      </c>
      <c r="BL357" s="19" t="s">
        <v>207</v>
      </c>
      <c r="BM357" s="191" t="s">
        <v>631</v>
      </c>
    </row>
    <row r="358" spans="1:65" s="2" customFormat="1" ht="14.45" customHeight="1">
      <c r="A358" s="36"/>
      <c r="B358" s="37"/>
      <c r="C358" s="180" t="s">
        <v>632</v>
      </c>
      <c r="D358" s="180" t="s">
        <v>202</v>
      </c>
      <c r="E358" s="181" t="s">
        <v>633</v>
      </c>
      <c r="F358" s="182" t="s">
        <v>634</v>
      </c>
      <c r="G358" s="183" t="s">
        <v>216</v>
      </c>
      <c r="H358" s="184">
        <v>13.912000000000001</v>
      </c>
      <c r="I358" s="185"/>
      <c r="J358" s="186">
        <f>ROUND(I358*H358,2)</f>
        <v>0</v>
      </c>
      <c r="K358" s="182" t="s">
        <v>206</v>
      </c>
      <c r="L358" s="41"/>
      <c r="M358" s="187" t="s">
        <v>22</v>
      </c>
      <c r="N358" s="188" t="s">
        <v>51</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207</v>
      </c>
      <c r="AT358" s="191" t="s">
        <v>202</v>
      </c>
      <c r="AU358" s="191" t="s">
        <v>89</v>
      </c>
      <c r="AY358" s="19" t="s">
        <v>201</v>
      </c>
      <c r="BE358" s="192">
        <f>IF(N358="základní",J358,0)</f>
        <v>0</v>
      </c>
      <c r="BF358" s="192">
        <f>IF(N358="snížená",J358,0)</f>
        <v>0</v>
      </c>
      <c r="BG358" s="192">
        <f>IF(N358="zákl. přenesená",J358,0)</f>
        <v>0</v>
      </c>
      <c r="BH358" s="192">
        <f>IF(N358="sníž. přenesená",J358,0)</f>
        <v>0</v>
      </c>
      <c r="BI358" s="192">
        <f>IF(N358="nulová",J358,0)</f>
        <v>0</v>
      </c>
      <c r="BJ358" s="19" t="s">
        <v>23</v>
      </c>
      <c r="BK358" s="192">
        <f>ROUND(I358*H358,2)</f>
        <v>0</v>
      </c>
      <c r="BL358" s="19" t="s">
        <v>207</v>
      </c>
      <c r="BM358" s="191" t="s">
        <v>635</v>
      </c>
    </row>
    <row r="359" spans="1:65" s="2" customFormat="1" ht="165.75">
      <c r="A359" s="36"/>
      <c r="B359" s="37"/>
      <c r="C359" s="38"/>
      <c r="D359" s="193" t="s">
        <v>209</v>
      </c>
      <c r="E359" s="38"/>
      <c r="F359" s="194" t="s">
        <v>636</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209</v>
      </c>
      <c r="AU359" s="19" t="s">
        <v>89</v>
      </c>
    </row>
    <row r="360" spans="1:65" s="13" customFormat="1" ht="11.25">
      <c r="B360" s="198"/>
      <c r="C360" s="199"/>
      <c r="D360" s="193" t="s">
        <v>211</v>
      </c>
      <c r="E360" s="200" t="s">
        <v>22</v>
      </c>
      <c r="F360" s="201" t="s">
        <v>637</v>
      </c>
      <c r="G360" s="199"/>
      <c r="H360" s="200" t="s">
        <v>22</v>
      </c>
      <c r="I360" s="202"/>
      <c r="J360" s="199"/>
      <c r="K360" s="199"/>
      <c r="L360" s="203"/>
      <c r="M360" s="204"/>
      <c r="N360" s="205"/>
      <c r="O360" s="205"/>
      <c r="P360" s="205"/>
      <c r="Q360" s="205"/>
      <c r="R360" s="205"/>
      <c r="S360" s="205"/>
      <c r="T360" s="206"/>
      <c r="AT360" s="207" t="s">
        <v>211</v>
      </c>
      <c r="AU360" s="207" t="s">
        <v>89</v>
      </c>
      <c r="AV360" s="13" t="s">
        <v>23</v>
      </c>
      <c r="AW360" s="13" t="s">
        <v>41</v>
      </c>
      <c r="AX360" s="13" t="s">
        <v>80</v>
      </c>
      <c r="AY360" s="207" t="s">
        <v>201</v>
      </c>
    </row>
    <row r="361" spans="1:65" s="14" customFormat="1" ht="11.25">
      <c r="B361" s="208"/>
      <c r="C361" s="209"/>
      <c r="D361" s="193" t="s">
        <v>211</v>
      </c>
      <c r="E361" s="210" t="s">
        <v>22</v>
      </c>
      <c r="F361" s="211" t="s">
        <v>638</v>
      </c>
      <c r="G361" s="209"/>
      <c r="H361" s="212">
        <v>8.9120000000000008</v>
      </c>
      <c r="I361" s="213"/>
      <c r="J361" s="209"/>
      <c r="K361" s="209"/>
      <c r="L361" s="214"/>
      <c r="M361" s="215"/>
      <c r="N361" s="216"/>
      <c r="O361" s="216"/>
      <c r="P361" s="216"/>
      <c r="Q361" s="216"/>
      <c r="R361" s="216"/>
      <c r="S361" s="216"/>
      <c r="T361" s="217"/>
      <c r="AT361" s="218" t="s">
        <v>211</v>
      </c>
      <c r="AU361" s="218" t="s">
        <v>89</v>
      </c>
      <c r="AV361" s="14" t="s">
        <v>89</v>
      </c>
      <c r="AW361" s="14" t="s">
        <v>41</v>
      </c>
      <c r="AX361" s="14" t="s">
        <v>80</v>
      </c>
      <c r="AY361" s="218" t="s">
        <v>201</v>
      </c>
    </row>
    <row r="362" spans="1:65" s="13" customFormat="1" ht="11.25">
      <c r="B362" s="198"/>
      <c r="C362" s="199"/>
      <c r="D362" s="193" t="s">
        <v>211</v>
      </c>
      <c r="E362" s="200" t="s">
        <v>22</v>
      </c>
      <c r="F362" s="201" t="s">
        <v>639</v>
      </c>
      <c r="G362" s="199"/>
      <c r="H362" s="200" t="s">
        <v>22</v>
      </c>
      <c r="I362" s="202"/>
      <c r="J362" s="199"/>
      <c r="K362" s="199"/>
      <c r="L362" s="203"/>
      <c r="M362" s="204"/>
      <c r="N362" s="205"/>
      <c r="O362" s="205"/>
      <c r="P362" s="205"/>
      <c r="Q362" s="205"/>
      <c r="R362" s="205"/>
      <c r="S362" s="205"/>
      <c r="T362" s="206"/>
      <c r="AT362" s="207" t="s">
        <v>211</v>
      </c>
      <c r="AU362" s="207" t="s">
        <v>89</v>
      </c>
      <c r="AV362" s="13" t="s">
        <v>23</v>
      </c>
      <c r="AW362" s="13" t="s">
        <v>41</v>
      </c>
      <c r="AX362" s="13" t="s">
        <v>80</v>
      </c>
      <c r="AY362" s="207" t="s">
        <v>201</v>
      </c>
    </row>
    <row r="363" spans="1:65" s="14" customFormat="1" ht="11.25">
      <c r="B363" s="208"/>
      <c r="C363" s="209"/>
      <c r="D363" s="193" t="s">
        <v>211</v>
      </c>
      <c r="E363" s="210" t="s">
        <v>22</v>
      </c>
      <c r="F363" s="211" t="s">
        <v>640</v>
      </c>
      <c r="G363" s="209"/>
      <c r="H363" s="212">
        <v>5</v>
      </c>
      <c r="I363" s="213"/>
      <c r="J363" s="209"/>
      <c r="K363" s="209"/>
      <c r="L363" s="214"/>
      <c r="M363" s="215"/>
      <c r="N363" s="216"/>
      <c r="O363" s="216"/>
      <c r="P363" s="216"/>
      <c r="Q363" s="216"/>
      <c r="R363" s="216"/>
      <c r="S363" s="216"/>
      <c r="T363" s="217"/>
      <c r="AT363" s="218" t="s">
        <v>211</v>
      </c>
      <c r="AU363" s="218" t="s">
        <v>89</v>
      </c>
      <c r="AV363" s="14" t="s">
        <v>89</v>
      </c>
      <c r="AW363" s="14" t="s">
        <v>41</v>
      </c>
      <c r="AX363" s="14" t="s">
        <v>80</v>
      </c>
      <c r="AY363" s="218" t="s">
        <v>201</v>
      </c>
    </row>
    <row r="364" spans="1:65" s="15" customFormat="1" ht="11.25">
      <c r="B364" s="229"/>
      <c r="C364" s="230"/>
      <c r="D364" s="193" t="s">
        <v>211</v>
      </c>
      <c r="E364" s="231" t="s">
        <v>22</v>
      </c>
      <c r="F364" s="232" t="s">
        <v>316</v>
      </c>
      <c r="G364" s="230"/>
      <c r="H364" s="233">
        <v>13.912000000000001</v>
      </c>
      <c r="I364" s="234"/>
      <c r="J364" s="230"/>
      <c r="K364" s="230"/>
      <c r="L364" s="235"/>
      <c r="M364" s="236"/>
      <c r="N364" s="237"/>
      <c r="O364" s="237"/>
      <c r="P364" s="237"/>
      <c r="Q364" s="237"/>
      <c r="R364" s="237"/>
      <c r="S364" s="237"/>
      <c r="T364" s="238"/>
      <c r="AT364" s="239" t="s">
        <v>211</v>
      </c>
      <c r="AU364" s="239" t="s">
        <v>89</v>
      </c>
      <c r="AV364" s="15" t="s">
        <v>207</v>
      </c>
      <c r="AW364" s="15" t="s">
        <v>41</v>
      </c>
      <c r="AX364" s="15" t="s">
        <v>23</v>
      </c>
      <c r="AY364" s="239" t="s">
        <v>201</v>
      </c>
    </row>
    <row r="365" spans="1:65" s="2" customFormat="1" ht="14.45" customHeight="1">
      <c r="A365" s="36"/>
      <c r="B365" s="37"/>
      <c r="C365" s="219" t="s">
        <v>641</v>
      </c>
      <c r="D365" s="219" t="s">
        <v>261</v>
      </c>
      <c r="E365" s="220" t="s">
        <v>642</v>
      </c>
      <c r="F365" s="221" t="s">
        <v>643</v>
      </c>
      <c r="G365" s="222" t="s">
        <v>434</v>
      </c>
      <c r="H365" s="223">
        <v>8</v>
      </c>
      <c r="I365" s="224"/>
      <c r="J365" s="225">
        <f>ROUND(I365*H365,2)</f>
        <v>0</v>
      </c>
      <c r="K365" s="221" t="s">
        <v>22</v>
      </c>
      <c r="L365" s="226"/>
      <c r="M365" s="227" t="s">
        <v>22</v>
      </c>
      <c r="N365" s="228" t="s">
        <v>51</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253</v>
      </c>
      <c r="AT365" s="191" t="s">
        <v>261</v>
      </c>
      <c r="AU365" s="191" t="s">
        <v>89</v>
      </c>
      <c r="AY365" s="19" t="s">
        <v>201</v>
      </c>
      <c r="BE365" s="192">
        <f>IF(N365="základní",J365,0)</f>
        <v>0</v>
      </c>
      <c r="BF365" s="192">
        <f>IF(N365="snížená",J365,0)</f>
        <v>0</v>
      </c>
      <c r="BG365" s="192">
        <f>IF(N365="zákl. přenesená",J365,0)</f>
        <v>0</v>
      </c>
      <c r="BH365" s="192">
        <f>IF(N365="sníž. přenesená",J365,0)</f>
        <v>0</v>
      </c>
      <c r="BI365" s="192">
        <f>IF(N365="nulová",J365,0)</f>
        <v>0</v>
      </c>
      <c r="BJ365" s="19" t="s">
        <v>23</v>
      </c>
      <c r="BK365" s="192">
        <f>ROUND(I365*H365,2)</f>
        <v>0</v>
      </c>
      <c r="BL365" s="19" t="s">
        <v>207</v>
      </c>
      <c r="BM365" s="191" t="s">
        <v>644</v>
      </c>
    </row>
    <row r="366" spans="1:65" s="2" customFormat="1" ht="14.45" customHeight="1">
      <c r="A366" s="36"/>
      <c r="B366" s="37"/>
      <c r="C366" s="219" t="s">
        <v>645</v>
      </c>
      <c r="D366" s="219" t="s">
        <v>261</v>
      </c>
      <c r="E366" s="220" t="s">
        <v>646</v>
      </c>
      <c r="F366" s="221" t="s">
        <v>647</v>
      </c>
      <c r="G366" s="222" t="s">
        <v>434</v>
      </c>
      <c r="H366" s="223">
        <v>5</v>
      </c>
      <c r="I366" s="224"/>
      <c r="J366" s="225">
        <f>ROUND(I366*H366,2)</f>
        <v>0</v>
      </c>
      <c r="K366" s="221" t="s">
        <v>22</v>
      </c>
      <c r="L366" s="226"/>
      <c r="M366" s="227" t="s">
        <v>22</v>
      </c>
      <c r="N366" s="228" t="s">
        <v>51</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253</v>
      </c>
      <c r="AT366" s="191" t="s">
        <v>261</v>
      </c>
      <c r="AU366" s="191" t="s">
        <v>89</v>
      </c>
      <c r="AY366" s="19" t="s">
        <v>201</v>
      </c>
      <c r="BE366" s="192">
        <f>IF(N366="základní",J366,0)</f>
        <v>0</v>
      </c>
      <c r="BF366" s="192">
        <f>IF(N366="snížená",J366,0)</f>
        <v>0</v>
      </c>
      <c r="BG366" s="192">
        <f>IF(N366="zákl. přenesená",J366,0)</f>
        <v>0</v>
      </c>
      <c r="BH366" s="192">
        <f>IF(N366="sníž. přenesená",J366,0)</f>
        <v>0</v>
      </c>
      <c r="BI366" s="192">
        <f>IF(N366="nulová",J366,0)</f>
        <v>0</v>
      </c>
      <c r="BJ366" s="19" t="s">
        <v>23</v>
      </c>
      <c r="BK366" s="192">
        <f>ROUND(I366*H366,2)</f>
        <v>0</v>
      </c>
      <c r="BL366" s="19" t="s">
        <v>207</v>
      </c>
      <c r="BM366" s="191" t="s">
        <v>648</v>
      </c>
    </row>
    <row r="367" spans="1:65" s="2" customFormat="1" ht="14.45" customHeight="1">
      <c r="A367" s="36"/>
      <c r="B367" s="37"/>
      <c r="C367" s="180" t="s">
        <v>649</v>
      </c>
      <c r="D367" s="180" t="s">
        <v>202</v>
      </c>
      <c r="E367" s="181" t="s">
        <v>650</v>
      </c>
      <c r="F367" s="182" t="s">
        <v>651</v>
      </c>
      <c r="G367" s="183" t="s">
        <v>434</v>
      </c>
      <c r="H367" s="184">
        <v>8</v>
      </c>
      <c r="I367" s="185"/>
      <c r="J367" s="186">
        <f>ROUND(I367*H367,2)</f>
        <v>0</v>
      </c>
      <c r="K367" s="182" t="s">
        <v>206</v>
      </c>
      <c r="L367" s="41"/>
      <c r="M367" s="187" t="s">
        <v>22</v>
      </c>
      <c r="N367" s="188" t="s">
        <v>51</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207</v>
      </c>
      <c r="AT367" s="191" t="s">
        <v>202</v>
      </c>
      <c r="AU367" s="191" t="s">
        <v>89</v>
      </c>
      <c r="AY367" s="19" t="s">
        <v>201</v>
      </c>
      <c r="BE367" s="192">
        <f>IF(N367="základní",J367,0)</f>
        <v>0</v>
      </c>
      <c r="BF367" s="192">
        <f>IF(N367="snížená",J367,0)</f>
        <v>0</v>
      </c>
      <c r="BG367" s="192">
        <f>IF(N367="zákl. přenesená",J367,0)</f>
        <v>0</v>
      </c>
      <c r="BH367" s="192">
        <f>IF(N367="sníž. přenesená",J367,0)</f>
        <v>0</v>
      </c>
      <c r="BI367" s="192">
        <f>IF(N367="nulová",J367,0)</f>
        <v>0</v>
      </c>
      <c r="BJ367" s="19" t="s">
        <v>23</v>
      </c>
      <c r="BK367" s="192">
        <f>ROUND(I367*H367,2)</f>
        <v>0</v>
      </c>
      <c r="BL367" s="19" t="s">
        <v>207</v>
      </c>
      <c r="BM367" s="191" t="s">
        <v>652</v>
      </c>
    </row>
    <row r="368" spans="1:65" s="2" customFormat="1" ht="78">
      <c r="A368" s="36"/>
      <c r="B368" s="37"/>
      <c r="C368" s="38"/>
      <c r="D368" s="193" t="s">
        <v>209</v>
      </c>
      <c r="E368" s="38"/>
      <c r="F368" s="194" t="s">
        <v>653</v>
      </c>
      <c r="G368" s="38"/>
      <c r="H368" s="38"/>
      <c r="I368" s="195"/>
      <c r="J368" s="38"/>
      <c r="K368" s="38"/>
      <c r="L368" s="41"/>
      <c r="M368" s="196"/>
      <c r="N368" s="197"/>
      <c r="O368" s="66"/>
      <c r="P368" s="66"/>
      <c r="Q368" s="66"/>
      <c r="R368" s="66"/>
      <c r="S368" s="66"/>
      <c r="T368" s="67"/>
      <c r="U368" s="36"/>
      <c r="V368" s="36"/>
      <c r="W368" s="36"/>
      <c r="X368" s="36"/>
      <c r="Y368" s="36"/>
      <c r="Z368" s="36"/>
      <c r="AA368" s="36"/>
      <c r="AB368" s="36"/>
      <c r="AC368" s="36"/>
      <c r="AD368" s="36"/>
      <c r="AE368" s="36"/>
      <c r="AT368" s="19" t="s">
        <v>209</v>
      </c>
      <c r="AU368" s="19" t="s">
        <v>89</v>
      </c>
    </row>
    <row r="369" spans="1:65" s="13" customFormat="1" ht="11.25">
      <c r="B369" s="198"/>
      <c r="C369" s="199"/>
      <c r="D369" s="193" t="s">
        <v>211</v>
      </c>
      <c r="E369" s="200" t="s">
        <v>22</v>
      </c>
      <c r="F369" s="201" t="s">
        <v>637</v>
      </c>
      <c r="G369" s="199"/>
      <c r="H369" s="200" t="s">
        <v>22</v>
      </c>
      <c r="I369" s="202"/>
      <c r="J369" s="199"/>
      <c r="K369" s="199"/>
      <c r="L369" s="203"/>
      <c r="M369" s="204"/>
      <c r="N369" s="205"/>
      <c r="O369" s="205"/>
      <c r="P369" s="205"/>
      <c r="Q369" s="205"/>
      <c r="R369" s="205"/>
      <c r="S369" s="205"/>
      <c r="T369" s="206"/>
      <c r="AT369" s="207" t="s">
        <v>211</v>
      </c>
      <c r="AU369" s="207" t="s">
        <v>89</v>
      </c>
      <c r="AV369" s="13" t="s">
        <v>23</v>
      </c>
      <c r="AW369" s="13" t="s">
        <v>41</v>
      </c>
      <c r="AX369" s="13" t="s">
        <v>80</v>
      </c>
      <c r="AY369" s="207" t="s">
        <v>201</v>
      </c>
    </row>
    <row r="370" spans="1:65" s="14" customFormat="1" ht="11.25">
      <c r="B370" s="208"/>
      <c r="C370" s="209"/>
      <c r="D370" s="193" t="s">
        <v>211</v>
      </c>
      <c r="E370" s="210" t="s">
        <v>22</v>
      </c>
      <c r="F370" s="211" t="s">
        <v>253</v>
      </c>
      <c r="G370" s="209"/>
      <c r="H370" s="212">
        <v>8</v>
      </c>
      <c r="I370" s="213"/>
      <c r="J370" s="209"/>
      <c r="K370" s="209"/>
      <c r="L370" s="214"/>
      <c r="M370" s="215"/>
      <c r="N370" s="216"/>
      <c r="O370" s="216"/>
      <c r="P370" s="216"/>
      <c r="Q370" s="216"/>
      <c r="R370" s="216"/>
      <c r="S370" s="216"/>
      <c r="T370" s="217"/>
      <c r="AT370" s="218" t="s">
        <v>211</v>
      </c>
      <c r="AU370" s="218" t="s">
        <v>89</v>
      </c>
      <c r="AV370" s="14" t="s">
        <v>89</v>
      </c>
      <c r="AW370" s="14" t="s">
        <v>41</v>
      </c>
      <c r="AX370" s="14" t="s">
        <v>23</v>
      </c>
      <c r="AY370" s="218" t="s">
        <v>201</v>
      </c>
    </row>
    <row r="371" spans="1:65" s="2" customFormat="1" ht="14.45" customHeight="1">
      <c r="A371" s="36"/>
      <c r="B371" s="37"/>
      <c r="C371" s="219" t="s">
        <v>654</v>
      </c>
      <c r="D371" s="219" t="s">
        <v>261</v>
      </c>
      <c r="E371" s="220" t="s">
        <v>655</v>
      </c>
      <c r="F371" s="221" t="s">
        <v>656</v>
      </c>
      <c r="G371" s="222" t="s">
        <v>434</v>
      </c>
      <c r="H371" s="223">
        <v>8</v>
      </c>
      <c r="I371" s="224"/>
      <c r="J371" s="225">
        <f>ROUND(I371*H371,2)</f>
        <v>0</v>
      </c>
      <c r="K371" s="221" t="s">
        <v>237</v>
      </c>
      <c r="L371" s="226"/>
      <c r="M371" s="227" t="s">
        <v>22</v>
      </c>
      <c r="N371" s="228" t="s">
        <v>51</v>
      </c>
      <c r="O371" s="66"/>
      <c r="P371" s="189">
        <f>O371*H371</f>
        <v>0</v>
      </c>
      <c r="Q371" s="189">
        <v>5.3E-3</v>
      </c>
      <c r="R371" s="189">
        <f>Q371*H371</f>
        <v>4.24E-2</v>
      </c>
      <c r="S371" s="189">
        <v>0</v>
      </c>
      <c r="T371" s="190">
        <f>S371*H371</f>
        <v>0</v>
      </c>
      <c r="U371" s="36"/>
      <c r="V371" s="36"/>
      <c r="W371" s="36"/>
      <c r="X371" s="36"/>
      <c r="Y371" s="36"/>
      <c r="Z371" s="36"/>
      <c r="AA371" s="36"/>
      <c r="AB371" s="36"/>
      <c r="AC371" s="36"/>
      <c r="AD371" s="36"/>
      <c r="AE371" s="36"/>
      <c r="AR371" s="191" t="s">
        <v>253</v>
      </c>
      <c r="AT371" s="191" t="s">
        <v>261</v>
      </c>
      <c r="AU371" s="191" t="s">
        <v>89</v>
      </c>
      <c r="AY371" s="19" t="s">
        <v>201</v>
      </c>
      <c r="BE371" s="192">
        <f>IF(N371="základní",J371,0)</f>
        <v>0</v>
      </c>
      <c r="BF371" s="192">
        <f>IF(N371="snížená",J371,0)</f>
        <v>0</v>
      </c>
      <c r="BG371" s="192">
        <f>IF(N371="zákl. přenesená",J371,0)</f>
        <v>0</v>
      </c>
      <c r="BH371" s="192">
        <f>IF(N371="sníž. přenesená",J371,0)</f>
        <v>0</v>
      </c>
      <c r="BI371" s="192">
        <f>IF(N371="nulová",J371,0)</f>
        <v>0</v>
      </c>
      <c r="BJ371" s="19" t="s">
        <v>23</v>
      </c>
      <c r="BK371" s="192">
        <f>ROUND(I371*H371,2)</f>
        <v>0</v>
      </c>
      <c r="BL371" s="19" t="s">
        <v>207</v>
      </c>
      <c r="BM371" s="191" t="s">
        <v>657</v>
      </c>
    </row>
    <row r="372" spans="1:65" s="2" customFormat="1" ht="24.2" customHeight="1">
      <c r="A372" s="36"/>
      <c r="B372" s="37"/>
      <c r="C372" s="180" t="s">
        <v>658</v>
      </c>
      <c r="D372" s="180" t="s">
        <v>202</v>
      </c>
      <c r="E372" s="181" t="s">
        <v>659</v>
      </c>
      <c r="F372" s="182" t="s">
        <v>660</v>
      </c>
      <c r="G372" s="183" t="s">
        <v>205</v>
      </c>
      <c r="H372" s="184">
        <v>172.5</v>
      </c>
      <c r="I372" s="185"/>
      <c r="J372" s="186">
        <f>ROUND(I372*H372,2)</f>
        <v>0</v>
      </c>
      <c r="K372" s="182" t="s">
        <v>206</v>
      </c>
      <c r="L372" s="41"/>
      <c r="M372" s="187" t="s">
        <v>22</v>
      </c>
      <c r="N372" s="188" t="s">
        <v>51</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207</v>
      </c>
      <c r="AT372" s="191" t="s">
        <v>202</v>
      </c>
      <c r="AU372" s="191" t="s">
        <v>89</v>
      </c>
      <c r="AY372" s="19" t="s">
        <v>201</v>
      </c>
      <c r="BE372" s="192">
        <f>IF(N372="základní",J372,0)</f>
        <v>0</v>
      </c>
      <c r="BF372" s="192">
        <f>IF(N372="snížená",J372,0)</f>
        <v>0</v>
      </c>
      <c r="BG372" s="192">
        <f>IF(N372="zákl. přenesená",J372,0)</f>
        <v>0</v>
      </c>
      <c r="BH372" s="192">
        <f>IF(N372="sníž. přenesená",J372,0)</f>
        <v>0</v>
      </c>
      <c r="BI372" s="192">
        <f>IF(N372="nulová",J372,0)</f>
        <v>0</v>
      </c>
      <c r="BJ372" s="19" t="s">
        <v>23</v>
      </c>
      <c r="BK372" s="192">
        <f>ROUND(I372*H372,2)</f>
        <v>0</v>
      </c>
      <c r="BL372" s="19" t="s">
        <v>207</v>
      </c>
      <c r="BM372" s="191" t="s">
        <v>661</v>
      </c>
    </row>
    <row r="373" spans="1:65" s="2" customFormat="1" ht="78">
      <c r="A373" s="36"/>
      <c r="B373" s="37"/>
      <c r="C373" s="38"/>
      <c r="D373" s="193" t="s">
        <v>209</v>
      </c>
      <c r="E373" s="38"/>
      <c r="F373" s="194" t="s">
        <v>662</v>
      </c>
      <c r="G373" s="38"/>
      <c r="H373" s="38"/>
      <c r="I373" s="195"/>
      <c r="J373" s="38"/>
      <c r="K373" s="38"/>
      <c r="L373" s="41"/>
      <c r="M373" s="196"/>
      <c r="N373" s="197"/>
      <c r="O373" s="66"/>
      <c r="P373" s="66"/>
      <c r="Q373" s="66"/>
      <c r="R373" s="66"/>
      <c r="S373" s="66"/>
      <c r="T373" s="67"/>
      <c r="U373" s="36"/>
      <c r="V373" s="36"/>
      <c r="W373" s="36"/>
      <c r="X373" s="36"/>
      <c r="Y373" s="36"/>
      <c r="Z373" s="36"/>
      <c r="AA373" s="36"/>
      <c r="AB373" s="36"/>
      <c r="AC373" s="36"/>
      <c r="AD373" s="36"/>
      <c r="AE373" s="36"/>
      <c r="AT373" s="19" t="s">
        <v>209</v>
      </c>
      <c r="AU373" s="19" t="s">
        <v>89</v>
      </c>
    </row>
    <row r="374" spans="1:65" s="14" customFormat="1" ht="11.25">
      <c r="B374" s="208"/>
      <c r="C374" s="209"/>
      <c r="D374" s="193" t="s">
        <v>211</v>
      </c>
      <c r="E374" s="210" t="s">
        <v>22</v>
      </c>
      <c r="F374" s="211" t="s">
        <v>663</v>
      </c>
      <c r="G374" s="209"/>
      <c r="H374" s="212">
        <v>172.5</v>
      </c>
      <c r="I374" s="213"/>
      <c r="J374" s="209"/>
      <c r="K374" s="209"/>
      <c r="L374" s="214"/>
      <c r="M374" s="215"/>
      <c r="N374" s="216"/>
      <c r="O374" s="216"/>
      <c r="P374" s="216"/>
      <c r="Q374" s="216"/>
      <c r="R374" s="216"/>
      <c r="S374" s="216"/>
      <c r="T374" s="217"/>
      <c r="AT374" s="218" t="s">
        <v>211</v>
      </c>
      <c r="AU374" s="218" t="s">
        <v>89</v>
      </c>
      <c r="AV374" s="14" t="s">
        <v>89</v>
      </c>
      <c r="AW374" s="14" t="s">
        <v>41</v>
      </c>
      <c r="AX374" s="14" t="s">
        <v>23</v>
      </c>
      <c r="AY374" s="218" t="s">
        <v>201</v>
      </c>
    </row>
    <row r="375" spans="1:65" s="2" customFormat="1" ht="24.2" customHeight="1">
      <c r="A375" s="36"/>
      <c r="B375" s="37"/>
      <c r="C375" s="180" t="s">
        <v>664</v>
      </c>
      <c r="D375" s="180" t="s">
        <v>202</v>
      </c>
      <c r="E375" s="181" t="s">
        <v>665</v>
      </c>
      <c r="F375" s="182" t="s">
        <v>666</v>
      </c>
      <c r="G375" s="183" t="s">
        <v>205</v>
      </c>
      <c r="H375" s="184">
        <v>15525</v>
      </c>
      <c r="I375" s="185"/>
      <c r="J375" s="186">
        <f>ROUND(I375*H375,2)</f>
        <v>0</v>
      </c>
      <c r="K375" s="182" t="s">
        <v>206</v>
      </c>
      <c r="L375" s="41"/>
      <c r="M375" s="187" t="s">
        <v>22</v>
      </c>
      <c r="N375" s="188" t="s">
        <v>51</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207</v>
      </c>
      <c r="AT375" s="191" t="s">
        <v>202</v>
      </c>
      <c r="AU375" s="191" t="s">
        <v>89</v>
      </c>
      <c r="AY375" s="19" t="s">
        <v>201</v>
      </c>
      <c r="BE375" s="192">
        <f>IF(N375="základní",J375,0)</f>
        <v>0</v>
      </c>
      <c r="BF375" s="192">
        <f>IF(N375="snížená",J375,0)</f>
        <v>0</v>
      </c>
      <c r="BG375" s="192">
        <f>IF(N375="zákl. přenesená",J375,0)</f>
        <v>0</v>
      </c>
      <c r="BH375" s="192">
        <f>IF(N375="sníž. přenesená",J375,0)</f>
        <v>0</v>
      </c>
      <c r="BI375" s="192">
        <f>IF(N375="nulová",J375,0)</f>
        <v>0</v>
      </c>
      <c r="BJ375" s="19" t="s">
        <v>23</v>
      </c>
      <c r="BK375" s="192">
        <f>ROUND(I375*H375,2)</f>
        <v>0</v>
      </c>
      <c r="BL375" s="19" t="s">
        <v>207</v>
      </c>
      <c r="BM375" s="191" t="s">
        <v>667</v>
      </c>
    </row>
    <row r="376" spans="1:65" s="2" customFormat="1" ht="78">
      <c r="A376" s="36"/>
      <c r="B376" s="37"/>
      <c r="C376" s="38"/>
      <c r="D376" s="193" t="s">
        <v>209</v>
      </c>
      <c r="E376" s="38"/>
      <c r="F376" s="194" t="s">
        <v>662</v>
      </c>
      <c r="G376" s="38"/>
      <c r="H376" s="38"/>
      <c r="I376" s="195"/>
      <c r="J376" s="38"/>
      <c r="K376" s="38"/>
      <c r="L376" s="41"/>
      <c r="M376" s="196"/>
      <c r="N376" s="197"/>
      <c r="O376" s="66"/>
      <c r="P376" s="66"/>
      <c r="Q376" s="66"/>
      <c r="R376" s="66"/>
      <c r="S376" s="66"/>
      <c r="T376" s="67"/>
      <c r="U376" s="36"/>
      <c r="V376" s="36"/>
      <c r="W376" s="36"/>
      <c r="X376" s="36"/>
      <c r="Y376" s="36"/>
      <c r="Z376" s="36"/>
      <c r="AA376" s="36"/>
      <c r="AB376" s="36"/>
      <c r="AC376" s="36"/>
      <c r="AD376" s="36"/>
      <c r="AE376" s="36"/>
      <c r="AT376" s="19" t="s">
        <v>209</v>
      </c>
      <c r="AU376" s="19" t="s">
        <v>89</v>
      </c>
    </row>
    <row r="377" spans="1:65" s="14" customFormat="1" ht="11.25">
      <c r="B377" s="208"/>
      <c r="C377" s="209"/>
      <c r="D377" s="193" t="s">
        <v>211</v>
      </c>
      <c r="E377" s="210" t="s">
        <v>22</v>
      </c>
      <c r="F377" s="211" t="s">
        <v>668</v>
      </c>
      <c r="G377" s="209"/>
      <c r="H377" s="212">
        <v>15525</v>
      </c>
      <c r="I377" s="213"/>
      <c r="J377" s="209"/>
      <c r="K377" s="209"/>
      <c r="L377" s="214"/>
      <c r="M377" s="215"/>
      <c r="N377" s="216"/>
      <c r="O377" s="216"/>
      <c r="P377" s="216"/>
      <c r="Q377" s="216"/>
      <c r="R377" s="216"/>
      <c r="S377" s="216"/>
      <c r="T377" s="217"/>
      <c r="AT377" s="218" t="s">
        <v>211</v>
      </c>
      <c r="AU377" s="218" t="s">
        <v>89</v>
      </c>
      <c r="AV377" s="14" t="s">
        <v>89</v>
      </c>
      <c r="AW377" s="14" t="s">
        <v>41</v>
      </c>
      <c r="AX377" s="14" t="s">
        <v>23</v>
      </c>
      <c r="AY377" s="218" t="s">
        <v>201</v>
      </c>
    </row>
    <row r="378" spans="1:65" s="2" customFormat="1" ht="14.45" customHeight="1">
      <c r="A378" s="36"/>
      <c r="B378" s="37"/>
      <c r="C378" s="180" t="s">
        <v>669</v>
      </c>
      <c r="D378" s="180" t="s">
        <v>202</v>
      </c>
      <c r="E378" s="181" t="s">
        <v>670</v>
      </c>
      <c r="F378" s="182" t="s">
        <v>671</v>
      </c>
      <c r="G378" s="183" t="s">
        <v>205</v>
      </c>
      <c r="H378" s="184">
        <v>172.5</v>
      </c>
      <c r="I378" s="185"/>
      <c r="J378" s="186">
        <f>ROUND(I378*H378,2)</f>
        <v>0</v>
      </c>
      <c r="K378" s="182" t="s">
        <v>22</v>
      </c>
      <c r="L378" s="41"/>
      <c r="M378" s="187" t="s">
        <v>22</v>
      </c>
      <c r="N378" s="188" t="s">
        <v>51</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207</v>
      </c>
      <c r="AT378" s="191" t="s">
        <v>202</v>
      </c>
      <c r="AU378" s="191" t="s">
        <v>89</v>
      </c>
      <c r="AY378" s="19" t="s">
        <v>201</v>
      </c>
      <c r="BE378" s="192">
        <f>IF(N378="základní",J378,0)</f>
        <v>0</v>
      </c>
      <c r="BF378" s="192">
        <f>IF(N378="snížená",J378,0)</f>
        <v>0</v>
      </c>
      <c r="BG378" s="192">
        <f>IF(N378="zákl. přenesená",J378,0)</f>
        <v>0</v>
      </c>
      <c r="BH378" s="192">
        <f>IF(N378="sníž. přenesená",J378,0)</f>
        <v>0</v>
      </c>
      <c r="BI378" s="192">
        <f>IF(N378="nulová",J378,0)</f>
        <v>0</v>
      </c>
      <c r="BJ378" s="19" t="s">
        <v>23</v>
      </c>
      <c r="BK378" s="192">
        <f>ROUND(I378*H378,2)</f>
        <v>0</v>
      </c>
      <c r="BL378" s="19" t="s">
        <v>207</v>
      </c>
      <c r="BM378" s="191" t="s">
        <v>672</v>
      </c>
    </row>
    <row r="379" spans="1:65" s="13" customFormat="1" ht="11.25">
      <c r="B379" s="198"/>
      <c r="C379" s="199"/>
      <c r="D379" s="193" t="s">
        <v>211</v>
      </c>
      <c r="E379" s="200" t="s">
        <v>22</v>
      </c>
      <c r="F379" s="201" t="s">
        <v>673</v>
      </c>
      <c r="G379" s="199"/>
      <c r="H379" s="200" t="s">
        <v>22</v>
      </c>
      <c r="I379" s="202"/>
      <c r="J379" s="199"/>
      <c r="K379" s="199"/>
      <c r="L379" s="203"/>
      <c r="M379" s="204"/>
      <c r="N379" s="205"/>
      <c r="O379" s="205"/>
      <c r="P379" s="205"/>
      <c r="Q379" s="205"/>
      <c r="R379" s="205"/>
      <c r="S379" s="205"/>
      <c r="T379" s="206"/>
      <c r="AT379" s="207" t="s">
        <v>211</v>
      </c>
      <c r="AU379" s="207" t="s">
        <v>89</v>
      </c>
      <c r="AV379" s="13" t="s">
        <v>23</v>
      </c>
      <c r="AW379" s="13" t="s">
        <v>41</v>
      </c>
      <c r="AX379" s="13" t="s">
        <v>80</v>
      </c>
      <c r="AY379" s="207" t="s">
        <v>201</v>
      </c>
    </row>
    <row r="380" spans="1:65" s="14" customFormat="1" ht="11.25">
      <c r="B380" s="208"/>
      <c r="C380" s="209"/>
      <c r="D380" s="193" t="s">
        <v>211</v>
      </c>
      <c r="E380" s="210" t="s">
        <v>22</v>
      </c>
      <c r="F380" s="211" t="s">
        <v>674</v>
      </c>
      <c r="G380" s="209"/>
      <c r="H380" s="212">
        <v>172.5</v>
      </c>
      <c r="I380" s="213"/>
      <c r="J380" s="209"/>
      <c r="K380" s="209"/>
      <c r="L380" s="214"/>
      <c r="M380" s="215"/>
      <c r="N380" s="216"/>
      <c r="O380" s="216"/>
      <c r="P380" s="216"/>
      <c r="Q380" s="216"/>
      <c r="R380" s="216"/>
      <c r="S380" s="216"/>
      <c r="T380" s="217"/>
      <c r="AT380" s="218" t="s">
        <v>211</v>
      </c>
      <c r="AU380" s="218" t="s">
        <v>89</v>
      </c>
      <c r="AV380" s="14" t="s">
        <v>89</v>
      </c>
      <c r="AW380" s="14" t="s">
        <v>41</v>
      </c>
      <c r="AX380" s="14" t="s">
        <v>23</v>
      </c>
      <c r="AY380" s="218" t="s">
        <v>201</v>
      </c>
    </row>
    <row r="381" spans="1:65" s="2" customFormat="1" ht="24.2" customHeight="1">
      <c r="A381" s="36"/>
      <c r="B381" s="37"/>
      <c r="C381" s="180" t="s">
        <v>675</v>
      </c>
      <c r="D381" s="180" t="s">
        <v>202</v>
      </c>
      <c r="E381" s="181" t="s">
        <v>676</v>
      </c>
      <c r="F381" s="182" t="s">
        <v>677</v>
      </c>
      <c r="G381" s="183" t="s">
        <v>205</v>
      </c>
      <c r="H381" s="184">
        <v>172.5</v>
      </c>
      <c r="I381" s="185"/>
      <c r="J381" s="186">
        <f>ROUND(I381*H381,2)</f>
        <v>0</v>
      </c>
      <c r="K381" s="182" t="s">
        <v>206</v>
      </c>
      <c r="L381" s="41"/>
      <c r="M381" s="187" t="s">
        <v>22</v>
      </c>
      <c r="N381" s="188" t="s">
        <v>51</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207</v>
      </c>
      <c r="AT381" s="191" t="s">
        <v>202</v>
      </c>
      <c r="AU381" s="191" t="s">
        <v>89</v>
      </c>
      <c r="AY381" s="19" t="s">
        <v>201</v>
      </c>
      <c r="BE381" s="192">
        <f>IF(N381="základní",J381,0)</f>
        <v>0</v>
      </c>
      <c r="BF381" s="192">
        <f>IF(N381="snížená",J381,0)</f>
        <v>0</v>
      </c>
      <c r="BG381" s="192">
        <f>IF(N381="zákl. přenesená",J381,0)</f>
        <v>0</v>
      </c>
      <c r="BH381" s="192">
        <f>IF(N381="sníž. přenesená",J381,0)</f>
        <v>0</v>
      </c>
      <c r="BI381" s="192">
        <f>IF(N381="nulová",J381,0)</f>
        <v>0</v>
      </c>
      <c r="BJ381" s="19" t="s">
        <v>23</v>
      </c>
      <c r="BK381" s="192">
        <f>ROUND(I381*H381,2)</f>
        <v>0</v>
      </c>
      <c r="BL381" s="19" t="s">
        <v>207</v>
      </c>
      <c r="BM381" s="191" t="s">
        <v>678</v>
      </c>
    </row>
    <row r="382" spans="1:65" s="2" customFormat="1" ht="48.75">
      <c r="A382" s="36"/>
      <c r="B382" s="37"/>
      <c r="C382" s="38"/>
      <c r="D382" s="193" t="s">
        <v>209</v>
      </c>
      <c r="E382" s="38"/>
      <c r="F382" s="194" t="s">
        <v>679</v>
      </c>
      <c r="G382" s="38"/>
      <c r="H382" s="38"/>
      <c r="I382" s="195"/>
      <c r="J382" s="38"/>
      <c r="K382" s="38"/>
      <c r="L382" s="41"/>
      <c r="M382" s="196"/>
      <c r="N382" s="197"/>
      <c r="O382" s="66"/>
      <c r="P382" s="66"/>
      <c r="Q382" s="66"/>
      <c r="R382" s="66"/>
      <c r="S382" s="66"/>
      <c r="T382" s="67"/>
      <c r="U382" s="36"/>
      <c r="V382" s="36"/>
      <c r="W382" s="36"/>
      <c r="X382" s="36"/>
      <c r="Y382" s="36"/>
      <c r="Z382" s="36"/>
      <c r="AA382" s="36"/>
      <c r="AB382" s="36"/>
      <c r="AC382" s="36"/>
      <c r="AD382" s="36"/>
      <c r="AE382" s="36"/>
      <c r="AT382" s="19" t="s">
        <v>209</v>
      </c>
      <c r="AU382" s="19" t="s">
        <v>89</v>
      </c>
    </row>
    <row r="383" spans="1:65" s="2" customFormat="1" ht="24.2" customHeight="1">
      <c r="A383" s="36"/>
      <c r="B383" s="37"/>
      <c r="C383" s="180" t="s">
        <v>680</v>
      </c>
      <c r="D383" s="180" t="s">
        <v>202</v>
      </c>
      <c r="E383" s="181" t="s">
        <v>681</v>
      </c>
      <c r="F383" s="182" t="s">
        <v>682</v>
      </c>
      <c r="G383" s="183" t="s">
        <v>434</v>
      </c>
      <c r="H383" s="184">
        <v>6</v>
      </c>
      <c r="I383" s="185"/>
      <c r="J383" s="186">
        <f>ROUND(I383*H383,2)</f>
        <v>0</v>
      </c>
      <c r="K383" s="182" t="s">
        <v>206</v>
      </c>
      <c r="L383" s="41"/>
      <c r="M383" s="187" t="s">
        <v>22</v>
      </c>
      <c r="N383" s="188" t="s">
        <v>51</v>
      </c>
      <c r="O383" s="66"/>
      <c r="P383" s="189">
        <f>O383*H383</f>
        <v>0</v>
      </c>
      <c r="Q383" s="189">
        <v>2.3000000000000001E-4</v>
      </c>
      <c r="R383" s="189">
        <f>Q383*H383</f>
        <v>1.3800000000000002E-3</v>
      </c>
      <c r="S383" s="189">
        <v>0</v>
      </c>
      <c r="T383" s="190">
        <f>S383*H383</f>
        <v>0</v>
      </c>
      <c r="U383" s="36"/>
      <c r="V383" s="36"/>
      <c r="W383" s="36"/>
      <c r="X383" s="36"/>
      <c r="Y383" s="36"/>
      <c r="Z383" s="36"/>
      <c r="AA383" s="36"/>
      <c r="AB383" s="36"/>
      <c r="AC383" s="36"/>
      <c r="AD383" s="36"/>
      <c r="AE383" s="36"/>
      <c r="AR383" s="191" t="s">
        <v>207</v>
      </c>
      <c r="AT383" s="191" t="s">
        <v>202</v>
      </c>
      <c r="AU383" s="191" t="s">
        <v>89</v>
      </c>
      <c r="AY383" s="19" t="s">
        <v>201</v>
      </c>
      <c r="BE383" s="192">
        <f>IF(N383="základní",J383,0)</f>
        <v>0</v>
      </c>
      <c r="BF383" s="192">
        <f>IF(N383="snížená",J383,0)</f>
        <v>0</v>
      </c>
      <c r="BG383" s="192">
        <f>IF(N383="zákl. přenesená",J383,0)</f>
        <v>0</v>
      </c>
      <c r="BH383" s="192">
        <f>IF(N383="sníž. přenesená",J383,0)</f>
        <v>0</v>
      </c>
      <c r="BI383" s="192">
        <f>IF(N383="nulová",J383,0)</f>
        <v>0</v>
      </c>
      <c r="BJ383" s="19" t="s">
        <v>23</v>
      </c>
      <c r="BK383" s="192">
        <f>ROUND(I383*H383,2)</f>
        <v>0</v>
      </c>
      <c r="BL383" s="19" t="s">
        <v>207</v>
      </c>
      <c r="BM383" s="191" t="s">
        <v>683</v>
      </c>
    </row>
    <row r="384" spans="1:65" s="2" customFormat="1" ht="58.5">
      <c r="A384" s="36"/>
      <c r="B384" s="37"/>
      <c r="C384" s="38"/>
      <c r="D384" s="193" t="s">
        <v>209</v>
      </c>
      <c r="E384" s="38"/>
      <c r="F384" s="194" t="s">
        <v>684</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209</v>
      </c>
      <c r="AU384" s="19" t="s">
        <v>89</v>
      </c>
    </row>
    <row r="385" spans="1:65" s="13" customFormat="1" ht="11.25">
      <c r="B385" s="198"/>
      <c r="C385" s="199"/>
      <c r="D385" s="193" t="s">
        <v>211</v>
      </c>
      <c r="E385" s="200" t="s">
        <v>22</v>
      </c>
      <c r="F385" s="201" t="s">
        <v>685</v>
      </c>
      <c r="G385" s="199"/>
      <c r="H385" s="200" t="s">
        <v>22</v>
      </c>
      <c r="I385" s="202"/>
      <c r="J385" s="199"/>
      <c r="K385" s="199"/>
      <c r="L385" s="203"/>
      <c r="M385" s="204"/>
      <c r="N385" s="205"/>
      <c r="O385" s="205"/>
      <c r="P385" s="205"/>
      <c r="Q385" s="205"/>
      <c r="R385" s="205"/>
      <c r="S385" s="205"/>
      <c r="T385" s="206"/>
      <c r="AT385" s="207" t="s">
        <v>211</v>
      </c>
      <c r="AU385" s="207" t="s">
        <v>89</v>
      </c>
      <c r="AV385" s="13" t="s">
        <v>23</v>
      </c>
      <c r="AW385" s="13" t="s">
        <v>41</v>
      </c>
      <c r="AX385" s="13" t="s">
        <v>80</v>
      </c>
      <c r="AY385" s="207" t="s">
        <v>201</v>
      </c>
    </row>
    <row r="386" spans="1:65" s="14" customFormat="1" ht="11.25">
      <c r="B386" s="208"/>
      <c r="C386" s="209"/>
      <c r="D386" s="193" t="s">
        <v>211</v>
      </c>
      <c r="E386" s="210" t="s">
        <v>22</v>
      </c>
      <c r="F386" s="211" t="s">
        <v>686</v>
      </c>
      <c r="G386" s="209"/>
      <c r="H386" s="212">
        <v>6</v>
      </c>
      <c r="I386" s="213"/>
      <c r="J386" s="209"/>
      <c r="K386" s="209"/>
      <c r="L386" s="214"/>
      <c r="M386" s="215"/>
      <c r="N386" s="216"/>
      <c r="O386" s="216"/>
      <c r="P386" s="216"/>
      <c r="Q386" s="216"/>
      <c r="R386" s="216"/>
      <c r="S386" s="216"/>
      <c r="T386" s="217"/>
      <c r="AT386" s="218" t="s">
        <v>211</v>
      </c>
      <c r="AU386" s="218" t="s">
        <v>89</v>
      </c>
      <c r="AV386" s="14" t="s">
        <v>89</v>
      </c>
      <c r="AW386" s="14" t="s">
        <v>41</v>
      </c>
      <c r="AX386" s="14" t="s">
        <v>23</v>
      </c>
      <c r="AY386" s="218" t="s">
        <v>201</v>
      </c>
    </row>
    <row r="387" spans="1:65" s="2" customFormat="1" ht="24.2" customHeight="1">
      <c r="A387" s="36"/>
      <c r="B387" s="37"/>
      <c r="C387" s="180" t="s">
        <v>687</v>
      </c>
      <c r="D387" s="180" t="s">
        <v>202</v>
      </c>
      <c r="E387" s="181" t="s">
        <v>688</v>
      </c>
      <c r="F387" s="182" t="s">
        <v>689</v>
      </c>
      <c r="G387" s="183" t="s">
        <v>224</v>
      </c>
      <c r="H387" s="184">
        <v>5.8079999999999998</v>
      </c>
      <c r="I387" s="185"/>
      <c r="J387" s="186">
        <f>ROUND(I387*H387,2)</f>
        <v>0</v>
      </c>
      <c r="K387" s="182" t="s">
        <v>206</v>
      </c>
      <c r="L387" s="41"/>
      <c r="M387" s="187" t="s">
        <v>22</v>
      </c>
      <c r="N387" s="188" t="s">
        <v>51</v>
      </c>
      <c r="O387" s="66"/>
      <c r="P387" s="189">
        <f>O387*H387</f>
        <v>0</v>
      </c>
      <c r="Q387" s="189">
        <v>0</v>
      </c>
      <c r="R387" s="189">
        <f>Q387*H387</f>
        <v>0</v>
      </c>
      <c r="S387" s="189">
        <v>2.75</v>
      </c>
      <c r="T387" s="190">
        <f>S387*H387</f>
        <v>15.972</v>
      </c>
      <c r="U387" s="36"/>
      <c r="V387" s="36"/>
      <c r="W387" s="36"/>
      <c r="X387" s="36"/>
      <c r="Y387" s="36"/>
      <c r="Z387" s="36"/>
      <c r="AA387" s="36"/>
      <c r="AB387" s="36"/>
      <c r="AC387" s="36"/>
      <c r="AD387" s="36"/>
      <c r="AE387" s="36"/>
      <c r="AR387" s="191" t="s">
        <v>207</v>
      </c>
      <c r="AT387" s="191" t="s">
        <v>202</v>
      </c>
      <c r="AU387" s="191" t="s">
        <v>89</v>
      </c>
      <c r="AY387" s="19" t="s">
        <v>201</v>
      </c>
      <c r="BE387" s="192">
        <f>IF(N387="základní",J387,0)</f>
        <v>0</v>
      </c>
      <c r="BF387" s="192">
        <f>IF(N387="snížená",J387,0)</f>
        <v>0</v>
      </c>
      <c r="BG387" s="192">
        <f>IF(N387="zákl. přenesená",J387,0)</f>
        <v>0</v>
      </c>
      <c r="BH387" s="192">
        <f>IF(N387="sníž. přenesená",J387,0)</f>
        <v>0</v>
      </c>
      <c r="BI387" s="192">
        <f>IF(N387="nulová",J387,0)</f>
        <v>0</v>
      </c>
      <c r="BJ387" s="19" t="s">
        <v>23</v>
      </c>
      <c r="BK387" s="192">
        <f>ROUND(I387*H387,2)</f>
        <v>0</v>
      </c>
      <c r="BL387" s="19" t="s">
        <v>207</v>
      </c>
      <c r="BM387" s="191" t="s">
        <v>690</v>
      </c>
    </row>
    <row r="388" spans="1:65" s="2" customFormat="1" ht="409.5">
      <c r="A388" s="36"/>
      <c r="B388" s="37"/>
      <c r="C388" s="38"/>
      <c r="D388" s="193" t="s">
        <v>209</v>
      </c>
      <c r="E388" s="38"/>
      <c r="F388" s="194" t="s">
        <v>691</v>
      </c>
      <c r="G388" s="38"/>
      <c r="H388" s="38"/>
      <c r="I388" s="195"/>
      <c r="J388" s="38"/>
      <c r="K388" s="38"/>
      <c r="L388" s="41"/>
      <c r="M388" s="196"/>
      <c r="N388" s="197"/>
      <c r="O388" s="66"/>
      <c r="P388" s="66"/>
      <c r="Q388" s="66"/>
      <c r="R388" s="66"/>
      <c r="S388" s="66"/>
      <c r="T388" s="67"/>
      <c r="U388" s="36"/>
      <c r="V388" s="36"/>
      <c r="W388" s="36"/>
      <c r="X388" s="36"/>
      <c r="Y388" s="36"/>
      <c r="Z388" s="36"/>
      <c r="AA388" s="36"/>
      <c r="AB388" s="36"/>
      <c r="AC388" s="36"/>
      <c r="AD388" s="36"/>
      <c r="AE388" s="36"/>
      <c r="AT388" s="19" t="s">
        <v>209</v>
      </c>
      <c r="AU388" s="19" t="s">
        <v>89</v>
      </c>
    </row>
    <row r="389" spans="1:65" s="13" customFormat="1" ht="11.25">
      <c r="B389" s="198"/>
      <c r="C389" s="199"/>
      <c r="D389" s="193" t="s">
        <v>211</v>
      </c>
      <c r="E389" s="200" t="s">
        <v>22</v>
      </c>
      <c r="F389" s="201" t="s">
        <v>692</v>
      </c>
      <c r="G389" s="199"/>
      <c r="H389" s="200" t="s">
        <v>22</v>
      </c>
      <c r="I389" s="202"/>
      <c r="J389" s="199"/>
      <c r="K389" s="199"/>
      <c r="L389" s="203"/>
      <c r="M389" s="204"/>
      <c r="N389" s="205"/>
      <c r="O389" s="205"/>
      <c r="P389" s="205"/>
      <c r="Q389" s="205"/>
      <c r="R389" s="205"/>
      <c r="S389" s="205"/>
      <c r="T389" s="206"/>
      <c r="AT389" s="207" t="s">
        <v>211</v>
      </c>
      <c r="AU389" s="207" t="s">
        <v>89</v>
      </c>
      <c r="AV389" s="13" t="s">
        <v>23</v>
      </c>
      <c r="AW389" s="13" t="s">
        <v>41</v>
      </c>
      <c r="AX389" s="13" t="s">
        <v>80</v>
      </c>
      <c r="AY389" s="207" t="s">
        <v>201</v>
      </c>
    </row>
    <row r="390" spans="1:65" s="14" customFormat="1" ht="11.25">
      <c r="B390" s="208"/>
      <c r="C390" s="209"/>
      <c r="D390" s="193" t="s">
        <v>211</v>
      </c>
      <c r="E390" s="210" t="s">
        <v>22</v>
      </c>
      <c r="F390" s="211" t="s">
        <v>315</v>
      </c>
      <c r="G390" s="209"/>
      <c r="H390" s="212">
        <v>5.8079999999999998</v>
      </c>
      <c r="I390" s="213"/>
      <c r="J390" s="209"/>
      <c r="K390" s="209"/>
      <c r="L390" s="214"/>
      <c r="M390" s="215"/>
      <c r="N390" s="216"/>
      <c r="O390" s="216"/>
      <c r="P390" s="216"/>
      <c r="Q390" s="216"/>
      <c r="R390" s="216"/>
      <c r="S390" s="216"/>
      <c r="T390" s="217"/>
      <c r="AT390" s="218" t="s">
        <v>211</v>
      </c>
      <c r="AU390" s="218" t="s">
        <v>89</v>
      </c>
      <c r="AV390" s="14" t="s">
        <v>89</v>
      </c>
      <c r="AW390" s="14" t="s">
        <v>41</v>
      </c>
      <c r="AX390" s="14" t="s">
        <v>23</v>
      </c>
      <c r="AY390" s="218" t="s">
        <v>201</v>
      </c>
    </row>
    <row r="391" spans="1:65" s="2" customFormat="1" ht="14.45" customHeight="1">
      <c r="A391" s="36"/>
      <c r="B391" s="37"/>
      <c r="C391" s="180" t="s">
        <v>693</v>
      </c>
      <c r="D391" s="180" t="s">
        <v>202</v>
      </c>
      <c r="E391" s="181" t="s">
        <v>694</v>
      </c>
      <c r="F391" s="182" t="s">
        <v>695</v>
      </c>
      <c r="G391" s="183" t="s">
        <v>224</v>
      </c>
      <c r="H391" s="184">
        <v>91.584999999999994</v>
      </c>
      <c r="I391" s="185"/>
      <c r="J391" s="186">
        <f>ROUND(I391*H391,2)</f>
        <v>0</v>
      </c>
      <c r="K391" s="182" t="s">
        <v>206</v>
      </c>
      <c r="L391" s="41"/>
      <c r="M391" s="187" t="s">
        <v>22</v>
      </c>
      <c r="N391" s="188" t="s">
        <v>51</v>
      </c>
      <c r="O391" s="66"/>
      <c r="P391" s="189">
        <f>O391*H391</f>
        <v>0</v>
      </c>
      <c r="Q391" s="189">
        <v>0.12</v>
      </c>
      <c r="R391" s="189">
        <f>Q391*H391</f>
        <v>10.990199999999998</v>
      </c>
      <c r="S391" s="189">
        <v>2.4900000000000002</v>
      </c>
      <c r="T391" s="190">
        <f>S391*H391</f>
        <v>228.04665</v>
      </c>
      <c r="U391" s="36"/>
      <c r="V391" s="36"/>
      <c r="W391" s="36"/>
      <c r="X391" s="36"/>
      <c r="Y391" s="36"/>
      <c r="Z391" s="36"/>
      <c r="AA391" s="36"/>
      <c r="AB391" s="36"/>
      <c r="AC391" s="36"/>
      <c r="AD391" s="36"/>
      <c r="AE391" s="36"/>
      <c r="AR391" s="191" t="s">
        <v>207</v>
      </c>
      <c r="AT391" s="191" t="s">
        <v>202</v>
      </c>
      <c r="AU391" s="191" t="s">
        <v>89</v>
      </c>
      <c r="AY391" s="19" t="s">
        <v>201</v>
      </c>
      <c r="BE391" s="192">
        <f>IF(N391="základní",J391,0)</f>
        <v>0</v>
      </c>
      <c r="BF391" s="192">
        <f>IF(N391="snížená",J391,0)</f>
        <v>0</v>
      </c>
      <c r="BG391" s="192">
        <f>IF(N391="zákl. přenesená",J391,0)</f>
        <v>0</v>
      </c>
      <c r="BH391" s="192">
        <f>IF(N391="sníž. přenesená",J391,0)</f>
        <v>0</v>
      </c>
      <c r="BI391" s="192">
        <f>IF(N391="nulová",J391,0)</f>
        <v>0</v>
      </c>
      <c r="BJ391" s="19" t="s">
        <v>23</v>
      </c>
      <c r="BK391" s="192">
        <f>ROUND(I391*H391,2)</f>
        <v>0</v>
      </c>
      <c r="BL391" s="19" t="s">
        <v>207</v>
      </c>
      <c r="BM391" s="191" t="s">
        <v>696</v>
      </c>
    </row>
    <row r="392" spans="1:65" s="2" customFormat="1" ht="146.25">
      <c r="A392" s="36"/>
      <c r="B392" s="37"/>
      <c r="C392" s="38"/>
      <c r="D392" s="193" t="s">
        <v>209</v>
      </c>
      <c r="E392" s="38"/>
      <c r="F392" s="194" t="s">
        <v>697</v>
      </c>
      <c r="G392" s="38"/>
      <c r="H392" s="38"/>
      <c r="I392" s="195"/>
      <c r="J392" s="38"/>
      <c r="K392" s="38"/>
      <c r="L392" s="41"/>
      <c r="M392" s="196"/>
      <c r="N392" s="197"/>
      <c r="O392" s="66"/>
      <c r="P392" s="66"/>
      <c r="Q392" s="66"/>
      <c r="R392" s="66"/>
      <c r="S392" s="66"/>
      <c r="T392" s="67"/>
      <c r="U392" s="36"/>
      <c r="V392" s="36"/>
      <c r="W392" s="36"/>
      <c r="X392" s="36"/>
      <c r="Y392" s="36"/>
      <c r="Z392" s="36"/>
      <c r="AA392" s="36"/>
      <c r="AB392" s="36"/>
      <c r="AC392" s="36"/>
      <c r="AD392" s="36"/>
      <c r="AE392" s="36"/>
      <c r="AT392" s="19" t="s">
        <v>209</v>
      </c>
      <c r="AU392" s="19" t="s">
        <v>89</v>
      </c>
    </row>
    <row r="393" spans="1:65" s="13" customFormat="1" ht="11.25">
      <c r="B393" s="198"/>
      <c r="C393" s="199"/>
      <c r="D393" s="193" t="s">
        <v>211</v>
      </c>
      <c r="E393" s="200" t="s">
        <v>22</v>
      </c>
      <c r="F393" s="201" t="s">
        <v>698</v>
      </c>
      <c r="G393" s="199"/>
      <c r="H393" s="200" t="s">
        <v>22</v>
      </c>
      <c r="I393" s="202"/>
      <c r="J393" s="199"/>
      <c r="K393" s="199"/>
      <c r="L393" s="203"/>
      <c r="M393" s="204"/>
      <c r="N393" s="205"/>
      <c r="O393" s="205"/>
      <c r="P393" s="205"/>
      <c r="Q393" s="205"/>
      <c r="R393" s="205"/>
      <c r="S393" s="205"/>
      <c r="T393" s="206"/>
      <c r="AT393" s="207" t="s">
        <v>211</v>
      </c>
      <c r="AU393" s="207" t="s">
        <v>89</v>
      </c>
      <c r="AV393" s="13" t="s">
        <v>23</v>
      </c>
      <c r="AW393" s="13" t="s">
        <v>41</v>
      </c>
      <c r="AX393" s="13" t="s">
        <v>80</v>
      </c>
      <c r="AY393" s="207" t="s">
        <v>201</v>
      </c>
    </row>
    <row r="394" spans="1:65" s="14" customFormat="1" ht="11.25">
      <c r="B394" s="208"/>
      <c r="C394" s="209"/>
      <c r="D394" s="193" t="s">
        <v>211</v>
      </c>
      <c r="E394" s="210" t="s">
        <v>22</v>
      </c>
      <c r="F394" s="211" t="s">
        <v>699</v>
      </c>
      <c r="G394" s="209"/>
      <c r="H394" s="212">
        <v>47.41</v>
      </c>
      <c r="I394" s="213"/>
      <c r="J394" s="209"/>
      <c r="K394" s="209"/>
      <c r="L394" s="214"/>
      <c r="M394" s="215"/>
      <c r="N394" s="216"/>
      <c r="O394" s="216"/>
      <c r="P394" s="216"/>
      <c r="Q394" s="216"/>
      <c r="R394" s="216"/>
      <c r="S394" s="216"/>
      <c r="T394" s="217"/>
      <c r="AT394" s="218" t="s">
        <v>211</v>
      </c>
      <c r="AU394" s="218" t="s">
        <v>89</v>
      </c>
      <c r="AV394" s="14" t="s">
        <v>89</v>
      </c>
      <c r="AW394" s="14" t="s">
        <v>41</v>
      </c>
      <c r="AX394" s="14" t="s">
        <v>80</v>
      </c>
      <c r="AY394" s="218" t="s">
        <v>201</v>
      </c>
    </row>
    <row r="395" spans="1:65" s="13" customFormat="1" ht="11.25">
      <c r="B395" s="198"/>
      <c r="C395" s="199"/>
      <c r="D395" s="193" t="s">
        <v>211</v>
      </c>
      <c r="E395" s="200" t="s">
        <v>22</v>
      </c>
      <c r="F395" s="201" t="s">
        <v>700</v>
      </c>
      <c r="G395" s="199"/>
      <c r="H395" s="200" t="s">
        <v>22</v>
      </c>
      <c r="I395" s="202"/>
      <c r="J395" s="199"/>
      <c r="K395" s="199"/>
      <c r="L395" s="203"/>
      <c r="M395" s="204"/>
      <c r="N395" s="205"/>
      <c r="O395" s="205"/>
      <c r="P395" s="205"/>
      <c r="Q395" s="205"/>
      <c r="R395" s="205"/>
      <c r="S395" s="205"/>
      <c r="T395" s="206"/>
      <c r="AT395" s="207" t="s">
        <v>211</v>
      </c>
      <c r="AU395" s="207" t="s">
        <v>89</v>
      </c>
      <c r="AV395" s="13" t="s">
        <v>23</v>
      </c>
      <c r="AW395" s="13" t="s">
        <v>41</v>
      </c>
      <c r="AX395" s="13" t="s">
        <v>80</v>
      </c>
      <c r="AY395" s="207" t="s">
        <v>201</v>
      </c>
    </row>
    <row r="396" spans="1:65" s="14" customFormat="1" ht="11.25">
      <c r="B396" s="208"/>
      <c r="C396" s="209"/>
      <c r="D396" s="193" t="s">
        <v>211</v>
      </c>
      <c r="E396" s="210" t="s">
        <v>22</v>
      </c>
      <c r="F396" s="211" t="s">
        <v>701</v>
      </c>
      <c r="G396" s="209"/>
      <c r="H396" s="212">
        <v>44.174999999999997</v>
      </c>
      <c r="I396" s="213"/>
      <c r="J396" s="209"/>
      <c r="K396" s="209"/>
      <c r="L396" s="214"/>
      <c r="M396" s="215"/>
      <c r="N396" s="216"/>
      <c r="O396" s="216"/>
      <c r="P396" s="216"/>
      <c r="Q396" s="216"/>
      <c r="R396" s="216"/>
      <c r="S396" s="216"/>
      <c r="T396" s="217"/>
      <c r="AT396" s="218" t="s">
        <v>211</v>
      </c>
      <c r="AU396" s="218" t="s">
        <v>89</v>
      </c>
      <c r="AV396" s="14" t="s">
        <v>89</v>
      </c>
      <c r="AW396" s="14" t="s">
        <v>41</v>
      </c>
      <c r="AX396" s="14" t="s">
        <v>80</v>
      </c>
      <c r="AY396" s="218" t="s">
        <v>201</v>
      </c>
    </row>
    <row r="397" spans="1:65" s="15" customFormat="1" ht="11.25">
      <c r="B397" s="229"/>
      <c r="C397" s="230"/>
      <c r="D397" s="193" t="s">
        <v>211</v>
      </c>
      <c r="E397" s="231" t="s">
        <v>22</v>
      </c>
      <c r="F397" s="232" t="s">
        <v>316</v>
      </c>
      <c r="G397" s="230"/>
      <c r="H397" s="233">
        <v>91.584999999999994</v>
      </c>
      <c r="I397" s="234"/>
      <c r="J397" s="230"/>
      <c r="K397" s="230"/>
      <c r="L397" s="235"/>
      <c r="M397" s="236"/>
      <c r="N397" s="237"/>
      <c r="O397" s="237"/>
      <c r="P397" s="237"/>
      <c r="Q397" s="237"/>
      <c r="R397" s="237"/>
      <c r="S397" s="237"/>
      <c r="T397" s="238"/>
      <c r="AT397" s="239" t="s">
        <v>211</v>
      </c>
      <c r="AU397" s="239" t="s">
        <v>89</v>
      </c>
      <c r="AV397" s="15" t="s">
        <v>207</v>
      </c>
      <c r="AW397" s="15" t="s">
        <v>41</v>
      </c>
      <c r="AX397" s="15" t="s">
        <v>23</v>
      </c>
      <c r="AY397" s="239" t="s">
        <v>201</v>
      </c>
    </row>
    <row r="398" spans="1:65" s="2" customFormat="1" ht="14.45" customHeight="1">
      <c r="A398" s="36"/>
      <c r="B398" s="37"/>
      <c r="C398" s="180" t="s">
        <v>702</v>
      </c>
      <c r="D398" s="180" t="s">
        <v>202</v>
      </c>
      <c r="E398" s="181" t="s">
        <v>703</v>
      </c>
      <c r="F398" s="182" t="s">
        <v>704</v>
      </c>
      <c r="G398" s="183" t="s">
        <v>224</v>
      </c>
      <c r="H398" s="184">
        <v>165.05</v>
      </c>
      <c r="I398" s="185"/>
      <c r="J398" s="186">
        <f>ROUND(I398*H398,2)</f>
        <v>0</v>
      </c>
      <c r="K398" s="182" t="s">
        <v>206</v>
      </c>
      <c r="L398" s="41"/>
      <c r="M398" s="187" t="s">
        <v>22</v>
      </c>
      <c r="N398" s="188" t="s">
        <v>51</v>
      </c>
      <c r="O398" s="66"/>
      <c r="P398" s="189">
        <f>O398*H398</f>
        <v>0</v>
      </c>
      <c r="Q398" s="189">
        <v>0.12171</v>
      </c>
      <c r="R398" s="189">
        <f>Q398*H398</f>
        <v>20.0882355</v>
      </c>
      <c r="S398" s="189">
        <v>2.4</v>
      </c>
      <c r="T398" s="190">
        <f>S398*H398</f>
        <v>396.12</v>
      </c>
      <c r="U398" s="36"/>
      <c r="V398" s="36"/>
      <c r="W398" s="36"/>
      <c r="X398" s="36"/>
      <c r="Y398" s="36"/>
      <c r="Z398" s="36"/>
      <c r="AA398" s="36"/>
      <c r="AB398" s="36"/>
      <c r="AC398" s="36"/>
      <c r="AD398" s="36"/>
      <c r="AE398" s="36"/>
      <c r="AR398" s="191" t="s">
        <v>207</v>
      </c>
      <c r="AT398" s="191" t="s">
        <v>202</v>
      </c>
      <c r="AU398" s="191" t="s">
        <v>89</v>
      </c>
      <c r="AY398" s="19" t="s">
        <v>201</v>
      </c>
      <c r="BE398" s="192">
        <f>IF(N398="základní",J398,0)</f>
        <v>0</v>
      </c>
      <c r="BF398" s="192">
        <f>IF(N398="snížená",J398,0)</f>
        <v>0</v>
      </c>
      <c r="BG398" s="192">
        <f>IF(N398="zákl. přenesená",J398,0)</f>
        <v>0</v>
      </c>
      <c r="BH398" s="192">
        <f>IF(N398="sníž. přenesená",J398,0)</f>
        <v>0</v>
      </c>
      <c r="BI398" s="192">
        <f>IF(N398="nulová",J398,0)</f>
        <v>0</v>
      </c>
      <c r="BJ398" s="19" t="s">
        <v>23</v>
      </c>
      <c r="BK398" s="192">
        <f>ROUND(I398*H398,2)</f>
        <v>0</v>
      </c>
      <c r="BL398" s="19" t="s">
        <v>207</v>
      </c>
      <c r="BM398" s="191" t="s">
        <v>705</v>
      </c>
    </row>
    <row r="399" spans="1:65" s="2" customFormat="1" ht="146.25">
      <c r="A399" s="36"/>
      <c r="B399" s="37"/>
      <c r="C399" s="38"/>
      <c r="D399" s="193" t="s">
        <v>209</v>
      </c>
      <c r="E399" s="38"/>
      <c r="F399" s="194" t="s">
        <v>697</v>
      </c>
      <c r="G399" s="38"/>
      <c r="H399" s="38"/>
      <c r="I399" s="195"/>
      <c r="J399" s="38"/>
      <c r="K399" s="38"/>
      <c r="L399" s="41"/>
      <c r="M399" s="196"/>
      <c r="N399" s="197"/>
      <c r="O399" s="66"/>
      <c r="P399" s="66"/>
      <c r="Q399" s="66"/>
      <c r="R399" s="66"/>
      <c r="S399" s="66"/>
      <c r="T399" s="67"/>
      <c r="U399" s="36"/>
      <c r="V399" s="36"/>
      <c r="W399" s="36"/>
      <c r="X399" s="36"/>
      <c r="Y399" s="36"/>
      <c r="Z399" s="36"/>
      <c r="AA399" s="36"/>
      <c r="AB399" s="36"/>
      <c r="AC399" s="36"/>
      <c r="AD399" s="36"/>
      <c r="AE399" s="36"/>
      <c r="AT399" s="19" t="s">
        <v>209</v>
      </c>
      <c r="AU399" s="19" t="s">
        <v>89</v>
      </c>
    </row>
    <row r="400" spans="1:65" s="13" customFormat="1" ht="11.25">
      <c r="B400" s="198"/>
      <c r="C400" s="199"/>
      <c r="D400" s="193" t="s">
        <v>211</v>
      </c>
      <c r="E400" s="200" t="s">
        <v>22</v>
      </c>
      <c r="F400" s="201" t="s">
        <v>706</v>
      </c>
      <c r="G400" s="199"/>
      <c r="H400" s="200" t="s">
        <v>22</v>
      </c>
      <c r="I400" s="202"/>
      <c r="J400" s="199"/>
      <c r="K400" s="199"/>
      <c r="L400" s="203"/>
      <c r="M400" s="204"/>
      <c r="N400" s="205"/>
      <c r="O400" s="205"/>
      <c r="P400" s="205"/>
      <c r="Q400" s="205"/>
      <c r="R400" s="205"/>
      <c r="S400" s="205"/>
      <c r="T400" s="206"/>
      <c r="AT400" s="207" t="s">
        <v>211</v>
      </c>
      <c r="AU400" s="207" t="s">
        <v>89</v>
      </c>
      <c r="AV400" s="13" t="s">
        <v>23</v>
      </c>
      <c r="AW400" s="13" t="s">
        <v>41</v>
      </c>
      <c r="AX400" s="13" t="s">
        <v>80</v>
      </c>
      <c r="AY400" s="207" t="s">
        <v>201</v>
      </c>
    </row>
    <row r="401" spans="1:65" s="14" customFormat="1" ht="11.25">
      <c r="B401" s="208"/>
      <c r="C401" s="209"/>
      <c r="D401" s="193" t="s">
        <v>211</v>
      </c>
      <c r="E401" s="210" t="s">
        <v>22</v>
      </c>
      <c r="F401" s="211" t="s">
        <v>707</v>
      </c>
      <c r="G401" s="209"/>
      <c r="H401" s="212">
        <v>165.05</v>
      </c>
      <c r="I401" s="213"/>
      <c r="J401" s="209"/>
      <c r="K401" s="209"/>
      <c r="L401" s="214"/>
      <c r="M401" s="215"/>
      <c r="N401" s="216"/>
      <c r="O401" s="216"/>
      <c r="P401" s="216"/>
      <c r="Q401" s="216"/>
      <c r="R401" s="216"/>
      <c r="S401" s="216"/>
      <c r="T401" s="217"/>
      <c r="AT401" s="218" t="s">
        <v>211</v>
      </c>
      <c r="AU401" s="218" t="s">
        <v>89</v>
      </c>
      <c r="AV401" s="14" t="s">
        <v>89</v>
      </c>
      <c r="AW401" s="14" t="s">
        <v>41</v>
      </c>
      <c r="AX401" s="14" t="s">
        <v>23</v>
      </c>
      <c r="AY401" s="218" t="s">
        <v>201</v>
      </c>
    </row>
    <row r="402" spans="1:65" s="2" customFormat="1" ht="14.45" customHeight="1">
      <c r="A402" s="36"/>
      <c r="B402" s="37"/>
      <c r="C402" s="180" t="s">
        <v>708</v>
      </c>
      <c r="D402" s="180" t="s">
        <v>202</v>
      </c>
      <c r="E402" s="181" t="s">
        <v>703</v>
      </c>
      <c r="F402" s="182" t="s">
        <v>704</v>
      </c>
      <c r="G402" s="183" t="s">
        <v>224</v>
      </c>
      <c r="H402" s="184">
        <v>5.2990000000000004</v>
      </c>
      <c r="I402" s="185"/>
      <c r="J402" s="186">
        <f>ROUND(I402*H402,2)</f>
        <v>0</v>
      </c>
      <c r="K402" s="182" t="s">
        <v>206</v>
      </c>
      <c r="L402" s="41"/>
      <c r="M402" s="187" t="s">
        <v>22</v>
      </c>
      <c r="N402" s="188" t="s">
        <v>51</v>
      </c>
      <c r="O402" s="66"/>
      <c r="P402" s="189">
        <f>O402*H402</f>
        <v>0</v>
      </c>
      <c r="Q402" s="189">
        <v>0.12171</v>
      </c>
      <c r="R402" s="189">
        <f>Q402*H402</f>
        <v>0.64494129</v>
      </c>
      <c r="S402" s="189">
        <v>2.4</v>
      </c>
      <c r="T402" s="190">
        <f>S402*H402</f>
        <v>12.717600000000001</v>
      </c>
      <c r="U402" s="36"/>
      <c r="V402" s="36"/>
      <c r="W402" s="36"/>
      <c r="X402" s="36"/>
      <c r="Y402" s="36"/>
      <c r="Z402" s="36"/>
      <c r="AA402" s="36"/>
      <c r="AB402" s="36"/>
      <c r="AC402" s="36"/>
      <c r="AD402" s="36"/>
      <c r="AE402" s="36"/>
      <c r="AR402" s="191" t="s">
        <v>207</v>
      </c>
      <c r="AT402" s="191" t="s">
        <v>202</v>
      </c>
      <c r="AU402" s="191" t="s">
        <v>89</v>
      </c>
      <c r="AY402" s="19" t="s">
        <v>201</v>
      </c>
      <c r="BE402" s="192">
        <f>IF(N402="základní",J402,0)</f>
        <v>0</v>
      </c>
      <c r="BF402" s="192">
        <f>IF(N402="snížená",J402,0)</f>
        <v>0</v>
      </c>
      <c r="BG402" s="192">
        <f>IF(N402="zákl. přenesená",J402,0)</f>
        <v>0</v>
      </c>
      <c r="BH402" s="192">
        <f>IF(N402="sníž. přenesená",J402,0)</f>
        <v>0</v>
      </c>
      <c r="BI402" s="192">
        <f>IF(N402="nulová",J402,0)</f>
        <v>0</v>
      </c>
      <c r="BJ402" s="19" t="s">
        <v>23</v>
      </c>
      <c r="BK402" s="192">
        <f>ROUND(I402*H402,2)</f>
        <v>0</v>
      </c>
      <c r="BL402" s="19" t="s">
        <v>207</v>
      </c>
      <c r="BM402" s="191" t="s">
        <v>709</v>
      </c>
    </row>
    <row r="403" spans="1:65" s="2" customFormat="1" ht="146.25">
      <c r="A403" s="36"/>
      <c r="B403" s="37"/>
      <c r="C403" s="38"/>
      <c r="D403" s="193" t="s">
        <v>209</v>
      </c>
      <c r="E403" s="38"/>
      <c r="F403" s="194" t="s">
        <v>697</v>
      </c>
      <c r="G403" s="38"/>
      <c r="H403" s="38"/>
      <c r="I403" s="195"/>
      <c r="J403" s="38"/>
      <c r="K403" s="38"/>
      <c r="L403" s="41"/>
      <c r="M403" s="196"/>
      <c r="N403" s="197"/>
      <c r="O403" s="66"/>
      <c r="P403" s="66"/>
      <c r="Q403" s="66"/>
      <c r="R403" s="66"/>
      <c r="S403" s="66"/>
      <c r="T403" s="67"/>
      <c r="U403" s="36"/>
      <c r="V403" s="36"/>
      <c r="W403" s="36"/>
      <c r="X403" s="36"/>
      <c r="Y403" s="36"/>
      <c r="Z403" s="36"/>
      <c r="AA403" s="36"/>
      <c r="AB403" s="36"/>
      <c r="AC403" s="36"/>
      <c r="AD403" s="36"/>
      <c r="AE403" s="36"/>
      <c r="AT403" s="19" t="s">
        <v>209</v>
      </c>
      <c r="AU403" s="19" t="s">
        <v>89</v>
      </c>
    </row>
    <row r="404" spans="1:65" s="13" customFormat="1" ht="11.25">
      <c r="B404" s="198"/>
      <c r="C404" s="199"/>
      <c r="D404" s="193" t="s">
        <v>211</v>
      </c>
      <c r="E404" s="200" t="s">
        <v>22</v>
      </c>
      <c r="F404" s="201" t="s">
        <v>710</v>
      </c>
      <c r="G404" s="199"/>
      <c r="H404" s="200" t="s">
        <v>22</v>
      </c>
      <c r="I404" s="202"/>
      <c r="J404" s="199"/>
      <c r="K404" s="199"/>
      <c r="L404" s="203"/>
      <c r="M404" s="204"/>
      <c r="N404" s="205"/>
      <c r="O404" s="205"/>
      <c r="P404" s="205"/>
      <c r="Q404" s="205"/>
      <c r="R404" s="205"/>
      <c r="S404" s="205"/>
      <c r="T404" s="206"/>
      <c r="AT404" s="207" t="s">
        <v>211</v>
      </c>
      <c r="AU404" s="207" t="s">
        <v>89</v>
      </c>
      <c r="AV404" s="13" t="s">
        <v>23</v>
      </c>
      <c r="AW404" s="13" t="s">
        <v>41</v>
      </c>
      <c r="AX404" s="13" t="s">
        <v>80</v>
      </c>
      <c r="AY404" s="207" t="s">
        <v>201</v>
      </c>
    </row>
    <row r="405" spans="1:65" s="14" customFormat="1" ht="11.25">
      <c r="B405" s="208"/>
      <c r="C405" s="209"/>
      <c r="D405" s="193" t="s">
        <v>211</v>
      </c>
      <c r="E405" s="210" t="s">
        <v>22</v>
      </c>
      <c r="F405" s="211" t="s">
        <v>711</v>
      </c>
      <c r="G405" s="209"/>
      <c r="H405" s="212">
        <v>5.2990000000000004</v>
      </c>
      <c r="I405" s="213"/>
      <c r="J405" s="209"/>
      <c r="K405" s="209"/>
      <c r="L405" s="214"/>
      <c r="M405" s="215"/>
      <c r="N405" s="216"/>
      <c r="O405" s="216"/>
      <c r="P405" s="216"/>
      <c r="Q405" s="216"/>
      <c r="R405" s="216"/>
      <c r="S405" s="216"/>
      <c r="T405" s="217"/>
      <c r="AT405" s="218" t="s">
        <v>211</v>
      </c>
      <c r="AU405" s="218" t="s">
        <v>89</v>
      </c>
      <c r="AV405" s="14" t="s">
        <v>89</v>
      </c>
      <c r="AW405" s="14" t="s">
        <v>41</v>
      </c>
      <c r="AX405" s="14" t="s">
        <v>23</v>
      </c>
      <c r="AY405" s="218" t="s">
        <v>201</v>
      </c>
    </row>
    <row r="406" spans="1:65" s="2" customFormat="1" ht="14.45" customHeight="1">
      <c r="A406" s="36"/>
      <c r="B406" s="37"/>
      <c r="C406" s="180" t="s">
        <v>712</v>
      </c>
      <c r="D406" s="180" t="s">
        <v>202</v>
      </c>
      <c r="E406" s="181" t="s">
        <v>713</v>
      </c>
      <c r="F406" s="182" t="s">
        <v>714</v>
      </c>
      <c r="G406" s="183" t="s">
        <v>224</v>
      </c>
      <c r="H406" s="184">
        <v>231.36</v>
      </c>
      <c r="I406" s="185"/>
      <c r="J406" s="186">
        <f>ROUND(I406*H406,2)</f>
        <v>0</v>
      </c>
      <c r="K406" s="182" t="s">
        <v>206</v>
      </c>
      <c r="L406" s="41"/>
      <c r="M406" s="187" t="s">
        <v>22</v>
      </c>
      <c r="N406" s="188" t="s">
        <v>51</v>
      </c>
      <c r="O406" s="66"/>
      <c r="P406" s="189">
        <f>O406*H406</f>
        <v>0</v>
      </c>
      <c r="Q406" s="189">
        <v>0.12171</v>
      </c>
      <c r="R406" s="189">
        <f>Q406*H406</f>
        <v>28.1588256</v>
      </c>
      <c r="S406" s="189">
        <v>2.4</v>
      </c>
      <c r="T406" s="190">
        <f>S406*H406</f>
        <v>555.26400000000001</v>
      </c>
      <c r="U406" s="36"/>
      <c r="V406" s="36"/>
      <c r="W406" s="36"/>
      <c r="X406" s="36"/>
      <c r="Y406" s="36"/>
      <c r="Z406" s="36"/>
      <c r="AA406" s="36"/>
      <c r="AB406" s="36"/>
      <c r="AC406" s="36"/>
      <c r="AD406" s="36"/>
      <c r="AE406" s="36"/>
      <c r="AR406" s="191" t="s">
        <v>207</v>
      </c>
      <c r="AT406" s="191" t="s">
        <v>202</v>
      </c>
      <c r="AU406" s="191" t="s">
        <v>89</v>
      </c>
      <c r="AY406" s="19" t="s">
        <v>201</v>
      </c>
      <c r="BE406" s="192">
        <f>IF(N406="základní",J406,0)</f>
        <v>0</v>
      </c>
      <c r="BF406" s="192">
        <f>IF(N406="snížená",J406,0)</f>
        <v>0</v>
      </c>
      <c r="BG406" s="192">
        <f>IF(N406="zákl. přenesená",J406,0)</f>
        <v>0</v>
      </c>
      <c r="BH406" s="192">
        <f>IF(N406="sníž. přenesená",J406,0)</f>
        <v>0</v>
      </c>
      <c r="BI406" s="192">
        <f>IF(N406="nulová",J406,0)</f>
        <v>0</v>
      </c>
      <c r="BJ406" s="19" t="s">
        <v>23</v>
      </c>
      <c r="BK406" s="192">
        <f>ROUND(I406*H406,2)</f>
        <v>0</v>
      </c>
      <c r="BL406" s="19" t="s">
        <v>207</v>
      </c>
      <c r="BM406" s="191" t="s">
        <v>715</v>
      </c>
    </row>
    <row r="407" spans="1:65" s="2" customFormat="1" ht="146.25">
      <c r="A407" s="36"/>
      <c r="B407" s="37"/>
      <c r="C407" s="38"/>
      <c r="D407" s="193" t="s">
        <v>209</v>
      </c>
      <c r="E407" s="38"/>
      <c r="F407" s="194" t="s">
        <v>697</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209</v>
      </c>
      <c r="AU407" s="19" t="s">
        <v>89</v>
      </c>
    </row>
    <row r="408" spans="1:65" s="13" customFormat="1" ht="11.25">
      <c r="B408" s="198"/>
      <c r="C408" s="199"/>
      <c r="D408" s="193" t="s">
        <v>211</v>
      </c>
      <c r="E408" s="200" t="s">
        <v>22</v>
      </c>
      <c r="F408" s="201" t="s">
        <v>716</v>
      </c>
      <c r="G408" s="199"/>
      <c r="H408" s="200" t="s">
        <v>22</v>
      </c>
      <c r="I408" s="202"/>
      <c r="J408" s="199"/>
      <c r="K408" s="199"/>
      <c r="L408" s="203"/>
      <c r="M408" s="204"/>
      <c r="N408" s="205"/>
      <c r="O408" s="205"/>
      <c r="P408" s="205"/>
      <c r="Q408" s="205"/>
      <c r="R408" s="205"/>
      <c r="S408" s="205"/>
      <c r="T408" s="206"/>
      <c r="AT408" s="207" t="s">
        <v>211</v>
      </c>
      <c r="AU408" s="207" t="s">
        <v>89</v>
      </c>
      <c r="AV408" s="13" t="s">
        <v>23</v>
      </c>
      <c r="AW408" s="13" t="s">
        <v>41</v>
      </c>
      <c r="AX408" s="13" t="s">
        <v>80</v>
      </c>
      <c r="AY408" s="207" t="s">
        <v>201</v>
      </c>
    </row>
    <row r="409" spans="1:65" s="14" customFormat="1" ht="11.25">
      <c r="B409" s="208"/>
      <c r="C409" s="209"/>
      <c r="D409" s="193" t="s">
        <v>211</v>
      </c>
      <c r="E409" s="210" t="s">
        <v>22</v>
      </c>
      <c r="F409" s="211" t="s">
        <v>717</v>
      </c>
      <c r="G409" s="209"/>
      <c r="H409" s="212">
        <v>231.36</v>
      </c>
      <c r="I409" s="213"/>
      <c r="J409" s="209"/>
      <c r="K409" s="209"/>
      <c r="L409" s="214"/>
      <c r="M409" s="215"/>
      <c r="N409" s="216"/>
      <c r="O409" s="216"/>
      <c r="P409" s="216"/>
      <c r="Q409" s="216"/>
      <c r="R409" s="216"/>
      <c r="S409" s="216"/>
      <c r="T409" s="217"/>
      <c r="AT409" s="218" t="s">
        <v>211</v>
      </c>
      <c r="AU409" s="218" t="s">
        <v>89</v>
      </c>
      <c r="AV409" s="14" t="s">
        <v>89</v>
      </c>
      <c r="AW409" s="14" t="s">
        <v>41</v>
      </c>
      <c r="AX409" s="14" t="s">
        <v>23</v>
      </c>
      <c r="AY409" s="218" t="s">
        <v>201</v>
      </c>
    </row>
    <row r="410" spans="1:65" s="2" customFormat="1" ht="37.9" customHeight="1">
      <c r="A410" s="36"/>
      <c r="B410" s="37"/>
      <c r="C410" s="180" t="s">
        <v>718</v>
      </c>
      <c r="D410" s="180" t="s">
        <v>202</v>
      </c>
      <c r="E410" s="181" t="s">
        <v>719</v>
      </c>
      <c r="F410" s="182" t="s">
        <v>720</v>
      </c>
      <c r="G410" s="183" t="s">
        <v>721</v>
      </c>
      <c r="H410" s="184">
        <v>1007.16</v>
      </c>
      <c r="I410" s="185"/>
      <c r="J410" s="186">
        <f>ROUND(I410*H410,2)</f>
        <v>0</v>
      </c>
      <c r="K410" s="182" t="s">
        <v>206</v>
      </c>
      <c r="L410" s="41"/>
      <c r="M410" s="187" t="s">
        <v>22</v>
      </c>
      <c r="N410" s="188" t="s">
        <v>51</v>
      </c>
      <c r="O410" s="66"/>
      <c r="P410" s="189">
        <f>O410*H410</f>
        <v>0</v>
      </c>
      <c r="Q410" s="189">
        <v>0</v>
      </c>
      <c r="R410" s="189">
        <f>Q410*H410</f>
        <v>0</v>
      </c>
      <c r="S410" s="189">
        <v>1E-3</v>
      </c>
      <c r="T410" s="190">
        <f>S410*H410</f>
        <v>1.0071600000000001</v>
      </c>
      <c r="U410" s="36"/>
      <c r="V410" s="36"/>
      <c r="W410" s="36"/>
      <c r="X410" s="36"/>
      <c r="Y410" s="36"/>
      <c r="Z410" s="36"/>
      <c r="AA410" s="36"/>
      <c r="AB410" s="36"/>
      <c r="AC410" s="36"/>
      <c r="AD410" s="36"/>
      <c r="AE410" s="36"/>
      <c r="AR410" s="191" t="s">
        <v>207</v>
      </c>
      <c r="AT410" s="191" t="s">
        <v>202</v>
      </c>
      <c r="AU410" s="191" t="s">
        <v>89</v>
      </c>
      <c r="AY410" s="19" t="s">
        <v>201</v>
      </c>
      <c r="BE410" s="192">
        <f>IF(N410="základní",J410,0)</f>
        <v>0</v>
      </c>
      <c r="BF410" s="192">
        <f>IF(N410="snížená",J410,0)</f>
        <v>0</v>
      </c>
      <c r="BG410" s="192">
        <f>IF(N410="zákl. přenesená",J410,0)</f>
        <v>0</v>
      </c>
      <c r="BH410" s="192">
        <f>IF(N410="sníž. přenesená",J410,0)</f>
        <v>0</v>
      </c>
      <c r="BI410" s="192">
        <f>IF(N410="nulová",J410,0)</f>
        <v>0</v>
      </c>
      <c r="BJ410" s="19" t="s">
        <v>23</v>
      </c>
      <c r="BK410" s="192">
        <f>ROUND(I410*H410,2)</f>
        <v>0</v>
      </c>
      <c r="BL410" s="19" t="s">
        <v>207</v>
      </c>
      <c r="BM410" s="191" t="s">
        <v>722</v>
      </c>
    </row>
    <row r="411" spans="1:65" s="13" customFormat="1" ht="11.25">
      <c r="B411" s="198"/>
      <c r="C411" s="199"/>
      <c r="D411" s="193" t="s">
        <v>211</v>
      </c>
      <c r="E411" s="200" t="s">
        <v>22</v>
      </c>
      <c r="F411" s="201" t="s">
        <v>723</v>
      </c>
      <c r="G411" s="199"/>
      <c r="H411" s="200" t="s">
        <v>22</v>
      </c>
      <c r="I411" s="202"/>
      <c r="J411" s="199"/>
      <c r="K411" s="199"/>
      <c r="L411" s="203"/>
      <c r="M411" s="204"/>
      <c r="N411" s="205"/>
      <c r="O411" s="205"/>
      <c r="P411" s="205"/>
      <c r="Q411" s="205"/>
      <c r="R411" s="205"/>
      <c r="S411" s="205"/>
      <c r="T411" s="206"/>
      <c r="AT411" s="207" t="s">
        <v>211</v>
      </c>
      <c r="AU411" s="207" t="s">
        <v>89</v>
      </c>
      <c r="AV411" s="13" t="s">
        <v>23</v>
      </c>
      <c r="AW411" s="13" t="s">
        <v>41</v>
      </c>
      <c r="AX411" s="13" t="s">
        <v>80</v>
      </c>
      <c r="AY411" s="207" t="s">
        <v>201</v>
      </c>
    </row>
    <row r="412" spans="1:65" s="14" customFormat="1" ht="11.25">
      <c r="B412" s="208"/>
      <c r="C412" s="209"/>
      <c r="D412" s="193" t="s">
        <v>211</v>
      </c>
      <c r="E412" s="210" t="s">
        <v>22</v>
      </c>
      <c r="F412" s="211" t="s">
        <v>724</v>
      </c>
      <c r="G412" s="209"/>
      <c r="H412" s="212">
        <v>452.16</v>
      </c>
      <c r="I412" s="213"/>
      <c r="J412" s="209"/>
      <c r="K412" s="209"/>
      <c r="L412" s="214"/>
      <c r="M412" s="215"/>
      <c r="N412" s="216"/>
      <c r="O412" s="216"/>
      <c r="P412" s="216"/>
      <c r="Q412" s="216"/>
      <c r="R412" s="216"/>
      <c r="S412" s="216"/>
      <c r="T412" s="217"/>
      <c r="AT412" s="218" t="s">
        <v>211</v>
      </c>
      <c r="AU412" s="218" t="s">
        <v>89</v>
      </c>
      <c r="AV412" s="14" t="s">
        <v>89</v>
      </c>
      <c r="AW412" s="14" t="s">
        <v>41</v>
      </c>
      <c r="AX412" s="14" t="s">
        <v>80</v>
      </c>
      <c r="AY412" s="218" t="s">
        <v>201</v>
      </c>
    </row>
    <row r="413" spans="1:65" s="13" customFormat="1" ht="11.25">
      <c r="B413" s="198"/>
      <c r="C413" s="199"/>
      <c r="D413" s="193" t="s">
        <v>211</v>
      </c>
      <c r="E413" s="200" t="s">
        <v>22</v>
      </c>
      <c r="F413" s="201" t="s">
        <v>725</v>
      </c>
      <c r="G413" s="199"/>
      <c r="H413" s="200" t="s">
        <v>22</v>
      </c>
      <c r="I413" s="202"/>
      <c r="J413" s="199"/>
      <c r="K413" s="199"/>
      <c r="L413" s="203"/>
      <c r="M413" s="204"/>
      <c r="N413" s="205"/>
      <c r="O413" s="205"/>
      <c r="P413" s="205"/>
      <c r="Q413" s="205"/>
      <c r="R413" s="205"/>
      <c r="S413" s="205"/>
      <c r="T413" s="206"/>
      <c r="AT413" s="207" t="s">
        <v>211</v>
      </c>
      <c r="AU413" s="207" t="s">
        <v>89</v>
      </c>
      <c r="AV413" s="13" t="s">
        <v>23</v>
      </c>
      <c r="AW413" s="13" t="s">
        <v>41</v>
      </c>
      <c r="AX413" s="13" t="s">
        <v>80</v>
      </c>
      <c r="AY413" s="207" t="s">
        <v>201</v>
      </c>
    </row>
    <row r="414" spans="1:65" s="14" customFormat="1" ht="11.25">
      <c r="B414" s="208"/>
      <c r="C414" s="209"/>
      <c r="D414" s="193" t="s">
        <v>211</v>
      </c>
      <c r="E414" s="210" t="s">
        <v>22</v>
      </c>
      <c r="F414" s="211" t="s">
        <v>726</v>
      </c>
      <c r="G414" s="209"/>
      <c r="H414" s="212">
        <v>355</v>
      </c>
      <c r="I414" s="213"/>
      <c r="J414" s="209"/>
      <c r="K414" s="209"/>
      <c r="L414" s="214"/>
      <c r="M414" s="215"/>
      <c r="N414" s="216"/>
      <c r="O414" s="216"/>
      <c r="P414" s="216"/>
      <c r="Q414" s="216"/>
      <c r="R414" s="216"/>
      <c r="S414" s="216"/>
      <c r="T414" s="217"/>
      <c r="AT414" s="218" t="s">
        <v>211</v>
      </c>
      <c r="AU414" s="218" t="s">
        <v>89</v>
      </c>
      <c r="AV414" s="14" t="s">
        <v>89</v>
      </c>
      <c r="AW414" s="14" t="s">
        <v>41</v>
      </c>
      <c r="AX414" s="14" t="s">
        <v>80</v>
      </c>
      <c r="AY414" s="218" t="s">
        <v>201</v>
      </c>
    </row>
    <row r="415" spans="1:65" s="13" customFormat="1" ht="11.25">
      <c r="B415" s="198"/>
      <c r="C415" s="199"/>
      <c r="D415" s="193" t="s">
        <v>211</v>
      </c>
      <c r="E415" s="200" t="s">
        <v>22</v>
      </c>
      <c r="F415" s="201" t="s">
        <v>727</v>
      </c>
      <c r="G415" s="199"/>
      <c r="H415" s="200" t="s">
        <v>22</v>
      </c>
      <c r="I415" s="202"/>
      <c r="J415" s="199"/>
      <c r="K415" s="199"/>
      <c r="L415" s="203"/>
      <c r="M415" s="204"/>
      <c r="N415" s="205"/>
      <c r="O415" s="205"/>
      <c r="P415" s="205"/>
      <c r="Q415" s="205"/>
      <c r="R415" s="205"/>
      <c r="S415" s="205"/>
      <c r="T415" s="206"/>
      <c r="AT415" s="207" t="s">
        <v>211</v>
      </c>
      <c r="AU415" s="207" t="s">
        <v>89</v>
      </c>
      <c r="AV415" s="13" t="s">
        <v>23</v>
      </c>
      <c r="AW415" s="13" t="s">
        <v>41</v>
      </c>
      <c r="AX415" s="13" t="s">
        <v>80</v>
      </c>
      <c r="AY415" s="207" t="s">
        <v>201</v>
      </c>
    </row>
    <row r="416" spans="1:65" s="14" customFormat="1" ht="11.25">
      <c r="B416" s="208"/>
      <c r="C416" s="209"/>
      <c r="D416" s="193" t="s">
        <v>211</v>
      </c>
      <c r="E416" s="210" t="s">
        <v>22</v>
      </c>
      <c r="F416" s="211" t="s">
        <v>728</v>
      </c>
      <c r="G416" s="209"/>
      <c r="H416" s="212">
        <v>200</v>
      </c>
      <c r="I416" s="213"/>
      <c r="J416" s="209"/>
      <c r="K416" s="209"/>
      <c r="L416" s="214"/>
      <c r="M416" s="215"/>
      <c r="N416" s="216"/>
      <c r="O416" s="216"/>
      <c r="P416" s="216"/>
      <c r="Q416" s="216"/>
      <c r="R416" s="216"/>
      <c r="S416" s="216"/>
      <c r="T416" s="217"/>
      <c r="AT416" s="218" t="s">
        <v>211</v>
      </c>
      <c r="AU416" s="218" t="s">
        <v>89</v>
      </c>
      <c r="AV416" s="14" t="s">
        <v>89</v>
      </c>
      <c r="AW416" s="14" t="s">
        <v>41</v>
      </c>
      <c r="AX416" s="14" t="s">
        <v>80</v>
      </c>
      <c r="AY416" s="218" t="s">
        <v>201</v>
      </c>
    </row>
    <row r="417" spans="1:65" s="15" customFormat="1" ht="11.25">
      <c r="B417" s="229"/>
      <c r="C417" s="230"/>
      <c r="D417" s="193" t="s">
        <v>211</v>
      </c>
      <c r="E417" s="231" t="s">
        <v>22</v>
      </c>
      <c r="F417" s="232" t="s">
        <v>316</v>
      </c>
      <c r="G417" s="230"/>
      <c r="H417" s="233">
        <v>1007.16</v>
      </c>
      <c r="I417" s="234"/>
      <c r="J417" s="230"/>
      <c r="K417" s="230"/>
      <c r="L417" s="235"/>
      <c r="M417" s="236"/>
      <c r="N417" s="237"/>
      <c r="O417" s="237"/>
      <c r="P417" s="237"/>
      <c r="Q417" s="237"/>
      <c r="R417" s="237"/>
      <c r="S417" s="237"/>
      <c r="T417" s="238"/>
      <c r="AT417" s="239" t="s">
        <v>211</v>
      </c>
      <c r="AU417" s="239" t="s">
        <v>89</v>
      </c>
      <c r="AV417" s="15" t="s">
        <v>207</v>
      </c>
      <c r="AW417" s="15" t="s">
        <v>41</v>
      </c>
      <c r="AX417" s="15" t="s">
        <v>23</v>
      </c>
      <c r="AY417" s="239" t="s">
        <v>201</v>
      </c>
    </row>
    <row r="418" spans="1:65" s="2" customFormat="1" ht="14.45" customHeight="1">
      <c r="A418" s="36"/>
      <c r="B418" s="37"/>
      <c r="C418" s="180" t="s">
        <v>729</v>
      </c>
      <c r="D418" s="180" t="s">
        <v>202</v>
      </c>
      <c r="E418" s="181" t="s">
        <v>730</v>
      </c>
      <c r="F418" s="182" t="s">
        <v>731</v>
      </c>
      <c r="G418" s="183" t="s">
        <v>216</v>
      </c>
      <c r="H418" s="184">
        <v>180</v>
      </c>
      <c r="I418" s="185"/>
      <c r="J418" s="186">
        <f>ROUND(I418*H418,2)</f>
        <v>0</v>
      </c>
      <c r="K418" s="182" t="s">
        <v>206</v>
      </c>
      <c r="L418" s="41"/>
      <c r="M418" s="187" t="s">
        <v>22</v>
      </c>
      <c r="N418" s="188" t="s">
        <v>51</v>
      </c>
      <c r="O418" s="66"/>
      <c r="P418" s="189">
        <f>O418*H418</f>
        <v>0</v>
      </c>
      <c r="Q418" s="189">
        <v>8.0000000000000007E-5</v>
      </c>
      <c r="R418" s="189">
        <f>Q418*H418</f>
        <v>1.4400000000000001E-2</v>
      </c>
      <c r="S418" s="189">
        <v>1.7999999999999999E-2</v>
      </c>
      <c r="T418" s="190">
        <f>S418*H418</f>
        <v>3.2399999999999998</v>
      </c>
      <c r="U418" s="36"/>
      <c r="V418" s="36"/>
      <c r="W418" s="36"/>
      <c r="X418" s="36"/>
      <c r="Y418" s="36"/>
      <c r="Z418" s="36"/>
      <c r="AA418" s="36"/>
      <c r="AB418" s="36"/>
      <c r="AC418" s="36"/>
      <c r="AD418" s="36"/>
      <c r="AE418" s="36"/>
      <c r="AR418" s="191" t="s">
        <v>207</v>
      </c>
      <c r="AT418" s="191" t="s">
        <v>202</v>
      </c>
      <c r="AU418" s="191" t="s">
        <v>89</v>
      </c>
      <c r="AY418" s="19" t="s">
        <v>201</v>
      </c>
      <c r="BE418" s="192">
        <f>IF(N418="základní",J418,0)</f>
        <v>0</v>
      </c>
      <c r="BF418" s="192">
        <f>IF(N418="snížená",J418,0)</f>
        <v>0</v>
      </c>
      <c r="BG418" s="192">
        <f>IF(N418="zákl. přenesená",J418,0)</f>
        <v>0</v>
      </c>
      <c r="BH418" s="192">
        <f>IF(N418="sníž. přenesená",J418,0)</f>
        <v>0</v>
      </c>
      <c r="BI418" s="192">
        <f>IF(N418="nulová",J418,0)</f>
        <v>0</v>
      </c>
      <c r="BJ418" s="19" t="s">
        <v>23</v>
      </c>
      <c r="BK418" s="192">
        <f>ROUND(I418*H418,2)</f>
        <v>0</v>
      </c>
      <c r="BL418" s="19" t="s">
        <v>207</v>
      </c>
      <c r="BM418" s="191" t="s">
        <v>732</v>
      </c>
    </row>
    <row r="419" spans="1:65" s="14" customFormat="1" ht="11.25">
      <c r="B419" s="208"/>
      <c r="C419" s="209"/>
      <c r="D419" s="193" t="s">
        <v>211</v>
      </c>
      <c r="E419" s="210" t="s">
        <v>22</v>
      </c>
      <c r="F419" s="211" t="s">
        <v>733</v>
      </c>
      <c r="G419" s="209"/>
      <c r="H419" s="212">
        <v>180</v>
      </c>
      <c r="I419" s="213"/>
      <c r="J419" s="209"/>
      <c r="K419" s="209"/>
      <c r="L419" s="214"/>
      <c r="M419" s="215"/>
      <c r="N419" s="216"/>
      <c r="O419" s="216"/>
      <c r="P419" s="216"/>
      <c r="Q419" s="216"/>
      <c r="R419" s="216"/>
      <c r="S419" s="216"/>
      <c r="T419" s="217"/>
      <c r="AT419" s="218" t="s">
        <v>211</v>
      </c>
      <c r="AU419" s="218" t="s">
        <v>89</v>
      </c>
      <c r="AV419" s="14" t="s">
        <v>89</v>
      </c>
      <c r="AW419" s="14" t="s">
        <v>41</v>
      </c>
      <c r="AX419" s="14" t="s">
        <v>23</v>
      </c>
      <c r="AY419" s="218" t="s">
        <v>201</v>
      </c>
    </row>
    <row r="420" spans="1:65" s="2" customFormat="1" ht="14.45" customHeight="1">
      <c r="A420" s="36"/>
      <c r="B420" s="37"/>
      <c r="C420" s="180" t="s">
        <v>734</v>
      </c>
      <c r="D420" s="180" t="s">
        <v>202</v>
      </c>
      <c r="E420" s="181" t="s">
        <v>735</v>
      </c>
      <c r="F420" s="182" t="s">
        <v>736</v>
      </c>
      <c r="G420" s="183" t="s">
        <v>434</v>
      </c>
      <c r="H420" s="184">
        <v>180</v>
      </c>
      <c r="I420" s="185"/>
      <c r="J420" s="186">
        <f>ROUND(I420*H420,2)</f>
        <v>0</v>
      </c>
      <c r="K420" s="182" t="s">
        <v>206</v>
      </c>
      <c r="L420" s="41"/>
      <c r="M420" s="187" t="s">
        <v>22</v>
      </c>
      <c r="N420" s="188" t="s">
        <v>51</v>
      </c>
      <c r="O420" s="66"/>
      <c r="P420" s="189">
        <f>O420*H420</f>
        <v>0</v>
      </c>
      <c r="Q420" s="189">
        <v>3.0000000000000001E-5</v>
      </c>
      <c r="R420" s="189">
        <f>Q420*H420</f>
        <v>5.4000000000000003E-3</v>
      </c>
      <c r="S420" s="189">
        <v>0</v>
      </c>
      <c r="T420" s="190">
        <f>S420*H420</f>
        <v>0</v>
      </c>
      <c r="U420" s="36"/>
      <c r="V420" s="36"/>
      <c r="W420" s="36"/>
      <c r="X420" s="36"/>
      <c r="Y420" s="36"/>
      <c r="Z420" s="36"/>
      <c r="AA420" s="36"/>
      <c r="AB420" s="36"/>
      <c r="AC420" s="36"/>
      <c r="AD420" s="36"/>
      <c r="AE420" s="36"/>
      <c r="AR420" s="191" t="s">
        <v>207</v>
      </c>
      <c r="AT420" s="191" t="s">
        <v>202</v>
      </c>
      <c r="AU420" s="191" t="s">
        <v>89</v>
      </c>
      <c r="AY420" s="19" t="s">
        <v>201</v>
      </c>
      <c r="BE420" s="192">
        <f>IF(N420="základní",J420,0)</f>
        <v>0</v>
      </c>
      <c r="BF420" s="192">
        <f>IF(N420="snížená",J420,0)</f>
        <v>0</v>
      </c>
      <c r="BG420" s="192">
        <f>IF(N420="zákl. přenesená",J420,0)</f>
        <v>0</v>
      </c>
      <c r="BH420" s="192">
        <f>IF(N420="sníž. přenesená",J420,0)</f>
        <v>0</v>
      </c>
      <c r="BI420" s="192">
        <f>IF(N420="nulová",J420,0)</f>
        <v>0</v>
      </c>
      <c r="BJ420" s="19" t="s">
        <v>23</v>
      </c>
      <c r="BK420" s="192">
        <f>ROUND(I420*H420,2)</f>
        <v>0</v>
      </c>
      <c r="BL420" s="19" t="s">
        <v>207</v>
      </c>
      <c r="BM420" s="191" t="s">
        <v>737</v>
      </c>
    </row>
    <row r="421" spans="1:65" s="2" customFormat="1" ht="58.5">
      <c r="A421" s="36"/>
      <c r="B421" s="37"/>
      <c r="C421" s="38"/>
      <c r="D421" s="193" t="s">
        <v>209</v>
      </c>
      <c r="E421" s="38"/>
      <c r="F421" s="194" t="s">
        <v>738</v>
      </c>
      <c r="G421" s="38"/>
      <c r="H421" s="38"/>
      <c r="I421" s="195"/>
      <c r="J421" s="38"/>
      <c r="K421" s="38"/>
      <c r="L421" s="41"/>
      <c r="M421" s="196"/>
      <c r="N421" s="197"/>
      <c r="O421" s="66"/>
      <c r="P421" s="66"/>
      <c r="Q421" s="66"/>
      <c r="R421" s="66"/>
      <c r="S421" s="66"/>
      <c r="T421" s="67"/>
      <c r="U421" s="36"/>
      <c r="V421" s="36"/>
      <c r="W421" s="36"/>
      <c r="X421" s="36"/>
      <c r="Y421" s="36"/>
      <c r="Z421" s="36"/>
      <c r="AA421" s="36"/>
      <c r="AB421" s="36"/>
      <c r="AC421" s="36"/>
      <c r="AD421" s="36"/>
      <c r="AE421" s="36"/>
      <c r="AT421" s="19" t="s">
        <v>209</v>
      </c>
      <c r="AU421" s="19" t="s">
        <v>89</v>
      </c>
    </row>
    <row r="422" spans="1:65" s="13" customFormat="1" ht="11.25">
      <c r="B422" s="198"/>
      <c r="C422" s="199"/>
      <c r="D422" s="193" t="s">
        <v>211</v>
      </c>
      <c r="E422" s="200" t="s">
        <v>22</v>
      </c>
      <c r="F422" s="201" t="s">
        <v>739</v>
      </c>
      <c r="G422" s="199"/>
      <c r="H422" s="200" t="s">
        <v>22</v>
      </c>
      <c r="I422" s="202"/>
      <c r="J422" s="199"/>
      <c r="K422" s="199"/>
      <c r="L422" s="203"/>
      <c r="M422" s="204"/>
      <c r="N422" s="205"/>
      <c r="O422" s="205"/>
      <c r="P422" s="205"/>
      <c r="Q422" s="205"/>
      <c r="R422" s="205"/>
      <c r="S422" s="205"/>
      <c r="T422" s="206"/>
      <c r="AT422" s="207" t="s">
        <v>211</v>
      </c>
      <c r="AU422" s="207" t="s">
        <v>89</v>
      </c>
      <c r="AV422" s="13" t="s">
        <v>23</v>
      </c>
      <c r="AW422" s="13" t="s">
        <v>41</v>
      </c>
      <c r="AX422" s="13" t="s">
        <v>80</v>
      </c>
      <c r="AY422" s="207" t="s">
        <v>201</v>
      </c>
    </row>
    <row r="423" spans="1:65" s="14" customFormat="1" ht="11.25">
      <c r="B423" s="208"/>
      <c r="C423" s="209"/>
      <c r="D423" s="193" t="s">
        <v>211</v>
      </c>
      <c r="E423" s="210" t="s">
        <v>22</v>
      </c>
      <c r="F423" s="211" t="s">
        <v>740</v>
      </c>
      <c r="G423" s="209"/>
      <c r="H423" s="212">
        <v>180</v>
      </c>
      <c r="I423" s="213"/>
      <c r="J423" s="209"/>
      <c r="K423" s="209"/>
      <c r="L423" s="214"/>
      <c r="M423" s="215"/>
      <c r="N423" s="216"/>
      <c r="O423" s="216"/>
      <c r="P423" s="216"/>
      <c r="Q423" s="216"/>
      <c r="R423" s="216"/>
      <c r="S423" s="216"/>
      <c r="T423" s="217"/>
      <c r="AT423" s="218" t="s">
        <v>211</v>
      </c>
      <c r="AU423" s="218" t="s">
        <v>89</v>
      </c>
      <c r="AV423" s="14" t="s">
        <v>89</v>
      </c>
      <c r="AW423" s="14" t="s">
        <v>41</v>
      </c>
      <c r="AX423" s="14" t="s">
        <v>23</v>
      </c>
      <c r="AY423" s="218" t="s">
        <v>201</v>
      </c>
    </row>
    <row r="424" spans="1:65" s="2" customFormat="1" ht="14.45" customHeight="1">
      <c r="A424" s="36"/>
      <c r="B424" s="37"/>
      <c r="C424" s="180" t="s">
        <v>741</v>
      </c>
      <c r="D424" s="180" t="s">
        <v>202</v>
      </c>
      <c r="E424" s="181" t="s">
        <v>742</v>
      </c>
      <c r="F424" s="182" t="s">
        <v>743</v>
      </c>
      <c r="G424" s="183" t="s">
        <v>434</v>
      </c>
      <c r="H424" s="184">
        <v>364</v>
      </c>
      <c r="I424" s="185"/>
      <c r="J424" s="186">
        <f>ROUND(I424*H424,2)</f>
        <v>0</v>
      </c>
      <c r="K424" s="182" t="s">
        <v>206</v>
      </c>
      <c r="L424" s="41"/>
      <c r="M424" s="187" t="s">
        <v>22</v>
      </c>
      <c r="N424" s="188" t="s">
        <v>51</v>
      </c>
      <c r="O424" s="66"/>
      <c r="P424" s="189">
        <f>O424*H424</f>
        <v>0</v>
      </c>
      <c r="Q424" s="189">
        <v>4.0000000000000003E-5</v>
      </c>
      <c r="R424" s="189">
        <f>Q424*H424</f>
        <v>1.4560000000000002E-2</v>
      </c>
      <c r="S424" s="189">
        <v>0</v>
      </c>
      <c r="T424" s="190">
        <f>S424*H424</f>
        <v>0</v>
      </c>
      <c r="U424" s="36"/>
      <c r="V424" s="36"/>
      <c r="W424" s="36"/>
      <c r="X424" s="36"/>
      <c r="Y424" s="36"/>
      <c r="Z424" s="36"/>
      <c r="AA424" s="36"/>
      <c r="AB424" s="36"/>
      <c r="AC424" s="36"/>
      <c r="AD424" s="36"/>
      <c r="AE424" s="36"/>
      <c r="AR424" s="191" t="s">
        <v>207</v>
      </c>
      <c r="AT424" s="191" t="s">
        <v>202</v>
      </c>
      <c r="AU424" s="191" t="s">
        <v>89</v>
      </c>
      <c r="AY424" s="19" t="s">
        <v>201</v>
      </c>
      <c r="BE424" s="192">
        <f>IF(N424="základní",J424,0)</f>
        <v>0</v>
      </c>
      <c r="BF424" s="192">
        <f>IF(N424="snížená",J424,0)</f>
        <v>0</v>
      </c>
      <c r="BG424" s="192">
        <f>IF(N424="zákl. přenesená",J424,0)</f>
        <v>0</v>
      </c>
      <c r="BH424" s="192">
        <f>IF(N424="sníž. přenesená",J424,0)</f>
        <v>0</v>
      </c>
      <c r="BI424" s="192">
        <f>IF(N424="nulová",J424,0)</f>
        <v>0</v>
      </c>
      <c r="BJ424" s="19" t="s">
        <v>23</v>
      </c>
      <c r="BK424" s="192">
        <f>ROUND(I424*H424,2)</f>
        <v>0</v>
      </c>
      <c r="BL424" s="19" t="s">
        <v>207</v>
      </c>
      <c r="BM424" s="191" t="s">
        <v>744</v>
      </c>
    </row>
    <row r="425" spans="1:65" s="2" customFormat="1" ht="58.5">
      <c r="A425" s="36"/>
      <c r="B425" s="37"/>
      <c r="C425" s="38"/>
      <c r="D425" s="193" t="s">
        <v>209</v>
      </c>
      <c r="E425" s="38"/>
      <c r="F425" s="194" t="s">
        <v>738</v>
      </c>
      <c r="G425" s="38"/>
      <c r="H425" s="38"/>
      <c r="I425" s="195"/>
      <c r="J425" s="38"/>
      <c r="K425" s="38"/>
      <c r="L425" s="41"/>
      <c r="M425" s="196"/>
      <c r="N425" s="197"/>
      <c r="O425" s="66"/>
      <c r="P425" s="66"/>
      <c r="Q425" s="66"/>
      <c r="R425" s="66"/>
      <c r="S425" s="66"/>
      <c r="T425" s="67"/>
      <c r="U425" s="36"/>
      <c r="V425" s="36"/>
      <c r="W425" s="36"/>
      <c r="X425" s="36"/>
      <c r="Y425" s="36"/>
      <c r="Z425" s="36"/>
      <c r="AA425" s="36"/>
      <c r="AB425" s="36"/>
      <c r="AC425" s="36"/>
      <c r="AD425" s="36"/>
      <c r="AE425" s="36"/>
      <c r="AT425" s="19" t="s">
        <v>209</v>
      </c>
      <c r="AU425" s="19" t="s">
        <v>89</v>
      </c>
    </row>
    <row r="426" spans="1:65" s="13" customFormat="1" ht="11.25">
      <c r="B426" s="198"/>
      <c r="C426" s="199"/>
      <c r="D426" s="193" t="s">
        <v>211</v>
      </c>
      <c r="E426" s="200" t="s">
        <v>22</v>
      </c>
      <c r="F426" s="201" t="s">
        <v>745</v>
      </c>
      <c r="G426" s="199"/>
      <c r="H426" s="200" t="s">
        <v>22</v>
      </c>
      <c r="I426" s="202"/>
      <c r="J426" s="199"/>
      <c r="K426" s="199"/>
      <c r="L426" s="203"/>
      <c r="M426" s="204"/>
      <c r="N426" s="205"/>
      <c r="O426" s="205"/>
      <c r="P426" s="205"/>
      <c r="Q426" s="205"/>
      <c r="R426" s="205"/>
      <c r="S426" s="205"/>
      <c r="T426" s="206"/>
      <c r="AT426" s="207" t="s">
        <v>211</v>
      </c>
      <c r="AU426" s="207" t="s">
        <v>89</v>
      </c>
      <c r="AV426" s="13" t="s">
        <v>23</v>
      </c>
      <c r="AW426" s="13" t="s">
        <v>41</v>
      </c>
      <c r="AX426" s="13" t="s">
        <v>80</v>
      </c>
      <c r="AY426" s="207" t="s">
        <v>201</v>
      </c>
    </row>
    <row r="427" spans="1:65" s="14" customFormat="1" ht="11.25">
      <c r="B427" s="208"/>
      <c r="C427" s="209"/>
      <c r="D427" s="193" t="s">
        <v>211</v>
      </c>
      <c r="E427" s="210" t="s">
        <v>22</v>
      </c>
      <c r="F427" s="211" t="s">
        <v>746</v>
      </c>
      <c r="G427" s="209"/>
      <c r="H427" s="212">
        <v>364</v>
      </c>
      <c r="I427" s="213"/>
      <c r="J427" s="209"/>
      <c r="K427" s="209"/>
      <c r="L427" s="214"/>
      <c r="M427" s="215"/>
      <c r="N427" s="216"/>
      <c r="O427" s="216"/>
      <c r="P427" s="216"/>
      <c r="Q427" s="216"/>
      <c r="R427" s="216"/>
      <c r="S427" s="216"/>
      <c r="T427" s="217"/>
      <c r="AT427" s="218" t="s">
        <v>211</v>
      </c>
      <c r="AU427" s="218" t="s">
        <v>89</v>
      </c>
      <c r="AV427" s="14" t="s">
        <v>89</v>
      </c>
      <c r="AW427" s="14" t="s">
        <v>41</v>
      </c>
      <c r="AX427" s="14" t="s">
        <v>23</v>
      </c>
      <c r="AY427" s="218" t="s">
        <v>201</v>
      </c>
    </row>
    <row r="428" spans="1:65" s="2" customFormat="1" ht="14.45" customHeight="1">
      <c r="A428" s="36"/>
      <c r="B428" s="37"/>
      <c r="C428" s="180" t="s">
        <v>747</v>
      </c>
      <c r="D428" s="180" t="s">
        <v>202</v>
      </c>
      <c r="E428" s="181" t="s">
        <v>748</v>
      </c>
      <c r="F428" s="182" t="s">
        <v>749</v>
      </c>
      <c r="G428" s="183" t="s">
        <v>434</v>
      </c>
      <c r="H428" s="184">
        <v>1854</v>
      </c>
      <c r="I428" s="185"/>
      <c r="J428" s="186">
        <f>ROUND(I428*H428,2)</f>
        <v>0</v>
      </c>
      <c r="K428" s="182" t="s">
        <v>206</v>
      </c>
      <c r="L428" s="41"/>
      <c r="M428" s="187" t="s">
        <v>22</v>
      </c>
      <c r="N428" s="188" t="s">
        <v>51</v>
      </c>
      <c r="O428" s="66"/>
      <c r="P428" s="189">
        <f>O428*H428</f>
        <v>0</v>
      </c>
      <c r="Q428" s="189">
        <v>1.1E-4</v>
      </c>
      <c r="R428" s="189">
        <f>Q428*H428</f>
        <v>0.20394000000000001</v>
      </c>
      <c r="S428" s="189">
        <v>0</v>
      </c>
      <c r="T428" s="190">
        <f>S428*H428</f>
        <v>0</v>
      </c>
      <c r="U428" s="36"/>
      <c r="V428" s="36"/>
      <c r="W428" s="36"/>
      <c r="X428" s="36"/>
      <c r="Y428" s="36"/>
      <c r="Z428" s="36"/>
      <c r="AA428" s="36"/>
      <c r="AB428" s="36"/>
      <c r="AC428" s="36"/>
      <c r="AD428" s="36"/>
      <c r="AE428" s="36"/>
      <c r="AR428" s="191" t="s">
        <v>207</v>
      </c>
      <c r="AT428" s="191" t="s">
        <v>202</v>
      </c>
      <c r="AU428" s="191" t="s">
        <v>89</v>
      </c>
      <c r="AY428" s="19" t="s">
        <v>201</v>
      </c>
      <c r="BE428" s="192">
        <f>IF(N428="základní",J428,0)</f>
        <v>0</v>
      </c>
      <c r="BF428" s="192">
        <f>IF(N428="snížená",J428,0)</f>
        <v>0</v>
      </c>
      <c r="BG428" s="192">
        <f>IF(N428="zákl. přenesená",J428,0)</f>
        <v>0</v>
      </c>
      <c r="BH428" s="192">
        <f>IF(N428="sníž. přenesená",J428,0)</f>
        <v>0</v>
      </c>
      <c r="BI428" s="192">
        <f>IF(N428="nulová",J428,0)</f>
        <v>0</v>
      </c>
      <c r="BJ428" s="19" t="s">
        <v>23</v>
      </c>
      <c r="BK428" s="192">
        <f>ROUND(I428*H428,2)</f>
        <v>0</v>
      </c>
      <c r="BL428" s="19" t="s">
        <v>207</v>
      </c>
      <c r="BM428" s="191" t="s">
        <v>750</v>
      </c>
    </row>
    <row r="429" spans="1:65" s="2" customFormat="1" ht="58.5">
      <c r="A429" s="36"/>
      <c r="B429" s="37"/>
      <c r="C429" s="38"/>
      <c r="D429" s="193" t="s">
        <v>209</v>
      </c>
      <c r="E429" s="38"/>
      <c r="F429" s="194" t="s">
        <v>738</v>
      </c>
      <c r="G429" s="38"/>
      <c r="H429" s="38"/>
      <c r="I429" s="195"/>
      <c r="J429" s="38"/>
      <c r="K429" s="38"/>
      <c r="L429" s="41"/>
      <c r="M429" s="196"/>
      <c r="N429" s="197"/>
      <c r="O429" s="66"/>
      <c r="P429" s="66"/>
      <c r="Q429" s="66"/>
      <c r="R429" s="66"/>
      <c r="S429" s="66"/>
      <c r="T429" s="67"/>
      <c r="U429" s="36"/>
      <c r="V429" s="36"/>
      <c r="W429" s="36"/>
      <c r="X429" s="36"/>
      <c r="Y429" s="36"/>
      <c r="Z429" s="36"/>
      <c r="AA429" s="36"/>
      <c r="AB429" s="36"/>
      <c r="AC429" s="36"/>
      <c r="AD429" s="36"/>
      <c r="AE429" s="36"/>
      <c r="AT429" s="19" t="s">
        <v>209</v>
      </c>
      <c r="AU429" s="19" t="s">
        <v>89</v>
      </c>
    </row>
    <row r="430" spans="1:65" s="13" customFormat="1" ht="11.25">
      <c r="B430" s="198"/>
      <c r="C430" s="199"/>
      <c r="D430" s="193" t="s">
        <v>211</v>
      </c>
      <c r="E430" s="200" t="s">
        <v>22</v>
      </c>
      <c r="F430" s="201" t="s">
        <v>751</v>
      </c>
      <c r="G430" s="199"/>
      <c r="H430" s="200" t="s">
        <v>22</v>
      </c>
      <c r="I430" s="202"/>
      <c r="J430" s="199"/>
      <c r="K430" s="199"/>
      <c r="L430" s="203"/>
      <c r="M430" s="204"/>
      <c r="N430" s="205"/>
      <c r="O430" s="205"/>
      <c r="P430" s="205"/>
      <c r="Q430" s="205"/>
      <c r="R430" s="205"/>
      <c r="S430" s="205"/>
      <c r="T430" s="206"/>
      <c r="AT430" s="207" t="s">
        <v>211</v>
      </c>
      <c r="AU430" s="207" t="s">
        <v>89</v>
      </c>
      <c r="AV430" s="13" t="s">
        <v>23</v>
      </c>
      <c r="AW430" s="13" t="s">
        <v>41</v>
      </c>
      <c r="AX430" s="13" t="s">
        <v>80</v>
      </c>
      <c r="AY430" s="207" t="s">
        <v>201</v>
      </c>
    </row>
    <row r="431" spans="1:65" s="14" customFormat="1" ht="11.25">
      <c r="B431" s="208"/>
      <c r="C431" s="209"/>
      <c r="D431" s="193" t="s">
        <v>211</v>
      </c>
      <c r="E431" s="210" t="s">
        <v>22</v>
      </c>
      <c r="F431" s="211" t="s">
        <v>752</v>
      </c>
      <c r="G431" s="209"/>
      <c r="H431" s="212">
        <v>1854</v>
      </c>
      <c r="I431" s="213"/>
      <c r="J431" s="209"/>
      <c r="K431" s="209"/>
      <c r="L431" s="214"/>
      <c r="M431" s="215"/>
      <c r="N431" s="216"/>
      <c r="O431" s="216"/>
      <c r="P431" s="216"/>
      <c r="Q431" s="216"/>
      <c r="R431" s="216"/>
      <c r="S431" s="216"/>
      <c r="T431" s="217"/>
      <c r="AT431" s="218" t="s">
        <v>211</v>
      </c>
      <c r="AU431" s="218" t="s">
        <v>89</v>
      </c>
      <c r="AV431" s="14" t="s">
        <v>89</v>
      </c>
      <c r="AW431" s="14" t="s">
        <v>41</v>
      </c>
      <c r="AX431" s="14" t="s">
        <v>23</v>
      </c>
      <c r="AY431" s="218" t="s">
        <v>201</v>
      </c>
    </row>
    <row r="432" spans="1:65" s="2" customFormat="1" ht="24.2" customHeight="1">
      <c r="A432" s="36"/>
      <c r="B432" s="37"/>
      <c r="C432" s="180" t="s">
        <v>753</v>
      </c>
      <c r="D432" s="180" t="s">
        <v>202</v>
      </c>
      <c r="E432" s="181" t="s">
        <v>754</v>
      </c>
      <c r="F432" s="182" t="s">
        <v>755</v>
      </c>
      <c r="G432" s="183" t="s">
        <v>216</v>
      </c>
      <c r="H432" s="184">
        <v>48</v>
      </c>
      <c r="I432" s="185"/>
      <c r="J432" s="186">
        <f>ROUND(I432*H432,2)</f>
        <v>0</v>
      </c>
      <c r="K432" s="182" t="s">
        <v>206</v>
      </c>
      <c r="L432" s="41"/>
      <c r="M432" s="187" t="s">
        <v>22</v>
      </c>
      <c r="N432" s="188" t="s">
        <v>51</v>
      </c>
      <c r="O432" s="66"/>
      <c r="P432" s="189">
        <f>O432*H432</f>
        <v>0</v>
      </c>
      <c r="Q432" s="189">
        <v>3.13E-3</v>
      </c>
      <c r="R432" s="189">
        <f>Q432*H432</f>
        <v>0.15023999999999998</v>
      </c>
      <c r="S432" s="189">
        <v>0.19600000000000001</v>
      </c>
      <c r="T432" s="190">
        <f>S432*H432</f>
        <v>9.4080000000000013</v>
      </c>
      <c r="U432" s="36"/>
      <c r="V432" s="36"/>
      <c r="W432" s="36"/>
      <c r="X432" s="36"/>
      <c r="Y432" s="36"/>
      <c r="Z432" s="36"/>
      <c r="AA432" s="36"/>
      <c r="AB432" s="36"/>
      <c r="AC432" s="36"/>
      <c r="AD432" s="36"/>
      <c r="AE432" s="36"/>
      <c r="AR432" s="191" t="s">
        <v>207</v>
      </c>
      <c r="AT432" s="191" t="s">
        <v>202</v>
      </c>
      <c r="AU432" s="191" t="s">
        <v>89</v>
      </c>
      <c r="AY432" s="19" t="s">
        <v>201</v>
      </c>
      <c r="BE432" s="192">
        <f>IF(N432="základní",J432,0)</f>
        <v>0</v>
      </c>
      <c r="BF432" s="192">
        <f>IF(N432="snížená",J432,0)</f>
        <v>0</v>
      </c>
      <c r="BG432" s="192">
        <f>IF(N432="zákl. přenesená",J432,0)</f>
        <v>0</v>
      </c>
      <c r="BH432" s="192">
        <f>IF(N432="sníž. přenesená",J432,0)</f>
        <v>0</v>
      </c>
      <c r="BI432" s="192">
        <f>IF(N432="nulová",J432,0)</f>
        <v>0</v>
      </c>
      <c r="BJ432" s="19" t="s">
        <v>23</v>
      </c>
      <c r="BK432" s="192">
        <f>ROUND(I432*H432,2)</f>
        <v>0</v>
      </c>
      <c r="BL432" s="19" t="s">
        <v>207</v>
      </c>
      <c r="BM432" s="191" t="s">
        <v>756</v>
      </c>
    </row>
    <row r="433" spans="1:65" s="2" customFormat="1" ht="48.75">
      <c r="A433" s="36"/>
      <c r="B433" s="37"/>
      <c r="C433" s="38"/>
      <c r="D433" s="193" t="s">
        <v>209</v>
      </c>
      <c r="E433" s="38"/>
      <c r="F433" s="194" t="s">
        <v>757</v>
      </c>
      <c r="G433" s="38"/>
      <c r="H433" s="38"/>
      <c r="I433" s="195"/>
      <c r="J433" s="38"/>
      <c r="K433" s="38"/>
      <c r="L433" s="41"/>
      <c r="M433" s="196"/>
      <c r="N433" s="197"/>
      <c r="O433" s="66"/>
      <c r="P433" s="66"/>
      <c r="Q433" s="66"/>
      <c r="R433" s="66"/>
      <c r="S433" s="66"/>
      <c r="T433" s="67"/>
      <c r="U433" s="36"/>
      <c r="V433" s="36"/>
      <c r="W433" s="36"/>
      <c r="X433" s="36"/>
      <c r="Y433" s="36"/>
      <c r="Z433" s="36"/>
      <c r="AA433" s="36"/>
      <c r="AB433" s="36"/>
      <c r="AC433" s="36"/>
      <c r="AD433" s="36"/>
      <c r="AE433" s="36"/>
      <c r="AT433" s="19" t="s">
        <v>209</v>
      </c>
      <c r="AU433" s="19" t="s">
        <v>89</v>
      </c>
    </row>
    <row r="434" spans="1:65" s="13" customFormat="1" ht="11.25">
      <c r="B434" s="198"/>
      <c r="C434" s="199"/>
      <c r="D434" s="193" t="s">
        <v>211</v>
      </c>
      <c r="E434" s="200" t="s">
        <v>22</v>
      </c>
      <c r="F434" s="201" t="s">
        <v>758</v>
      </c>
      <c r="G434" s="199"/>
      <c r="H434" s="200" t="s">
        <v>22</v>
      </c>
      <c r="I434" s="202"/>
      <c r="J434" s="199"/>
      <c r="K434" s="199"/>
      <c r="L434" s="203"/>
      <c r="M434" s="204"/>
      <c r="N434" s="205"/>
      <c r="O434" s="205"/>
      <c r="P434" s="205"/>
      <c r="Q434" s="205"/>
      <c r="R434" s="205"/>
      <c r="S434" s="205"/>
      <c r="T434" s="206"/>
      <c r="AT434" s="207" t="s">
        <v>211</v>
      </c>
      <c r="AU434" s="207" t="s">
        <v>89</v>
      </c>
      <c r="AV434" s="13" t="s">
        <v>23</v>
      </c>
      <c r="AW434" s="13" t="s">
        <v>41</v>
      </c>
      <c r="AX434" s="13" t="s">
        <v>80</v>
      </c>
      <c r="AY434" s="207" t="s">
        <v>201</v>
      </c>
    </row>
    <row r="435" spans="1:65" s="14" customFormat="1" ht="11.25">
      <c r="B435" s="208"/>
      <c r="C435" s="209"/>
      <c r="D435" s="193" t="s">
        <v>211</v>
      </c>
      <c r="E435" s="210" t="s">
        <v>22</v>
      </c>
      <c r="F435" s="211" t="s">
        <v>759</v>
      </c>
      <c r="G435" s="209"/>
      <c r="H435" s="212">
        <v>48</v>
      </c>
      <c r="I435" s="213"/>
      <c r="J435" s="209"/>
      <c r="K435" s="209"/>
      <c r="L435" s="214"/>
      <c r="M435" s="215"/>
      <c r="N435" s="216"/>
      <c r="O435" s="216"/>
      <c r="P435" s="216"/>
      <c r="Q435" s="216"/>
      <c r="R435" s="216"/>
      <c r="S435" s="216"/>
      <c r="T435" s="217"/>
      <c r="AT435" s="218" t="s">
        <v>211</v>
      </c>
      <c r="AU435" s="218" t="s">
        <v>89</v>
      </c>
      <c r="AV435" s="14" t="s">
        <v>89</v>
      </c>
      <c r="AW435" s="14" t="s">
        <v>41</v>
      </c>
      <c r="AX435" s="14" t="s">
        <v>23</v>
      </c>
      <c r="AY435" s="218" t="s">
        <v>201</v>
      </c>
    </row>
    <row r="436" spans="1:65" s="2" customFormat="1" ht="14.45" customHeight="1">
      <c r="A436" s="36"/>
      <c r="B436" s="37"/>
      <c r="C436" s="180" t="s">
        <v>760</v>
      </c>
      <c r="D436" s="180" t="s">
        <v>202</v>
      </c>
      <c r="E436" s="181" t="s">
        <v>761</v>
      </c>
      <c r="F436" s="182" t="s">
        <v>762</v>
      </c>
      <c r="G436" s="183" t="s">
        <v>205</v>
      </c>
      <c r="H436" s="184">
        <v>57.052999999999997</v>
      </c>
      <c r="I436" s="185"/>
      <c r="J436" s="186">
        <f>ROUND(I436*H436,2)</f>
        <v>0</v>
      </c>
      <c r="K436" s="182" t="s">
        <v>206</v>
      </c>
      <c r="L436" s="41"/>
      <c r="M436" s="187" t="s">
        <v>22</v>
      </c>
      <c r="N436" s="188" t="s">
        <v>51</v>
      </c>
      <c r="O436" s="66"/>
      <c r="P436" s="189">
        <f>O436*H436</f>
        <v>0</v>
      </c>
      <c r="Q436" s="189">
        <v>4.2999999999999999E-4</v>
      </c>
      <c r="R436" s="189">
        <f>Q436*H436</f>
        <v>2.4532789999999999E-2</v>
      </c>
      <c r="S436" s="189">
        <v>0</v>
      </c>
      <c r="T436" s="190">
        <f>S436*H436</f>
        <v>0</v>
      </c>
      <c r="U436" s="36"/>
      <c r="V436" s="36"/>
      <c r="W436" s="36"/>
      <c r="X436" s="36"/>
      <c r="Y436" s="36"/>
      <c r="Z436" s="36"/>
      <c r="AA436" s="36"/>
      <c r="AB436" s="36"/>
      <c r="AC436" s="36"/>
      <c r="AD436" s="36"/>
      <c r="AE436" s="36"/>
      <c r="AR436" s="191" t="s">
        <v>207</v>
      </c>
      <c r="AT436" s="191" t="s">
        <v>202</v>
      </c>
      <c r="AU436" s="191" t="s">
        <v>89</v>
      </c>
      <c r="AY436" s="19" t="s">
        <v>201</v>
      </c>
      <c r="BE436" s="192">
        <f>IF(N436="základní",J436,0)</f>
        <v>0</v>
      </c>
      <c r="BF436" s="192">
        <f>IF(N436="snížená",J436,0)</f>
        <v>0</v>
      </c>
      <c r="BG436" s="192">
        <f>IF(N436="zákl. přenesená",J436,0)</f>
        <v>0</v>
      </c>
      <c r="BH436" s="192">
        <f>IF(N436="sníž. přenesená",J436,0)</f>
        <v>0</v>
      </c>
      <c r="BI436" s="192">
        <f>IF(N436="nulová",J436,0)</f>
        <v>0</v>
      </c>
      <c r="BJ436" s="19" t="s">
        <v>23</v>
      </c>
      <c r="BK436" s="192">
        <f>ROUND(I436*H436,2)</f>
        <v>0</v>
      </c>
      <c r="BL436" s="19" t="s">
        <v>207</v>
      </c>
      <c r="BM436" s="191" t="s">
        <v>763</v>
      </c>
    </row>
    <row r="437" spans="1:65" s="2" customFormat="1" ht="58.5">
      <c r="A437" s="36"/>
      <c r="B437" s="37"/>
      <c r="C437" s="38"/>
      <c r="D437" s="193" t="s">
        <v>209</v>
      </c>
      <c r="E437" s="38"/>
      <c r="F437" s="194" t="s">
        <v>764</v>
      </c>
      <c r="G437" s="38"/>
      <c r="H437" s="38"/>
      <c r="I437" s="195"/>
      <c r="J437" s="38"/>
      <c r="K437" s="38"/>
      <c r="L437" s="41"/>
      <c r="M437" s="196"/>
      <c r="N437" s="197"/>
      <c r="O437" s="66"/>
      <c r="P437" s="66"/>
      <c r="Q437" s="66"/>
      <c r="R437" s="66"/>
      <c r="S437" s="66"/>
      <c r="T437" s="67"/>
      <c r="U437" s="36"/>
      <c r="V437" s="36"/>
      <c r="W437" s="36"/>
      <c r="X437" s="36"/>
      <c r="Y437" s="36"/>
      <c r="Z437" s="36"/>
      <c r="AA437" s="36"/>
      <c r="AB437" s="36"/>
      <c r="AC437" s="36"/>
      <c r="AD437" s="36"/>
      <c r="AE437" s="36"/>
      <c r="AT437" s="19" t="s">
        <v>209</v>
      </c>
      <c r="AU437" s="19" t="s">
        <v>89</v>
      </c>
    </row>
    <row r="438" spans="1:65" s="13" customFormat="1" ht="11.25">
      <c r="B438" s="198"/>
      <c r="C438" s="199"/>
      <c r="D438" s="193" t="s">
        <v>211</v>
      </c>
      <c r="E438" s="200" t="s">
        <v>22</v>
      </c>
      <c r="F438" s="201" t="s">
        <v>765</v>
      </c>
      <c r="G438" s="199"/>
      <c r="H438" s="200" t="s">
        <v>22</v>
      </c>
      <c r="I438" s="202"/>
      <c r="J438" s="199"/>
      <c r="K438" s="199"/>
      <c r="L438" s="203"/>
      <c r="M438" s="204"/>
      <c r="N438" s="205"/>
      <c r="O438" s="205"/>
      <c r="P438" s="205"/>
      <c r="Q438" s="205"/>
      <c r="R438" s="205"/>
      <c r="S438" s="205"/>
      <c r="T438" s="206"/>
      <c r="AT438" s="207" t="s">
        <v>211</v>
      </c>
      <c r="AU438" s="207" t="s">
        <v>89</v>
      </c>
      <c r="AV438" s="13" t="s">
        <v>23</v>
      </c>
      <c r="AW438" s="13" t="s">
        <v>41</v>
      </c>
      <c r="AX438" s="13" t="s">
        <v>80</v>
      </c>
      <c r="AY438" s="207" t="s">
        <v>201</v>
      </c>
    </row>
    <row r="439" spans="1:65" s="14" customFormat="1" ht="11.25">
      <c r="B439" s="208"/>
      <c r="C439" s="209"/>
      <c r="D439" s="193" t="s">
        <v>211</v>
      </c>
      <c r="E439" s="210" t="s">
        <v>22</v>
      </c>
      <c r="F439" s="211" t="s">
        <v>766</v>
      </c>
      <c r="G439" s="209"/>
      <c r="H439" s="212">
        <v>47.4</v>
      </c>
      <c r="I439" s="213"/>
      <c r="J439" s="209"/>
      <c r="K439" s="209"/>
      <c r="L439" s="214"/>
      <c r="M439" s="215"/>
      <c r="N439" s="216"/>
      <c r="O439" s="216"/>
      <c r="P439" s="216"/>
      <c r="Q439" s="216"/>
      <c r="R439" s="216"/>
      <c r="S439" s="216"/>
      <c r="T439" s="217"/>
      <c r="AT439" s="218" t="s">
        <v>211</v>
      </c>
      <c r="AU439" s="218" t="s">
        <v>89</v>
      </c>
      <c r="AV439" s="14" t="s">
        <v>89</v>
      </c>
      <c r="AW439" s="14" t="s">
        <v>41</v>
      </c>
      <c r="AX439" s="14" t="s">
        <v>80</v>
      </c>
      <c r="AY439" s="218" t="s">
        <v>201</v>
      </c>
    </row>
    <row r="440" spans="1:65" s="14" customFormat="1" ht="11.25">
      <c r="B440" s="208"/>
      <c r="C440" s="209"/>
      <c r="D440" s="193" t="s">
        <v>211</v>
      </c>
      <c r="E440" s="210" t="s">
        <v>22</v>
      </c>
      <c r="F440" s="211" t="s">
        <v>767</v>
      </c>
      <c r="G440" s="209"/>
      <c r="H440" s="212">
        <v>9.6530000000000005</v>
      </c>
      <c r="I440" s="213"/>
      <c r="J440" s="209"/>
      <c r="K440" s="209"/>
      <c r="L440" s="214"/>
      <c r="M440" s="215"/>
      <c r="N440" s="216"/>
      <c r="O440" s="216"/>
      <c r="P440" s="216"/>
      <c r="Q440" s="216"/>
      <c r="R440" s="216"/>
      <c r="S440" s="216"/>
      <c r="T440" s="217"/>
      <c r="AT440" s="218" t="s">
        <v>211</v>
      </c>
      <c r="AU440" s="218" t="s">
        <v>89</v>
      </c>
      <c r="AV440" s="14" t="s">
        <v>89</v>
      </c>
      <c r="AW440" s="14" t="s">
        <v>41</v>
      </c>
      <c r="AX440" s="14" t="s">
        <v>80</v>
      </c>
      <c r="AY440" s="218" t="s">
        <v>201</v>
      </c>
    </row>
    <row r="441" spans="1:65" s="15" customFormat="1" ht="11.25">
      <c r="B441" s="229"/>
      <c r="C441" s="230"/>
      <c r="D441" s="193" t="s">
        <v>211</v>
      </c>
      <c r="E441" s="231" t="s">
        <v>22</v>
      </c>
      <c r="F441" s="232" t="s">
        <v>316</v>
      </c>
      <c r="G441" s="230"/>
      <c r="H441" s="233">
        <v>57.052999999999997</v>
      </c>
      <c r="I441" s="234"/>
      <c r="J441" s="230"/>
      <c r="K441" s="230"/>
      <c r="L441" s="235"/>
      <c r="M441" s="236"/>
      <c r="N441" s="237"/>
      <c r="O441" s="237"/>
      <c r="P441" s="237"/>
      <c r="Q441" s="237"/>
      <c r="R441" s="237"/>
      <c r="S441" s="237"/>
      <c r="T441" s="238"/>
      <c r="AT441" s="239" t="s">
        <v>211</v>
      </c>
      <c r="AU441" s="239" t="s">
        <v>89</v>
      </c>
      <c r="AV441" s="15" t="s">
        <v>207</v>
      </c>
      <c r="AW441" s="15" t="s">
        <v>41</v>
      </c>
      <c r="AX441" s="15" t="s">
        <v>23</v>
      </c>
      <c r="AY441" s="239" t="s">
        <v>201</v>
      </c>
    </row>
    <row r="442" spans="1:65" s="2" customFormat="1" ht="37.9" customHeight="1">
      <c r="A442" s="36"/>
      <c r="B442" s="37"/>
      <c r="C442" s="180" t="s">
        <v>768</v>
      </c>
      <c r="D442" s="180" t="s">
        <v>202</v>
      </c>
      <c r="E442" s="181" t="s">
        <v>769</v>
      </c>
      <c r="F442" s="182" t="s">
        <v>770</v>
      </c>
      <c r="G442" s="183" t="s">
        <v>205</v>
      </c>
      <c r="H442" s="184">
        <v>225</v>
      </c>
      <c r="I442" s="185"/>
      <c r="J442" s="186">
        <f>ROUND(I442*H442,2)</f>
        <v>0</v>
      </c>
      <c r="K442" s="182" t="s">
        <v>206</v>
      </c>
      <c r="L442" s="41"/>
      <c r="M442" s="187" t="s">
        <v>22</v>
      </c>
      <c r="N442" s="188" t="s">
        <v>51</v>
      </c>
      <c r="O442" s="66"/>
      <c r="P442" s="189">
        <f>O442*H442</f>
        <v>0</v>
      </c>
      <c r="Q442" s="189">
        <v>0</v>
      </c>
      <c r="R442" s="189">
        <f>Q442*H442</f>
        <v>0</v>
      </c>
      <c r="S442" s="189">
        <v>0</v>
      </c>
      <c r="T442" s="190">
        <f>S442*H442</f>
        <v>0</v>
      </c>
      <c r="U442" s="36"/>
      <c r="V442" s="36"/>
      <c r="W442" s="36"/>
      <c r="X442" s="36"/>
      <c r="Y442" s="36"/>
      <c r="Z442" s="36"/>
      <c r="AA442" s="36"/>
      <c r="AB442" s="36"/>
      <c r="AC442" s="36"/>
      <c r="AD442" s="36"/>
      <c r="AE442" s="36"/>
      <c r="AR442" s="191" t="s">
        <v>207</v>
      </c>
      <c r="AT442" s="191" t="s">
        <v>202</v>
      </c>
      <c r="AU442" s="191" t="s">
        <v>89</v>
      </c>
      <c r="AY442" s="19" t="s">
        <v>201</v>
      </c>
      <c r="BE442" s="192">
        <f>IF(N442="základní",J442,0)</f>
        <v>0</v>
      </c>
      <c r="BF442" s="192">
        <f>IF(N442="snížená",J442,0)</f>
        <v>0</v>
      </c>
      <c r="BG442" s="192">
        <f>IF(N442="zákl. přenesená",J442,0)</f>
        <v>0</v>
      </c>
      <c r="BH442" s="192">
        <f>IF(N442="sníž. přenesená",J442,0)</f>
        <v>0</v>
      </c>
      <c r="BI442" s="192">
        <f>IF(N442="nulová",J442,0)</f>
        <v>0</v>
      </c>
      <c r="BJ442" s="19" t="s">
        <v>23</v>
      </c>
      <c r="BK442" s="192">
        <f>ROUND(I442*H442,2)</f>
        <v>0</v>
      </c>
      <c r="BL442" s="19" t="s">
        <v>207</v>
      </c>
      <c r="BM442" s="191" t="s">
        <v>771</v>
      </c>
    </row>
    <row r="443" spans="1:65" s="2" customFormat="1" ht="39">
      <c r="A443" s="36"/>
      <c r="B443" s="37"/>
      <c r="C443" s="38"/>
      <c r="D443" s="193" t="s">
        <v>209</v>
      </c>
      <c r="E443" s="38"/>
      <c r="F443" s="194" t="s">
        <v>772</v>
      </c>
      <c r="G443" s="38"/>
      <c r="H443" s="38"/>
      <c r="I443" s="195"/>
      <c r="J443" s="38"/>
      <c r="K443" s="38"/>
      <c r="L443" s="41"/>
      <c r="M443" s="196"/>
      <c r="N443" s="197"/>
      <c r="O443" s="66"/>
      <c r="P443" s="66"/>
      <c r="Q443" s="66"/>
      <c r="R443" s="66"/>
      <c r="S443" s="66"/>
      <c r="T443" s="67"/>
      <c r="U443" s="36"/>
      <c r="V443" s="36"/>
      <c r="W443" s="36"/>
      <c r="X443" s="36"/>
      <c r="Y443" s="36"/>
      <c r="Z443" s="36"/>
      <c r="AA443" s="36"/>
      <c r="AB443" s="36"/>
      <c r="AC443" s="36"/>
      <c r="AD443" s="36"/>
      <c r="AE443" s="36"/>
      <c r="AT443" s="19" t="s">
        <v>209</v>
      </c>
      <c r="AU443" s="19" t="s">
        <v>89</v>
      </c>
    </row>
    <row r="444" spans="1:65" s="13" customFormat="1" ht="11.25">
      <c r="B444" s="198"/>
      <c r="C444" s="199"/>
      <c r="D444" s="193" t="s">
        <v>211</v>
      </c>
      <c r="E444" s="200" t="s">
        <v>22</v>
      </c>
      <c r="F444" s="201" t="s">
        <v>212</v>
      </c>
      <c r="G444" s="199"/>
      <c r="H444" s="200" t="s">
        <v>22</v>
      </c>
      <c r="I444" s="202"/>
      <c r="J444" s="199"/>
      <c r="K444" s="199"/>
      <c r="L444" s="203"/>
      <c r="M444" s="204"/>
      <c r="N444" s="205"/>
      <c r="O444" s="205"/>
      <c r="P444" s="205"/>
      <c r="Q444" s="205"/>
      <c r="R444" s="205"/>
      <c r="S444" s="205"/>
      <c r="T444" s="206"/>
      <c r="AT444" s="207" t="s">
        <v>211</v>
      </c>
      <c r="AU444" s="207" t="s">
        <v>89</v>
      </c>
      <c r="AV444" s="13" t="s">
        <v>23</v>
      </c>
      <c r="AW444" s="13" t="s">
        <v>41</v>
      </c>
      <c r="AX444" s="13" t="s">
        <v>80</v>
      </c>
      <c r="AY444" s="207" t="s">
        <v>201</v>
      </c>
    </row>
    <row r="445" spans="1:65" s="14" customFormat="1" ht="11.25">
      <c r="B445" s="208"/>
      <c r="C445" s="209"/>
      <c r="D445" s="193" t="s">
        <v>211</v>
      </c>
      <c r="E445" s="210" t="s">
        <v>22</v>
      </c>
      <c r="F445" s="211" t="s">
        <v>213</v>
      </c>
      <c r="G445" s="209"/>
      <c r="H445" s="212">
        <v>225</v>
      </c>
      <c r="I445" s="213"/>
      <c r="J445" s="209"/>
      <c r="K445" s="209"/>
      <c r="L445" s="214"/>
      <c r="M445" s="215"/>
      <c r="N445" s="216"/>
      <c r="O445" s="216"/>
      <c r="P445" s="216"/>
      <c r="Q445" s="216"/>
      <c r="R445" s="216"/>
      <c r="S445" s="216"/>
      <c r="T445" s="217"/>
      <c r="AT445" s="218" t="s">
        <v>211</v>
      </c>
      <c r="AU445" s="218" t="s">
        <v>89</v>
      </c>
      <c r="AV445" s="14" t="s">
        <v>89</v>
      </c>
      <c r="AW445" s="14" t="s">
        <v>41</v>
      </c>
      <c r="AX445" s="14" t="s">
        <v>23</v>
      </c>
      <c r="AY445" s="218" t="s">
        <v>201</v>
      </c>
    </row>
    <row r="446" spans="1:65" s="2" customFormat="1" ht="14.45" customHeight="1">
      <c r="A446" s="36"/>
      <c r="B446" s="37"/>
      <c r="C446" s="180" t="s">
        <v>773</v>
      </c>
      <c r="D446" s="180" t="s">
        <v>202</v>
      </c>
      <c r="E446" s="181" t="s">
        <v>774</v>
      </c>
      <c r="F446" s="182" t="s">
        <v>775</v>
      </c>
      <c r="G446" s="183" t="s">
        <v>205</v>
      </c>
      <c r="H446" s="184">
        <v>2.89</v>
      </c>
      <c r="I446" s="185"/>
      <c r="J446" s="186">
        <f>ROUND(I446*H446,2)</f>
        <v>0</v>
      </c>
      <c r="K446" s="182" t="s">
        <v>206</v>
      </c>
      <c r="L446" s="41"/>
      <c r="M446" s="187" t="s">
        <v>22</v>
      </c>
      <c r="N446" s="188" t="s">
        <v>51</v>
      </c>
      <c r="O446" s="66"/>
      <c r="P446" s="189">
        <f>O446*H446</f>
        <v>0</v>
      </c>
      <c r="Q446" s="189">
        <v>0</v>
      </c>
      <c r="R446" s="189">
        <f>Q446*H446</f>
        <v>0</v>
      </c>
      <c r="S446" s="189">
        <v>0.188</v>
      </c>
      <c r="T446" s="190">
        <f>S446*H446</f>
        <v>0.54332000000000003</v>
      </c>
      <c r="U446" s="36"/>
      <c r="V446" s="36"/>
      <c r="W446" s="36"/>
      <c r="X446" s="36"/>
      <c r="Y446" s="36"/>
      <c r="Z446" s="36"/>
      <c r="AA446" s="36"/>
      <c r="AB446" s="36"/>
      <c r="AC446" s="36"/>
      <c r="AD446" s="36"/>
      <c r="AE446" s="36"/>
      <c r="AR446" s="191" t="s">
        <v>207</v>
      </c>
      <c r="AT446" s="191" t="s">
        <v>202</v>
      </c>
      <c r="AU446" s="191" t="s">
        <v>89</v>
      </c>
      <c r="AY446" s="19" t="s">
        <v>201</v>
      </c>
      <c r="BE446" s="192">
        <f>IF(N446="základní",J446,0)</f>
        <v>0</v>
      </c>
      <c r="BF446" s="192">
        <f>IF(N446="snížená",J446,0)</f>
        <v>0</v>
      </c>
      <c r="BG446" s="192">
        <f>IF(N446="zákl. přenesená",J446,0)</f>
        <v>0</v>
      </c>
      <c r="BH446" s="192">
        <f>IF(N446="sníž. přenesená",J446,0)</f>
        <v>0</v>
      </c>
      <c r="BI446" s="192">
        <f>IF(N446="nulová",J446,0)</f>
        <v>0</v>
      </c>
      <c r="BJ446" s="19" t="s">
        <v>23</v>
      </c>
      <c r="BK446" s="192">
        <f>ROUND(I446*H446,2)</f>
        <v>0</v>
      </c>
      <c r="BL446" s="19" t="s">
        <v>207</v>
      </c>
      <c r="BM446" s="191" t="s">
        <v>776</v>
      </c>
    </row>
    <row r="447" spans="1:65" s="2" customFormat="1" ht="58.5">
      <c r="A447" s="36"/>
      <c r="B447" s="37"/>
      <c r="C447" s="38"/>
      <c r="D447" s="193" t="s">
        <v>209</v>
      </c>
      <c r="E447" s="38"/>
      <c r="F447" s="194" t="s">
        <v>777</v>
      </c>
      <c r="G447" s="38"/>
      <c r="H447" s="38"/>
      <c r="I447" s="195"/>
      <c r="J447" s="38"/>
      <c r="K447" s="38"/>
      <c r="L447" s="41"/>
      <c r="M447" s="196"/>
      <c r="N447" s="197"/>
      <c r="O447" s="66"/>
      <c r="P447" s="66"/>
      <c r="Q447" s="66"/>
      <c r="R447" s="66"/>
      <c r="S447" s="66"/>
      <c r="T447" s="67"/>
      <c r="U447" s="36"/>
      <c r="V447" s="36"/>
      <c r="W447" s="36"/>
      <c r="X447" s="36"/>
      <c r="Y447" s="36"/>
      <c r="Z447" s="36"/>
      <c r="AA447" s="36"/>
      <c r="AB447" s="36"/>
      <c r="AC447" s="36"/>
      <c r="AD447" s="36"/>
      <c r="AE447" s="36"/>
      <c r="AT447" s="19" t="s">
        <v>209</v>
      </c>
      <c r="AU447" s="19" t="s">
        <v>89</v>
      </c>
    </row>
    <row r="448" spans="1:65" s="13" customFormat="1" ht="11.25">
      <c r="B448" s="198"/>
      <c r="C448" s="199"/>
      <c r="D448" s="193" t="s">
        <v>211</v>
      </c>
      <c r="E448" s="200" t="s">
        <v>22</v>
      </c>
      <c r="F448" s="201" t="s">
        <v>778</v>
      </c>
      <c r="G448" s="199"/>
      <c r="H448" s="200" t="s">
        <v>22</v>
      </c>
      <c r="I448" s="202"/>
      <c r="J448" s="199"/>
      <c r="K448" s="199"/>
      <c r="L448" s="203"/>
      <c r="M448" s="204"/>
      <c r="N448" s="205"/>
      <c r="O448" s="205"/>
      <c r="P448" s="205"/>
      <c r="Q448" s="205"/>
      <c r="R448" s="205"/>
      <c r="S448" s="205"/>
      <c r="T448" s="206"/>
      <c r="AT448" s="207" t="s">
        <v>211</v>
      </c>
      <c r="AU448" s="207" t="s">
        <v>89</v>
      </c>
      <c r="AV448" s="13" t="s">
        <v>23</v>
      </c>
      <c r="AW448" s="13" t="s">
        <v>41</v>
      </c>
      <c r="AX448" s="13" t="s">
        <v>80</v>
      </c>
      <c r="AY448" s="207" t="s">
        <v>201</v>
      </c>
    </row>
    <row r="449" spans="1:65" s="14" customFormat="1" ht="11.25">
      <c r="B449" s="208"/>
      <c r="C449" s="209"/>
      <c r="D449" s="193" t="s">
        <v>211</v>
      </c>
      <c r="E449" s="210" t="s">
        <v>22</v>
      </c>
      <c r="F449" s="211" t="s">
        <v>779</v>
      </c>
      <c r="G449" s="209"/>
      <c r="H449" s="212">
        <v>2.89</v>
      </c>
      <c r="I449" s="213"/>
      <c r="J449" s="209"/>
      <c r="K449" s="209"/>
      <c r="L449" s="214"/>
      <c r="M449" s="215"/>
      <c r="N449" s="216"/>
      <c r="O449" s="216"/>
      <c r="P449" s="216"/>
      <c r="Q449" s="216"/>
      <c r="R449" s="216"/>
      <c r="S449" s="216"/>
      <c r="T449" s="217"/>
      <c r="AT449" s="218" t="s">
        <v>211</v>
      </c>
      <c r="AU449" s="218" t="s">
        <v>89</v>
      </c>
      <c r="AV449" s="14" t="s">
        <v>89</v>
      </c>
      <c r="AW449" s="14" t="s">
        <v>41</v>
      </c>
      <c r="AX449" s="14" t="s">
        <v>23</v>
      </c>
      <c r="AY449" s="218" t="s">
        <v>201</v>
      </c>
    </row>
    <row r="450" spans="1:65" s="2" customFormat="1" ht="14.45" customHeight="1">
      <c r="A450" s="36"/>
      <c r="B450" s="37"/>
      <c r="C450" s="180" t="s">
        <v>780</v>
      </c>
      <c r="D450" s="180" t="s">
        <v>202</v>
      </c>
      <c r="E450" s="181" t="s">
        <v>781</v>
      </c>
      <c r="F450" s="182" t="s">
        <v>782</v>
      </c>
      <c r="G450" s="183" t="s">
        <v>205</v>
      </c>
      <c r="H450" s="184">
        <v>205.65</v>
      </c>
      <c r="I450" s="185"/>
      <c r="J450" s="186">
        <f>ROUND(I450*H450,2)</f>
        <v>0</v>
      </c>
      <c r="K450" s="182" t="s">
        <v>206</v>
      </c>
      <c r="L450" s="41"/>
      <c r="M450" s="187" t="s">
        <v>22</v>
      </c>
      <c r="N450" s="188" t="s">
        <v>51</v>
      </c>
      <c r="O450" s="66"/>
      <c r="P450" s="189">
        <f>O450*H450</f>
        <v>0</v>
      </c>
      <c r="Q450" s="189">
        <v>0</v>
      </c>
      <c r="R450" s="189">
        <f>Q450*H450</f>
        <v>0</v>
      </c>
      <c r="S450" s="189">
        <v>7.0000000000000007E-2</v>
      </c>
      <c r="T450" s="190">
        <f>S450*H450</f>
        <v>14.395500000000002</v>
      </c>
      <c r="U450" s="36"/>
      <c r="V450" s="36"/>
      <c r="W450" s="36"/>
      <c r="X450" s="36"/>
      <c r="Y450" s="36"/>
      <c r="Z450" s="36"/>
      <c r="AA450" s="36"/>
      <c r="AB450" s="36"/>
      <c r="AC450" s="36"/>
      <c r="AD450" s="36"/>
      <c r="AE450" s="36"/>
      <c r="AR450" s="191" t="s">
        <v>207</v>
      </c>
      <c r="AT450" s="191" t="s">
        <v>202</v>
      </c>
      <c r="AU450" s="191" t="s">
        <v>89</v>
      </c>
      <c r="AY450" s="19" t="s">
        <v>201</v>
      </c>
      <c r="BE450" s="192">
        <f>IF(N450="základní",J450,0)</f>
        <v>0</v>
      </c>
      <c r="BF450" s="192">
        <f>IF(N450="snížená",J450,0)</f>
        <v>0</v>
      </c>
      <c r="BG450" s="192">
        <f>IF(N450="zákl. přenesená",J450,0)</f>
        <v>0</v>
      </c>
      <c r="BH450" s="192">
        <f>IF(N450="sníž. přenesená",J450,0)</f>
        <v>0</v>
      </c>
      <c r="BI450" s="192">
        <f>IF(N450="nulová",J450,0)</f>
        <v>0</v>
      </c>
      <c r="BJ450" s="19" t="s">
        <v>23</v>
      </c>
      <c r="BK450" s="192">
        <f>ROUND(I450*H450,2)</f>
        <v>0</v>
      </c>
      <c r="BL450" s="19" t="s">
        <v>207</v>
      </c>
      <c r="BM450" s="191" t="s">
        <v>783</v>
      </c>
    </row>
    <row r="451" spans="1:65" s="2" customFormat="1" ht="58.5">
      <c r="A451" s="36"/>
      <c r="B451" s="37"/>
      <c r="C451" s="38"/>
      <c r="D451" s="193" t="s">
        <v>209</v>
      </c>
      <c r="E451" s="38"/>
      <c r="F451" s="194" t="s">
        <v>784</v>
      </c>
      <c r="G451" s="38"/>
      <c r="H451" s="38"/>
      <c r="I451" s="195"/>
      <c r="J451" s="38"/>
      <c r="K451" s="38"/>
      <c r="L451" s="41"/>
      <c r="M451" s="196"/>
      <c r="N451" s="197"/>
      <c r="O451" s="66"/>
      <c r="P451" s="66"/>
      <c r="Q451" s="66"/>
      <c r="R451" s="66"/>
      <c r="S451" s="66"/>
      <c r="T451" s="67"/>
      <c r="U451" s="36"/>
      <c r="V451" s="36"/>
      <c r="W451" s="36"/>
      <c r="X451" s="36"/>
      <c r="Y451" s="36"/>
      <c r="Z451" s="36"/>
      <c r="AA451" s="36"/>
      <c r="AB451" s="36"/>
      <c r="AC451" s="36"/>
      <c r="AD451" s="36"/>
      <c r="AE451" s="36"/>
      <c r="AT451" s="19" t="s">
        <v>209</v>
      </c>
      <c r="AU451" s="19" t="s">
        <v>89</v>
      </c>
    </row>
    <row r="452" spans="1:65" s="13" customFormat="1" ht="11.25">
      <c r="B452" s="198"/>
      <c r="C452" s="199"/>
      <c r="D452" s="193" t="s">
        <v>211</v>
      </c>
      <c r="E452" s="200" t="s">
        <v>22</v>
      </c>
      <c r="F452" s="201" t="s">
        <v>785</v>
      </c>
      <c r="G452" s="199"/>
      <c r="H452" s="200" t="s">
        <v>22</v>
      </c>
      <c r="I452" s="202"/>
      <c r="J452" s="199"/>
      <c r="K452" s="199"/>
      <c r="L452" s="203"/>
      <c r="M452" s="204"/>
      <c r="N452" s="205"/>
      <c r="O452" s="205"/>
      <c r="P452" s="205"/>
      <c r="Q452" s="205"/>
      <c r="R452" s="205"/>
      <c r="S452" s="205"/>
      <c r="T452" s="206"/>
      <c r="AT452" s="207" t="s">
        <v>211</v>
      </c>
      <c r="AU452" s="207" t="s">
        <v>89</v>
      </c>
      <c r="AV452" s="13" t="s">
        <v>23</v>
      </c>
      <c r="AW452" s="13" t="s">
        <v>41</v>
      </c>
      <c r="AX452" s="13" t="s">
        <v>80</v>
      </c>
      <c r="AY452" s="207" t="s">
        <v>201</v>
      </c>
    </row>
    <row r="453" spans="1:65" s="14" customFormat="1" ht="11.25">
      <c r="B453" s="208"/>
      <c r="C453" s="209"/>
      <c r="D453" s="193" t="s">
        <v>211</v>
      </c>
      <c r="E453" s="210" t="s">
        <v>22</v>
      </c>
      <c r="F453" s="211" t="s">
        <v>786</v>
      </c>
      <c r="G453" s="209"/>
      <c r="H453" s="212">
        <v>48.46</v>
      </c>
      <c r="I453" s="213"/>
      <c r="J453" s="209"/>
      <c r="K453" s="209"/>
      <c r="L453" s="214"/>
      <c r="M453" s="215"/>
      <c r="N453" s="216"/>
      <c r="O453" s="216"/>
      <c r="P453" s="216"/>
      <c r="Q453" s="216"/>
      <c r="R453" s="216"/>
      <c r="S453" s="216"/>
      <c r="T453" s="217"/>
      <c r="AT453" s="218" t="s">
        <v>211</v>
      </c>
      <c r="AU453" s="218" t="s">
        <v>89</v>
      </c>
      <c r="AV453" s="14" t="s">
        <v>89</v>
      </c>
      <c r="AW453" s="14" t="s">
        <v>41</v>
      </c>
      <c r="AX453" s="14" t="s">
        <v>80</v>
      </c>
      <c r="AY453" s="218" t="s">
        <v>201</v>
      </c>
    </row>
    <row r="454" spans="1:65" s="14" customFormat="1" ht="11.25">
      <c r="B454" s="208"/>
      <c r="C454" s="209"/>
      <c r="D454" s="193" t="s">
        <v>211</v>
      </c>
      <c r="E454" s="210" t="s">
        <v>22</v>
      </c>
      <c r="F454" s="211" t="s">
        <v>787</v>
      </c>
      <c r="G454" s="209"/>
      <c r="H454" s="212">
        <v>42.85</v>
      </c>
      <c r="I454" s="213"/>
      <c r="J454" s="209"/>
      <c r="K454" s="209"/>
      <c r="L454" s="214"/>
      <c r="M454" s="215"/>
      <c r="N454" s="216"/>
      <c r="O454" s="216"/>
      <c r="P454" s="216"/>
      <c r="Q454" s="216"/>
      <c r="R454" s="216"/>
      <c r="S454" s="216"/>
      <c r="T454" s="217"/>
      <c r="AT454" s="218" t="s">
        <v>211</v>
      </c>
      <c r="AU454" s="218" t="s">
        <v>89</v>
      </c>
      <c r="AV454" s="14" t="s">
        <v>89</v>
      </c>
      <c r="AW454" s="14" t="s">
        <v>41</v>
      </c>
      <c r="AX454" s="14" t="s">
        <v>80</v>
      </c>
      <c r="AY454" s="218" t="s">
        <v>201</v>
      </c>
    </row>
    <row r="455" spans="1:65" s="14" customFormat="1" ht="11.25">
      <c r="B455" s="208"/>
      <c r="C455" s="209"/>
      <c r="D455" s="193" t="s">
        <v>211</v>
      </c>
      <c r="E455" s="210" t="s">
        <v>22</v>
      </c>
      <c r="F455" s="211" t="s">
        <v>788</v>
      </c>
      <c r="G455" s="209"/>
      <c r="H455" s="212">
        <v>83.2</v>
      </c>
      <c r="I455" s="213"/>
      <c r="J455" s="209"/>
      <c r="K455" s="209"/>
      <c r="L455" s="214"/>
      <c r="M455" s="215"/>
      <c r="N455" s="216"/>
      <c r="O455" s="216"/>
      <c r="P455" s="216"/>
      <c r="Q455" s="216"/>
      <c r="R455" s="216"/>
      <c r="S455" s="216"/>
      <c r="T455" s="217"/>
      <c r="AT455" s="218" t="s">
        <v>211</v>
      </c>
      <c r="AU455" s="218" t="s">
        <v>89</v>
      </c>
      <c r="AV455" s="14" t="s">
        <v>89</v>
      </c>
      <c r="AW455" s="14" t="s">
        <v>41</v>
      </c>
      <c r="AX455" s="14" t="s">
        <v>80</v>
      </c>
      <c r="AY455" s="218" t="s">
        <v>201</v>
      </c>
    </row>
    <row r="456" spans="1:65" s="14" customFormat="1" ht="11.25">
      <c r="B456" s="208"/>
      <c r="C456" s="209"/>
      <c r="D456" s="193" t="s">
        <v>211</v>
      </c>
      <c r="E456" s="210" t="s">
        <v>22</v>
      </c>
      <c r="F456" s="211" t="s">
        <v>789</v>
      </c>
      <c r="G456" s="209"/>
      <c r="H456" s="212">
        <v>31.14</v>
      </c>
      <c r="I456" s="213"/>
      <c r="J456" s="209"/>
      <c r="K456" s="209"/>
      <c r="L456" s="214"/>
      <c r="M456" s="215"/>
      <c r="N456" s="216"/>
      <c r="O456" s="216"/>
      <c r="P456" s="216"/>
      <c r="Q456" s="216"/>
      <c r="R456" s="216"/>
      <c r="S456" s="216"/>
      <c r="T456" s="217"/>
      <c r="AT456" s="218" t="s">
        <v>211</v>
      </c>
      <c r="AU456" s="218" t="s">
        <v>89</v>
      </c>
      <c r="AV456" s="14" t="s">
        <v>89</v>
      </c>
      <c r="AW456" s="14" t="s">
        <v>41</v>
      </c>
      <c r="AX456" s="14" t="s">
        <v>80</v>
      </c>
      <c r="AY456" s="218" t="s">
        <v>201</v>
      </c>
    </row>
    <row r="457" spans="1:65" s="15" customFormat="1" ht="11.25">
      <c r="B457" s="229"/>
      <c r="C457" s="230"/>
      <c r="D457" s="193" t="s">
        <v>211</v>
      </c>
      <c r="E457" s="231" t="s">
        <v>22</v>
      </c>
      <c r="F457" s="232" t="s">
        <v>316</v>
      </c>
      <c r="G457" s="230"/>
      <c r="H457" s="233">
        <v>205.65</v>
      </c>
      <c r="I457" s="234"/>
      <c r="J457" s="230"/>
      <c r="K457" s="230"/>
      <c r="L457" s="235"/>
      <c r="M457" s="236"/>
      <c r="N457" s="237"/>
      <c r="O457" s="237"/>
      <c r="P457" s="237"/>
      <c r="Q457" s="237"/>
      <c r="R457" s="237"/>
      <c r="S457" s="237"/>
      <c r="T457" s="238"/>
      <c r="AT457" s="239" t="s">
        <v>211</v>
      </c>
      <c r="AU457" s="239" t="s">
        <v>89</v>
      </c>
      <c r="AV457" s="15" t="s">
        <v>207</v>
      </c>
      <c r="AW457" s="15" t="s">
        <v>41</v>
      </c>
      <c r="AX457" s="15" t="s">
        <v>23</v>
      </c>
      <c r="AY457" s="239" t="s">
        <v>201</v>
      </c>
    </row>
    <row r="458" spans="1:65" s="2" customFormat="1" ht="14.45" customHeight="1">
      <c r="A458" s="36"/>
      <c r="B458" s="37"/>
      <c r="C458" s="180" t="s">
        <v>790</v>
      </c>
      <c r="D458" s="180" t="s">
        <v>202</v>
      </c>
      <c r="E458" s="181" t="s">
        <v>791</v>
      </c>
      <c r="F458" s="182" t="s">
        <v>792</v>
      </c>
      <c r="G458" s="183" t="s">
        <v>205</v>
      </c>
      <c r="H458" s="184">
        <v>205.65</v>
      </c>
      <c r="I458" s="185"/>
      <c r="J458" s="186">
        <f>ROUND(I458*H458,2)</f>
        <v>0</v>
      </c>
      <c r="K458" s="182" t="s">
        <v>206</v>
      </c>
      <c r="L458" s="41"/>
      <c r="M458" s="187" t="s">
        <v>22</v>
      </c>
      <c r="N458" s="188" t="s">
        <v>51</v>
      </c>
      <c r="O458" s="66"/>
      <c r="P458" s="189">
        <f>O458*H458</f>
        <v>0</v>
      </c>
      <c r="Q458" s="189">
        <v>1.58E-3</v>
      </c>
      <c r="R458" s="189">
        <f>Q458*H458</f>
        <v>0.32492700000000002</v>
      </c>
      <c r="S458" s="189">
        <v>0</v>
      </c>
      <c r="T458" s="190">
        <f>S458*H458</f>
        <v>0</v>
      </c>
      <c r="U458" s="36"/>
      <c r="V458" s="36"/>
      <c r="W458" s="36"/>
      <c r="X458" s="36"/>
      <c r="Y458" s="36"/>
      <c r="Z458" s="36"/>
      <c r="AA458" s="36"/>
      <c r="AB458" s="36"/>
      <c r="AC458" s="36"/>
      <c r="AD458" s="36"/>
      <c r="AE458" s="36"/>
      <c r="AR458" s="191" t="s">
        <v>207</v>
      </c>
      <c r="AT458" s="191" t="s">
        <v>202</v>
      </c>
      <c r="AU458" s="191" t="s">
        <v>89</v>
      </c>
      <c r="AY458" s="19" t="s">
        <v>201</v>
      </c>
      <c r="BE458" s="192">
        <f>IF(N458="základní",J458,0)</f>
        <v>0</v>
      </c>
      <c r="BF458" s="192">
        <f>IF(N458="snížená",J458,0)</f>
        <v>0</v>
      </c>
      <c r="BG458" s="192">
        <f>IF(N458="zákl. přenesená",J458,0)</f>
        <v>0</v>
      </c>
      <c r="BH458" s="192">
        <f>IF(N458="sníž. přenesená",J458,0)</f>
        <v>0</v>
      </c>
      <c r="BI458" s="192">
        <f>IF(N458="nulová",J458,0)</f>
        <v>0</v>
      </c>
      <c r="BJ458" s="19" t="s">
        <v>23</v>
      </c>
      <c r="BK458" s="192">
        <f>ROUND(I458*H458,2)</f>
        <v>0</v>
      </c>
      <c r="BL458" s="19" t="s">
        <v>207</v>
      </c>
      <c r="BM458" s="191" t="s">
        <v>793</v>
      </c>
    </row>
    <row r="459" spans="1:65" s="13" customFormat="1" ht="11.25">
      <c r="B459" s="198"/>
      <c r="C459" s="199"/>
      <c r="D459" s="193" t="s">
        <v>211</v>
      </c>
      <c r="E459" s="200" t="s">
        <v>22</v>
      </c>
      <c r="F459" s="201" t="s">
        <v>785</v>
      </c>
      <c r="G459" s="199"/>
      <c r="H459" s="200" t="s">
        <v>22</v>
      </c>
      <c r="I459" s="202"/>
      <c r="J459" s="199"/>
      <c r="K459" s="199"/>
      <c r="L459" s="203"/>
      <c r="M459" s="204"/>
      <c r="N459" s="205"/>
      <c r="O459" s="205"/>
      <c r="P459" s="205"/>
      <c r="Q459" s="205"/>
      <c r="R459" s="205"/>
      <c r="S459" s="205"/>
      <c r="T459" s="206"/>
      <c r="AT459" s="207" t="s">
        <v>211</v>
      </c>
      <c r="AU459" s="207" t="s">
        <v>89</v>
      </c>
      <c r="AV459" s="13" t="s">
        <v>23</v>
      </c>
      <c r="AW459" s="13" t="s">
        <v>41</v>
      </c>
      <c r="AX459" s="13" t="s">
        <v>80</v>
      </c>
      <c r="AY459" s="207" t="s">
        <v>201</v>
      </c>
    </row>
    <row r="460" spans="1:65" s="14" customFormat="1" ht="11.25">
      <c r="B460" s="208"/>
      <c r="C460" s="209"/>
      <c r="D460" s="193" t="s">
        <v>211</v>
      </c>
      <c r="E460" s="210" t="s">
        <v>22</v>
      </c>
      <c r="F460" s="211" t="s">
        <v>786</v>
      </c>
      <c r="G460" s="209"/>
      <c r="H460" s="212">
        <v>48.46</v>
      </c>
      <c r="I460" s="213"/>
      <c r="J460" s="209"/>
      <c r="K460" s="209"/>
      <c r="L460" s="214"/>
      <c r="M460" s="215"/>
      <c r="N460" s="216"/>
      <c r="O460" s="216"/>
      <c r="P460" s="216"/>
      <c r="Q460" s="216"/>
      <c r="R460" s="216"/>
      <c r="S460" s="216"/>
      <c r="T460" s="217"/>
      <c r="AT460" s="218" t="s">
        <v>211</v>
      </c>
      <c r="AU460" s="218" t="s">
        <v>89</v>
      </c>
      <c r="AV460" s="14" t="s">
        <v>89</v>
      </c>
      <c r="AW460" s="14" t="s">
        <v>41</v>
      </c>
      <c r="AX460" s="14" t="s">
        <v>80</v>
      </c>
      <c r="AY460" s="218" t="s">
        <v>201</v>
      </c>
    </row>
    <row r="461" spans="1:65" s="14" customFormat="1" ht="11.25">
      <c r="B461" s="208"/>
      <c r="C461" s="209"/>
      <c r="D461" s="193" t="s">
        <v>211</v>
      </c>
      <c r="E461" s="210" t="s">
        <v>22</v>
      </c>
      <c r="F461" s="211" t="s">
        <v>787</v>
      </c>
      <c r="G461" s="209"/>
      <c r="H461" s="212">
        <v>42.85</v>
      </c>
      <c r="I461" s="213"/>
      <c r="J461" s="209"/>
      <c r="K461" s="209"/>
      <c r="L461" s="214"/>
      <c r="M461" s="215"/>
      <c r="N461" s="216"/>
      <c r="O461" s="216"/>
      <c r="P461" s="216"/>
      <c r="Q461" s="216"/>
      <c r="R461" s="216"/>
      <c r="S461" s="216"/>
      <c r="T461" s="217"/>
      <c r="AT461" s="218" t="s">
        <v>211</v>
      </c>
      <c r="AU461" s="218" t="s">
        <v>89</v>
      </c>
      <c r="AV461" s="14" t="s">
        <v>89</v>
      </c>
      <c r="AW461" s="14" t="s">
        <v>41</v>
      </c>
      <c r="AX461" s="14" t="s">
        <v>80</v>
      </c>
      <c r="AY461" s="218" t="s">
        <v>201</v>
      </c>
    </row>
    <row r="462" spans="1:65" s="14" customFormat="1" ht="11.25">
      <c r="B462" s="208"/>
      <c r="C462" s="209"/>
      <c r="D462" s="193" t="s">
        <v>211</v>
      </c>
      <c r="E462" s="210" t="s">
        <v>22</v>
      </c>
      <c r="F462" s="211" t="s">
        <v>788</v>
      </c>
      <c r="G462" s="209"/>
      <c r="H462" s="212">
        <v>83.2</v>
      </c>
      <c r="I462" s="213"/>
      <c r="J462" s="209"/>
      <c r="K462" s="209"/>
      <c r="L462" s="214"/>
      <c r="M462" s="215"/>
      <c r="N462" s="216"/>
      <c r="O462" s="216"/>
      <c r="P462" s="216"/>
      <c r="Q462" s="216"/>
      <c r="R462" s="216"/>
      <c r="S462" s="216"/>
      <c r="T462" s="217"/>
      <c r="AT462" s="218" t="s">
        <v>211</v>
      </c>
      <c r="AU462" s="218" t="s">
        <v>89</v>
      </c>
      <c r="AV462" s="14" t="s">
        <v>89</v>
      </c>
      <c r="AW462" s="14" t="s">
        <v>41</v>
      </c>
      <c r="AX462" s="14" t="s">
        <v>80</v>
      </c>
      <c r="AY462" s="218" t="s">
        <v>201</v>
      </c>
    </row>
    <row r="463" spans="1:65" s="14" customFormat="1" ht="11.25">
      <c r="B463" s="208"/>
      <c r="C463" s="209"/>
      <c r="D463" s="193" t="s">
        <v>211</v>
      </c>
      <c r="E463" s="210" t="s">
        <v>22</v>
      </c>
      <c r="F463" s="211" t="s">
        <v>789</v>
      </c>
      <c r="G463" s="209"/>
      <c r="H463" s="212">
        <v>31.14</v>
      </c>
      <c r="I463" s="213"/>
      <c r="J463" s="209"/>
      <c r="K463" s="209"/>
      <c r="L463" s="214"/>
      <c r="M463" s="215"/>
      <c r="N463" s="216"/>
      <c r="O463" s="216"/>
      <c r="P463" s="216"/>
      <c r="Q463" s="216"/>
      <c r="R463" s="216"/>
      <c r="S463" s="216"/>
      <c r="T463" s="217"/>
      <c r="AT463" s="218" t="s">
        <v>211</v>
      </c>
      <c r="AU463" s="218" t="s">
        <v>89</v>
      </c>
      <c r="AV463" s="14" t="s">
        <v>89</v>
      </c>
      <c r="AW463" s="14" t="s">
        <v>41</v>
      </c>
      <c r="AX463" s="14" t="s">
        <v>80</v>
      </c>
      <c r="AY463" s="218" t="s">
        <v>201</v>
      </c>
    </row>
    <row r="464" spans="1:65" s="15" customFormat="1" ht="11.25">
      <c r="B464" s="229"/>
      <c r="C464" s="230"/>
      <c r="D464" s="193" t="s">
        <v>211</v>
      </c>
      <c r="E464" s="231" t="s">
        <v>22</v>
      </c>
      <c r="F464" s="232" t="s">
        <v>316</v>
      </c>
      <c r="G464" s="230"/>
      <c r="H464" s="233">
        <v>205.65</v>
      </c>
      <c r="I464" s="234"/>
      <c r="J464" s="230"/>
      <c r="K464" s="230"/>
      <c r="L464" s="235"/>
      <c r="M464" s="236"/>
      <c r="N464" s="237"/>
      <c r="O464" s="237"/>
      <c r="P464" s="237"/>
      <c r="Q464" s="237"/>
      <c r="R464" s="237"/>
      <c r="S464" s="237"/>
      <c r="T464" s="238"/>
      <c r="AT464" s="239" t="s">
        <v>211</v>
      </c>
      <c r="AU464" s="239" t="s">
        <v>89</v>
      </c>
      <c r="AV464" s="15" t="s">
        <v>207</v>
      </c>
      <c r="AW464" s="15" t="s">
        <v>41</v>
      </c>
      <c r="AX464" s="15" t="s">
        <v>23</v>
      </c>
      <c r="AY464" s="239" t="s">
        <v>201</v>
      </c>
    </row>
    <row r="465" spans="1:65" s="2" customFormat="1" ht="14.45" customHeight="1">
      <c r="A465" s="36"/>
      <c r="B465" s="37"/>
      <c r="C465" s="180" t="s">
        <v>794</v>
      </c>
      <c r="D465" s="180" t="s">
        <v>202</v>
      </c>
      <c r="E465" s="181" t="s">
        <v>795</v>
      </c>
      <c r="F465" s="182" t="s">
        <v>796</v>
      </c>
      <c r="G465" s="183" t="s">
        <v>434</v>
      </c>
      <c r="H465" s="184">
        <v>26</v>
      </c>
      <c r="I465" s="185"/>
      <c r="J465" s="186">
        <f>ROUND(I465*H465,2)</f>
        <v>0</v>
      </c>
      <c r="K465" s="182" t="s">
        <v>22</v>
      </c>
      <c r="L465" s="41"/>
      <c r="M465" s="187" t="s">
        <v>22</v>
      </c>
      <c r="N465" s="188" t="s">
        <v>51</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207</v>
      </c>
      <c r="AT465" s="191" t="s">
        <v>202</v>
      </c>
      <c r="AU465" s="191" t="s">
        <v>89</v>
      </c>
      <c r="AY465" s="19" t="s">
        <v>201</v>
      </c>
      <c r="BE465" s="192">
        <f>IF(N465="základní",J465,0)</f>
        <v>0</v>
      </c>
      <c r="BF465" s="192">
        <f>IF(N465="snížená",J465,0)</f>
        <v>0</v>
      </c>
      <c r="BG465" s="192">
        <f>IF(N465="zákl. přenesená",J465,0)</f>
        <v>0</v>
      </c>
      <c r="BH465" s="192">
        <f>IF(N465="sníž. přenesená",J465,0)</f>
        <v>0</v>
      </c>
      <c r="BI465" s="192">
        <f>IF(N465="nulová",J465,0)</f>
        <v>0</v>
      </c>
      <c r="BJ465" s="19" t="s">
        <v>23</v>
      </c>
      <c r="BK465" s="192">
        <f>ROUND(I465*H465,2)</f>
        <v>0</v>
      </c>
      <c r="BL465" s="19" t="s">
        <v>207</v>
      </c>
      <c r="BM465" s="191" t="s">
        <v>797</v>
      </c>
    </row>
    <row r="466" spans="1:65" s="2" customFormat="1" ht="14.45" customHeight="1">
      <c r="A466" s="36"/>
      <c r="B466" s="37"/>
      <c r="C466" s="180" t="s">
        <v>798</v>
      </c>
      <c r="D466" s="180" t="s">
        <v>202</v>
      </c>
      <c r="E466" s="181" t="s">
        <v>799</v>
      </c>
      <c r="F466" s="182" t="s">
        <v>800</v>
      </c>
      <c r="G466" s="183" t="s">
        <v>434</v>
      </c>
      <c r="H466" s="184">
        <v>14</v>
      </c>
      <c r="I466" s="185"/>
      <c r="J466" s="186">
        <f>ROUND(I466*H466,2)</f>
        <v>0</v>
      </c>
      <c r="K466" s="182" t="s">
        <v>22</v>
      </c>
      <c r="L466" s="41"/>
      <c r="M466" s="187" t="s">
        <v>22</v>
      </c>
      <c r="N466" s="188" t="s">
        <v>51</v>
      </c>
      <c r="O466" s="66"/>
      <c r="P466" s="189">
        <f>O466*H466</f>
        <v>0</v>
      </c>
      <c r="Q466" s="189">
        <v>0</v>
      </c>
      <c r="R466" s="189">
        <f>Q466*H466</f>
        <v>0</v>
      </c>
      <c r="S466" s="189">
        <v>0</v>
      </c>
      <c r="T466" s="190">
        <f>S466*H466</f>
        <v>0</v>
      </c>
      <c r="U466" s="36"/>
      <c r="V466" s="36"/>
      <c r="W466" s="36"/>
      <c r="X466" s="36"/>
      <c r="Y466" s="36"/>
      <c r="Z466" s="36"/>
      <c r="AA466" s="36"/>
      <c r="AB466" s="36"/>
      <c r="AC466" s="36"/>
      <c r="AD466" s="36"/>
      <c r="AE466" s="36"/>
      <c r="AR466" s="191" t="s">
        <v>207</v>
      </c>
      <c r="AT466" s="191" t="s">
        <v>202</v>
      </c>
      <c r="AU466" s="191" t="s">
        <v>89</v>
      </c>
      <c r="AY466" s="19" t="s">
        <v>201</v>
      </c>
      <c r="BE466" s="192">
        <f>IF(N466="základní",J466,0)</f>
        <v>0</v>
      </c>
      <c r="BF466" s="192">
        <f>IF(N466="snížená",J466,0)</f>
        <v>0</v>
      </c>
      <c r="BG466" s="192">
        <f>IF(N466="zákl. přenesená",J466,0)</f>
        <v>0</v>
      </c>
      <c r="BH466" s="192">
        <f>IF(N466="sníž. přenesená",J466,0)</f>
        <v>0</v>
      </c>
      <c r="BI466" s="192">
        <f>IF(N466="nulová",J466,0)</f>
        <v>0</v>
      </c>
      <c r="BJ466" s="19" t="s">
        <v>23</v>
      </c>
      <c r="BK466" s="192">
        <f>ROUND(I466*H466,2)</f>
        <v>0</v>
      </c>
      <c r="BL466" s="19" t="s">
        <v>207</v>
      </c>
      <c r="BM466" s="191" t="s">
        <v>801</v>
      </c>
    </row>
    <row r="467" spans="1:65" s="12" customFormat="1" ht="22.9" customHeight="1">
      <c r="B467" s="164"/>
      <c r="C467" s="165"/>
      <c r="D467" s="166" t="s">
        <v>79</v>
      </c>
      <c r="E467" s="178" t="s">
        <v>802</v>
      </c>
      <c r="F467" s="178" t="s">
        <v>803</v>
      </c>
      <c r="G467" s="165"/>
      <c r="H467" s="165"/>
      <c r="I467" s="168"/>
      <c r="J467" s="179">
        <f>BK467</f>
        <v>0</v>
      </c>
      <c r="K467" s="165"/>
      <c r="L467" s="170"/>
      <c r="M467" s="171"/>
      <c r="N467" s="172"/>
      <c r="O467" s="172"/>
      <c r="P467" s="173">
        <f>SUM(P468:P520)</f>
        <v>0</v>
      </c>
      <c r="Q467" s="172"/>
      <c r="R467" s="173">
        <f>SUM(R468:R520)</f>
        <v>0</v>
      </c>
      <c r="S467" s="172"/>
      <c r="T467" s="174">
        <f>SUM(T468:T520)</f>
        <v>0</v>
      </c>
      <c r="AR467" s="175" t="s">
        <v>23</v>
      </c>
      <c r="AT467" s="176" t="s">
        <v>79</v>
      </c>
      <c r="AU467" s="176" t="s">
        <v>23</v>
      </c>
      <c r="AY467" s="175" t="s">
        <v>201</v>
      </c>
      <c r="BK467" s="177">
        <f>SUM(BK468:BK520)</f>
        <v>0</v>
      </c>
    </row>
    <row r="468" spans="1:65" s="2" customFormat="1" ht="24.2" customHeight="1">
      <c r="A468" s="36"/>
      <c r="B468" s="37"/>
      <c r="C468" s="180" t="s">
        <v>804</v>
      </c>
      <c r="D468" s="180" t="s">
        <v>202</v>
      </c>
      <c r="E468" s="181" t="s">
        <v>805</v>
      </c>
      <c r="F468" s="182" t="s">
        <v>806</v>
      </c>
      <c r="G468" s="183" t="s">
        <v>285</v>
      </c>
      <c r="H468" s="184">
        <v>951.38400000000001</v>
      </c>
      <c r="I468" s="185"/>
      <c r="J468" s="186">
        <f>ROUND(I468*H468,2)</f>
        <v>0</v>
      </c>
      <c r="K468" s="182" t="s">
        <v>206</v>
      </c>
      <c r="L468" s="41"/>
      <c r="M468" s="187" t="s">
        <v>22</v>
      </c>
      <c r="N468" s="188" t="s">
        <v>51</v>
      </c>
      <c r="O468" s="66"/>
      <c r="P468" s="189">
        <f>O468*H468</f>
        <v>0</v>
      </c>
      <c r="Q468" s="189">
        <v>0</v>
      </c>
      <c r="R468" s="189">
        <f>Q468*H468</f>
        <v>0</v>
      </c>
      <c r="S468" s="189">
        <v>0</v>
      </c>
      <c r="T468" s="190">
        <f>S468*H468</f>
        <v>0</v>
      </c>
      <c r="U468" s="36"/>
      <c r="V468" s="36"/>
      <c r="W468" s="36"/>
      <c r="X468" s="36"/>
      <c r="Y468" s="36"/>
      <c r="Z468" s="36"/>
      <c r="AA468" s="36"/>
      <c r="AB468" s="36"/>
      <c r="AC468" s="36"/>
      <c r="AD468" s="36"/>
      <c r="AE468" s="36"/>
      <c r="AR468" s="191" t="s">
        <v>207</v>
      </c>
      <c r="AT468" s="191" t="s">
        <v>202</v>
      </c>
      <c r="AU468" s="191" t="s">
        <v>89</v>
      </c>
      <c r="AY468" s="19" t="s">
        <v>201</v>
      </c>
      <c r="BE468" s="192">
        <f>IF(N468="základní",J468,0)</f>
        <v>0</v>
      </c>
      <c r="BF468" s="192">
        <f>IF(N468="snížená",J468,0)</f>
        <v>0</v>
      </c>
      <c r="BG468" s="192">
        <f>IF(N468="zákl. přenesená",J468,0)</f>
        <v>0</v>
      </c>
      <c r="BH468" s="192">
        <f>IF(N468="sníž. přenesená",J468,0)</f>
        <v>0</v>
      </c>
      <c r="BI468" s="192">
        <f>IF(N468="nulová",J468,0)</f>
        <v>0</v>
      </c>
      <c r="BJ468" s="19" t="s">
        <v>23</v>
      </c>
      <c r="BK468" s="192">
        <f>ROUND(I468*H468,2)</f>
        <v>0</v>
      </c>
      <c r="BL468" s="19" t="s">
        <v>207</v>
      </c>
      <c r="BM468" s="191" t="s">
        <v>807</v>
      </c>
    </row>
    <row r="469" spans="1:65" s="2" customFormat="1" ht="58.5">
      <c r="A469" s="36"/>
      <c r="B469" s="37"/>
      <c r="C469" s="38"/>
      <c r="D469" s="193" t="s">
        <v>209</v>
      </c>
      <c r="E469" s="38"/>
      <c r="F469" s="194" t="s">
        <v>808</v>
      </c>
      <c r="G469" s="38"/>
      <c r="H469" s="38"/>
      <c r="I469" s="195"/>
      <c r="J469" s="38"/>
      <c r="K469" s="38"/>
      <c r="L469" s="41"/>
      <c r="M469" s="196"/>
      <c r="N469" s="197"/>
      <c r="O469" s="66"/>
      <c r="P469" s="66"/>
      <c r="Q469" s="66"/>
      <c r="R469" s="66"/>
      <c r="S469" s="66"/>
      <c r="T469" s="67"/>
      <c r="U469" s="36"/>
      <c r="V469" s="36"/>
      <c r="W469" s="36"/>
      <c r="X469" s="36"/>
      <c r="Y469" s="36"/>
      <c r="Z469" s="36"/>
      <c r="AA469" s="36"/>
      <c r="AB469" s="36"/>
      <c r="AC469" s="36"/>
      <c r="AD469" s="36"/>
      <c r="AE469" s="36"/>
      <c r="AT469" s="19" t="s">
        <v>209</v>
      </c>
      <c r="AU469" s="19" t="s">
        <v>89</v>
      </c>
    </row>
    <row r="470" spans="1:65" s="14" customFormat="1" ht="11.25">
      <c r="B470" s="208"/>
      <c r="C470" s="209"/>
      <c r="D470" s="193" t="s">
        <v>211</v>
      </c>
      <c r="E470" s="210" t="s">
        <v>22</v>
      </c>
      <c r="F470" s="211" t="s">
        <v>809</v>
      </c>
      <c r="G470" s="209"/>
      <c r="H470" s="212">
        <v>396.12</v>
      </c>
      <c r="I470" s="213"/>
      <c r="J470" s="209"/>
      <c r="K470" s="209"/>
      <c r="L470" s="214"/>
      <c r="M470" s="215"/>
      <c r="N470" s="216"/>
      <c r="O470" s="216"/>
      <c r="P470" s="216"/>
      <c r="Q470" s="216"/>
      <c r="R470" s="216"/>
      <c r="S470" s="216"/>
      <c r="T470" s="217"/>
      <c r="AT470" s="218" t="s">
        <v>211</v>
      </c>
      <c r="AU470" s="218" t="s">
        <v>89</v>
      </c>
      <c r="AV470" s="14" t="s">
        <v>89</v>
      </c>
      <c r="AW470" s="14" t="s">
        <v>41</v>
      </c>
      <c r="AX470" s="14" t="s">
        <v>80</v>
      </c>
      <c r="AY470" s="218" t="s">
        <v>201</v>
      </c>
    </row>
    <row r="471" spans="1:65" s="14" customFormat="1" ht="11.25">
      <c r="B471" s="208"/>
      <c r="C471" s="209"/>
      <c r="D471" s="193" t="s">
        <v>211</v>
      </c>
      <c r="E471" s="210" t="s">
        <v>22</v>
      </c>
      <c r="F471" s="211" t="s">
        <v>810</v>
      </c>
      <c r="G471" s="209"/>
      <c r="H471" s="212">
        <v>555.26400000000001</v>
      </c>
      <c r="I471" s="213"/>
      <c r="J471" s="209"/>
      <c r="K471" s="209"/>
      <c r="L471" s="214"/>
      <c r="M471" s="215"/>
      <c r="N471" s="216"/>
      <c r="O471" s="216"/>
      <c r="P471" s="216"/>
      <c r="Q471" s="216"/>
      <c r="R471" s="216"/>
      <c r="S471" s="216"/>
      <c r="T471" s="217"/>
      <c r="AT471" s="218" t="s">
        <v>211</v>
      </c>
      <c r="AU471" s="218" t="s">
        <v>89</v>
      </c>
      <c r="AV471" s="14" t="s">
        <v>89</v>
      </c>
      <c r="AW471" s="14" t="s">
        <v>41</v>
      </c>
      <c r="AX471" s="14" t="s">
        <v>80</v>
      </c>
      <c r="AY471" s="218" t="s">
        <v>201</v>
      </c>
    </row>
    <row r="472" spans="1:65" s="15" customFormat="1" ht="11.25">
      <c r="B472" s="229"/>
      <c r="C472" s="230"/>
      <c r="D472" s="193" t="s">
        <v>211</v>
      </c>
      <c r="E472" s="231" t="s">
        <v>22</v>
      </c>
      <c r="F472" s="232" t="s">
        <v>316</v>
      </c>
      <c r="G472" s="230"/>
      <c r="H472" s="233">
        <v>951.38400000000001</v>
      </c>
      <c r="I472" s="234"/>
      <c r="J472" s="230"/>
      <c r="K472" s="230"/>
      <c r="L472" s="235"/>
      <c r="M472" s="236"/>
      <c r="N472" s="237"/>
      <c r="O472" s="237"/>
      <c r="P472" s="237"/>
      <c r="Q472" s="237"/>
      <c r="R472" s="237"/>
      <c r="S472" s="237"/>
      <c r="T472" s="238"/>
      <c r="AT472" s="239" t="s">
        <v>211</v>
      </c>
      <c r="AU472" s="239" t="s">
        <v>89</v>
      </c>
      <c r="AV472" s="15" t="s">
        <v>207</v>
      </c>
      <c r="AW472" s="15" t="s">
        <v>41</v>
      </c>
      <c r="AX472" s="15" t="s">
        <v>23</v>
      </c>
      <c r="AY472" s="239" t="s">
        <v>201</v>
      </c>
    </row>
    <row r="473" spans="1:65" s="2" customFormat="1" ht="14.45" customHeight="1">
      <c r="A473" s="36"/>
      <c r="B473" s="37"/>
      <c r="C473" s="180" t="s">
        <v>811</v>
      </c>
      <c r="D473" s="180" t="s">
        <v>202</v>
      </c>
      <c r="E473" s="181" t="s">
        <v>812</v>
      </c>
      <c r="F473" s="182" t="s">
        <v>813</v>
      </c>
      <c r="G473" s="183" t="s">
        <v>285</v>
      </c>
      <c r="H473" s="184">
        <v>1109.7249999999999</v>
      </c>
      <c r="I473" s="185"/>
      <c r="J473" s="186">
        <f>ROUND(I473*H473,2)</f>
        <v>0</v>
      </c>
      <c r="K473" s="182" t="s">
        <v>206</v>
      </c>
      <c r="L473" s="41"/>
      <c r="M473" s="187" t="s">
        <v>22</v>
      </c>
      <c r="N473" s="188" t="s">
        <v>51</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207</v>
      </c>
      <c r="AT473" s="191" t="s">
        <v>202</v>
      </c>
      <c r="AU473" s="191" t="s">
        <v>89</v>
      </c>
      <c r="AY473" s="19" t="s">
        <v>201</v>
      </c>
      <c r="BE473" s="192">
        <f>IF(N473="základní",J473,0)</f>
        <v>0</v>
      </c>
      <c r="BF473" s="192">
        <f>IF(N473="snížená",J473,0)</f>
        <v>0</v>
      </c>
      <c r="BG473" s="192">
        <f>IF(N473="zákl. přenesená",J473,0)</f>
        <v>0</v>
      </c>
      <c r="BH473" s="192">
        <f>IF(N473="sníž. přenesená",J473,0)</f>
        <v>0</v>
      </c>
      <c r="BI473" s="192">
        <f>IF(N473="nulová",J473,0)</f>
        <v>0</v>
      </c>
      <c r="BJ473" s="19" t="s">
        <v>23</v>
      </c>
      <c r="BK473" s="192">
        <f>ROUND(I473*H473,2)</f>
        <v>0</v>
      </c>
      <c r="BL473" s="19" t="s">
        <v>207</v>
      </c>
      <c r="BM473" s="191" t="s">
        <v>814</v>
      </c>
    </row>
    <row r="474" spans="1:65" s="2" customFormat="1" ht="48.75">
      <c r="A474" s="36"/>
      <c r="B474" s="37"/>
      <c r="C474" s="38"/>
      <c r="D474" s="193" t="s">
        <v>209</v>
      </c>
      <c r="E474" s="38"/>
      <c r="F474" s="194" t="s">
        <v>815</v>
      </c>
      <c r="G474" s="38"/>
      <c r="H474" s="38"/>
      <c r="I474" s="195"/>
      <c r="J474" s="38"/>
      <c r="K474" s="38"/>
      <c r="L474" s="41"/>
      <c r="M474" s="196"/>
      <c r="N474" s="197"/>
      <c r="O474" s="66"/>
      <c r="P474" s="66"/>
      <c r="Q474" s="66"/>
      <c r="R474" s="66"/>
      <c r="S474" s="66"/>
      <c r="T474" s="67"/>
      <c r="U474" s="36"/>
      <c r="V474" s="36"/>
      <c r="W474" s="36"/>
      <c r="X474" s="36"/>
      <c r="Y474" s="36"/>
      <c r="Z474" s="36"/>
      <c r="AA474" s="36"/>
      <c r="AB474" s="36"/>
      <c r="AC474" s="36"/>
      <c r="AD474" s="36"/>
      <c r="AE474" s="36"/>
      <c r="AT474" s="19" t="s">
        <v>209</v>
      </c>
      <c r="AU474" s="19" t="s">
        <v>89</v>
      </c>
    </row>
    <row r="475" spans="1:65" s="14" customFormat="1" ht="11.25">
      <c r="B475" s="208"/>
      <c r="C475" s="209"/>
      <c r="D475" s="193" t="s">
        <v>211</v>
      </c>
      <c r="E475" s="210" t="s">
        <v>22</v>
      </c>
      <c r="F475" s="211" t="s">
        <v>816</v>
      </c>
      <c r="G475" s="209"/>
      <c r="H475" s="212">
        <v>91.8</v>
      </c>
      <c r="I475" s="213"/>
      <c r="J475" s="209"/>
      <c r="K475" s="209"/>
      <c r="L475" s="214"/>
      <c r="M475" s="215"/>
      <c r="N475" s="216"/>
      <c r="O475" s="216"/>
      <c r="P475" s="216"/>
      <c r="Q475" s="216"/>
      <c r="R475" s="216"/>
      <c r="S475" s="216"/>
      <c r="T475" s="217"/>
      <c r="AT475" s="218" t="s">
        <v>211</v>
      </c>
      <c r="AU475" s="218" t="s">
        <v>89</v>
      </c>
      <c r="AV475" s="14" t="s">
        <v>89</v>
      </c>
      <c r="AW475" s="14" t="s">
        <v>41</v>
      </c>
      <c r="AX475" s="14" t="s">
        <v>80</v>
      </c>
      <c r="AY475" s="218" t="s">
        <v>201</v>
      </c>
    </row>
    <row r="476" spans="1:65" s="14" customFormat="1" ht="11.25">
      <c r="B476" s="208"/>
      <c r="C476" s="209"/>
      <c r="D476" s="193" t="s">
        <v>211</v>
      </c>
      <c r="E476" s="210" t="s">
        <v>22</v>
      </c>
      <c r="F476" s="211" t="s">
        <v>817</v>
      </c>
      <c r="G476" s="209"/>
      <c r="H476" s="212">
        <v>52.2</v>
      </c>
      <c r="I476" s="213"/>
      <c r="J476" s="209"/>
      <c r="K476" s="209"/>
      <c r="L476" s="214"/>
      <c r="M476" s="215"/>
      <c r="N476" s="216"/>
      <c r="O476" s="216"/>
      <c r="P476" s="216"/>
      <c r="Q476" s="216"/>
      <c r="R476" s="216"/>
      <c r="S476" s="216"/>
      <c r="T476" s="217"/>
      <c r="AT476" s="218" t="s">
        <v>211</v>
      </c>
      <c r="AU476" s="218" t="s">
        <v>89</v>
      </c>
      <c r="AV476" s="14" t="s">
        <v>89</v>
      </c>
      <c r="AW476" s="14" t="s">
        <v>41</v>
      </c>
      <c r="AX476" s="14" t="s">
        <v>80</v>
      </c>
      <c r="AY476" s="218" t="s">
        <v>201</v>
      </c>
    </row>
    <row r="477" spans="1:65" s="14" customFormat="1" ht="11.25">
      <c r="B477" s="208"/>
      <c r="C477" s="209"/>
      <c r="D477" s="193" t="s">
        <v>211</v>
      </c>
      <c r="E477" s="210" t="s">
        <v>22</v>
      </c>
      <c r="F477" s="211" t="s">
        <v>809</v>
      </c>
      <c r="G477" s="209"/>
      <c r="H477" s="212">
        <v>396.12</v>
      </c>
      <c r="I477" s="213"/>
      <c r="J477" s="209"/>
      <c r="K477" s="209"/>
      <c r="L477" s="214"/>
      <c r="M477" s="215"/>
      <c r="N477" s="216"/>
      <c r="O477" s="216"/>
      <c r="P477" s="216"/>
      <c r="Q477" s="216"/>
      <c r="R477" s="216"/>
      <c r="S477" s="216"/>
      <c r="T477" s="217"/>
      <c r="AT477" s="218" t="s">
        <v>211</v>
      </c>
      <c r="AU477" s="218" t="s">
        <v>89</v>
      </c>
      <c r="AV477" s="14" t="s">
        <v>89</v>
      </c>
      <c r="AW477" s="14" t="s">
        <v>41</v>
      </c>
      <c r="AX477" s="14" t="s">
        <v>80</v>
      </c>
      <c r="AY477" s="218" t="s">
        <v>201</v>
      </c>
    </row>
    <row r="478" spans="1:65" s="14" customFormat="1" ht="11.25">
      <c r="B478" s="208"/>
      <c r="C478" s="209"/>
      <c r="D478" s="193" t="s">
        <v>211</v>
      </c>
      <c r="E478" s="210" t="s">
        <v>22</v>
      </c>
      <c r="F478" s="211" t="s">
        <v>818</v>
      </c>
      <c r="G478" s="209"/>
      <c r="H478" s="212">
        <v>12.718</v>
      </c>
      <c r="I478" s="213"/>
      <c r="J478" s="209"/>
      <c r="K478" s="209"/>
      <c r="L478" s="214"/>
      <c r="M478" s="215"/>
      <c r="N478" s="216"/>
      <c r="O478" s="216"/>
      <c r="P478" s="216"/>
      <c r="Q478" s="216"/>
      <c r="R478" s="216"/>
      <c r="S478" s="216"/>
      <c r="T478" s="217"/>
      <c r="AT478" s="218" t="s">
        <v>211</v>
      </c>
      <c r="AU478" s="218" t="s">
        <v>89</v>
      </c>
      <c r="AV478" s="14" t="s">
        <v>89</v>
      </c>
      <c r="AW478" s="14" t="s">
        <v>41</v>
      </c>
      <c r="AX478" s="14" t="s">
        <v>80</v>
      </c>
      <c r="AY478" s="218" t="s">
        <v>201</v>
      </c>
    </row>
    <row r="479" spans="1:65" s="14" customFormat="1" ht="11.25">
      <c r="B479" s="208"/>
      <c r="C479" s="209"/>
      <c r="D479" s="193" t="s">
        <v>211</v>
      </c>
      <c r="E479" s="210" t="s">
        <v>22</v>
      </c>
      <c r="F479" s="211" t="s">
        <v>810</v>
      </c>
      <c r="G479" s="209"/>
      <c r="H479" s="212">
        <v>555.26400000000001</v>
      </c>
      <c r="I479" s="213"/>
      <c r="J479" s="209"/>
      <c r="K479" s="209"/>
      <c r="L479" s="214"/>
      <c r="M479" s="215"/>
      <c r="N479" s="216"/>
      <c r="O479" s="216"/>
      <c r="P479" s="216"/>
      <c r="Q479" s="216"/>
      <c r="R479" s="216"/>
      <c r="S479" s="216"/>
      <c r="T479" s="217"/>
      <c r="AT479" s="218" t="s">
        <v>211</v>
      </c>
      <c r="AU479" s="218" t="s">
        <v>89</v>
      </c>
      <c r="AV479" s="14" t="s">
        <v>89</v>
      </c>
      <c r="AW479" s="14" t="s">
        <v>41</v>
      </c>
      <c r="AX479" s="14" t="s">
        <v>80</v>
      </c>
      <c r="AY479" s="218" t="s">
        <v>201</v>
      </c>
    </row>
    <row r="480" spans="1:65" s="14" customFormat="1" ht="11.25">
      <c r="B480" s="208"/>
      <c r="C480" s="209"/>
      <c r="D480" s="193" t="s">
        <v>211</v>
      </c>
      <c r="E480" s="210" t="s">
        <v>22</v>
      </c>
      <c r="F480" s="211" t="s">
        <v>819</v>
      </c>
      <c r="G480" s="209"/>
      <c r="H480" s="212">
        <v>0.54300000000000004</v>
      </c>
      <c r="I480" s="213"/>
      <c r="J480" s="209"/>
      <c r="K480" s="209"/>
      <c r="L480" s="214"/>
      <c r="M480" s="215"/>
      <c r="N480" s="216"/>
      <c r="O480" s="216"/>
      <c r="P480" s="216"/>
      <c r="Q480" s="216"/>
      <c r="R480" s="216"/>
      <c r="S480" s="216"/>
      <c r="T480" s="217"/>
      <c r="AT480" s="218" t="s">
        <v>211</v>
      </c>
      <c r="AU480" s="218" t="s">
        <v>89</v>
      </c>
      <c r="AV480" s="14" t="s">
        <v>89</v>
      </c>
      <c r="AW480" s="14" t="s">
        <v>41</v>
      </c>
      <c r="AX480" s="14" t="s">
        <v>80</v>
      </c>
      <c r="AY480" s="218" t="s">
        <v>201</v>
      </c>
    </row>
    <row r="481" spans="1:65" s="14" customFormat="1" ht="11.25">
      <c r="B481" s="208"/>
      <c r="C481" s="209"/>
      <c r="D481" s="193" t="s">
        <v>211</v>
      </c>
      <c r="E481" s="210" t="s">
        <v>22</v>
      </c>
      <c r="F481" s="211" t="s">
        <v>820</v>
      </c>
      <c r="G481" s="209"/>
      <c r="H481" s="212">
        <v>1.08</v>
      </c>
      <c r="I481" s="213"/>
      <c r="J481" s="209"/>
      <c r="K481" s="209"/>
      <c r="L481" s="214"/>
      <c r="M481" s="215"/>
      <c r="N481" s="216"/>
      <c r="O481" s="216"/>
      <c r="P481" s="216"/>
      <c r="Q481" s="216"/>
      <c r="R481" s="216"/>
      <c r="S481" s="216"/>
      <c r="T481" s="217"/>
      <c r="AT481" s="218" t="s">
        <v>211</v>
      </c>
      <c r="AU481" s="218" t="s">
        <v>89</v>
      </c>
      <c r="AV481" s="14" t="s">
        <v>89</v>
      </c>
      <c r="AW481" s="14" t="s">
        <v>41</v>
      </c>
      <c r="AX481" s="14" t="s">
        <v>80</v>
      </c>
      <c r="AY481" s="218" t="s">
        <v>201</v>
      </c>
    </row>
    <row r="482" spans="1:65" s="15" customFormat="1" ht="11.25">
      <c r="B482" s="229"/>
      <c r="C482" s="230"/>
      <c r="D482" s="193" t="s">
        <v>211</v>
      </c>
      <c r="E482" s="231" t="s">
        <v>22</v>
      </c>
      <c r="F482" s="232" t="s">
        <v>316</v>
      </c>
      <c r="G482" s="230"/>
      <c r="H482" s="233">
        <v>1109.7249999999999</v>
      </c>
      <c r="I482" s="234"/>
      <c r="J482" s="230"/>
      <c r="K482" s="230"/>
      <c r="L482" s="235"/>
      <c r="M482" s="236"/>
      <c r="N482" s="237"/>
      <c r="O482" s="237"/>
      <c r="P482" s="237"/>
      <c r="Q482" s="237"/>
      <c r="R482" s="237"/>
      <c r="S482" s="237"/>
      <c r="T482" s="238"/>
      <c r="AT482" s="239" t="s">
        <v>211</v>
      </c>
      <c r="AU482" s="239" t="s">
        <v>89</v>
      </c>
      <c r="AV482" s="15" t="s">
        <v>207</v>
      </c>
      <c r="AW482" s="15" t="s">
        <v>41</v>
      </c>
      <c r="AX482" s="15" t="s">
        <v>23</v>
      </c>
      <c r="AY482" s="239" t="s">
        <v>201</v>
      </c>
    </row>
    <row r="483" spans="1:65" s="2" customFormat="1" ht="24.2" customHeight="1">
      <c r="A483" s="36"/>
      <c r="B483" s="37"/>
      <c r="C483" s="180" t="s">
        <v>821</v>
      </c>
      <c r="D483" s="180" t="s">
        <v>202</v>
      </c>
      <c r="E483" s="181" t="s">
        <v>822</v>
      </c>
      <c r="F483" s="182" t="s">
        <v>823</v>
      </c>
      <c r="G483" s="183" t="s">
        <v>285</v>
      </c>
      <c r="H483" s="184">
        <v>19458.5</v>
      </c>
      <c r="I483" s="185"/>
      <c r="J483" s="186">
        <f>ROUND(I483*H483,2)</f>
        <v>0</v>
      </c>
      <c r="K483" s="182" t="s">
        <v>206</v>
      </c>
      <c r="L483" s="41"/>
      <c r="M483" s="187" t="s">
        <v>22</v>
      </c>
      <c r="N483" s="188" t="s">
        <v>51</v>
      </c>
      <c r="O483" s="66"/>
      <c r="P483" s="189">
        <f>O483*H483</f>
        <v>0</v>
      </c>
      <c r="Q483" s="189">
        <v>0</v>
      </c>
      <c r="R483" s="189">
        <f>Q483*H483</f>
        <v>0</v>
      </c>
      <c r="S483" s="189">
        <v>0</v>
      </c>
      <c r="T483" s="190">
        <f>S483*H483</f>
        <v>0</v>
      </c>
      <c r="U483" s="36"/>
      <c r="V483" s="36"/>
      <c r="W483" s="36"/>
      <c r="X483" s="36"/>
      <c r="Y483" s="36"/>
      <c r="Z483" s="36"/>
      <c r="AA483" s="36"/>
      <c r="AB483" s="36"/>
      <c r="AC483" s="36"/>
      <c r="AD483" s="36"/>
      <c r="AE483" s="36"/>
      <c r="AR483" s="191" t="s">
        <v>207</v>
      </c>
      <c r="AT483" s="191" t="s">
        <v>202</v>
      </c>
      <c r="AU483" s="191" t="s">
        <v>89</v>
      </c>
      <c r="AY483" s="19" t="s">
        <v>201</v>
      </c>
      <c r="BE483" s="192">
        <f>IF(N483="základní",J483,0)</f>
        <v>0</v>
      </c>
      <c r="BF483" s="192">
        <f>IF(N483="snížená",J483,0)</f>
        <v>0</v>
      </c>
      <c r="BG483" s="192">
        <f>IF(N483="zákl. přenesená",J483,0)</f>
        <v>0</v>
      </c>
      <c r="BH483" s="192">
        <f>IF(N483="sníž. přenesená",J483,0)</f>
        <v>0</v>
      </c>
      <c r="BI483" s="192">
        <f>IF(N483="nulová",J483,0)</f>
        <v>0</v>
      </c>
      <c r="BJ483" s="19" t="s">
        <v>23</v>
      </c>
      <c r="BK483" s="192">
        <f>ROUND(I483*H483,2)</f>
        <v>0</v>
      </c>
      <c r="BL483" s="19" t="s">
        <v>207</v>
      </c>
      <c r="BM483" s="191" t="s">
        <v>824</v>
      </c>
    </row>
    <row r="484" spans="1:65" s="2" customFormat="1" ht="48.75">
      <c r="A484" s="36"/>
      <c r="B484" s="37"/>
      <c r="C484" s="38"/>
      <c r="D484" s="193" t="s">
        <v>209</v>
      </c>
      <c r="E484" s="38"/>
      <c r="F484" s="194" t="s">
        <v>815</v>
      </c>
      <c r="G484" s="38"/>
      <c r="H484" s="38"/>
      <c r="I484" s="195"/>
      <c r="J484" s="38"/>
      <c r="K484" s="38"/>
      <c r="L484" s="41"/>
      <c r="M484" s="196"/>
      <c r="N484" s="197"/>
      <c r="O484" s="66"/>
      <c r="P484" s="66"/>
      <c r="Q484" s="66"/>
      <c r="R484" s="66"/>
      <c r="S484" s="66"/>
      <c r="T484" s="67"/>
      <c r="U484" s="36"/>
      <c r="V484" s="36"/>
      <c r="W484" s="36"/>
      <c r="X484" s="36"/>
      <c r="Y484" s="36"/>
      <c r="Z484" s="36"/>
      <c r="AA484" s="36"/>
      <c r="AB484" s="36"/>
      <c r="AC484" s="36"/>
      <c r="AD484" s="36"/>
      <c r="AE484" s="36"/>
      <c r="AT484" s="19" t="s">
        <v>209</v>
      </c>
      <c r="AU484" s="19" t="s">
        <v>89</v>
      </c>
    </row>
    <row r="485" spans="1:65" s="14" customFormat="1" ht="11.25">
      <c r="B485" s="208"/>
      <c r="C485" s="209"/>
      <c r="D485" s="193" t="s">
        <v>211</v>
      </c>
      <c r="E485" s="210" t="s">
        <v>22</v>
      </c>
      <c r="F485" s="211" t="s">
        <v>825</v>
      </c>
      <c r="G485" s="209"/>
      <c r="H485" s="212">
        <v>91.8</v>
      </c>
      <c r="I485" s="213"/>
      <c r="J485" s="209"/>
      <c r="K485" s="209"/>
      <c r="L485" s="214"/>
      <c r="M485" s="215"/>
      <c r="N485" s="216"/>
      <c r="O485" s="216"/>
      <c r="P485" s="216"/>
      <c r="Q485" s="216"/>
      <c r="R485" s="216"/>
      <c r="S485" s="216"/>
      <c r="T485" s="217"/>
      <c r="AT485" s="218" t="s">
        <v>211</v>
      </c>
      <c r="AU485" s="218" t="s">
        <v>89</v>
      </c>
      <c r="AV485" s="14" t="s">
        <v>89</v>
      </c>
      <c r="AW485" s="14" t="s">
        <v>41</v>
      </c>
      <c r="AX485" s="14" t="s">
        <v>80</v>
      </c>
      <c r="AY485" s="218" t="s">
        <v>201</v>
      </c>
    </row>
    <row r="486" spans="1:65" s="14" customFormat="1" ht="11.25">
      <c r="B486" s="208"/>
      <c r="C486" s="209"/>
      <c r="D486" s="193" t="s">
        <v>211</v>
      </c>
      <c r="E486" s="210" t="s">
        <v>22</v>
      </c>
      <c r="F486" s="211" t="s">
        <v>826</v>
      </c>
      <c r="G486" s="209"/>
      <c r="H486" s="212">
        <v>52.2</v>
      </c>
      <c r="I486" s="213"/>
      <c r="J486" s="209"/>
      <c r="K486" s="209"/>
      <c r="L486" s="214"/>
      <c r="M486" s="215"/>
      <c r="N486" s="216"/>
      <c r="O486" s="216"/>
      <c r="P486" s="216"/>
      <c r="Q486" s="216"/>
      <c r="R486" s="216"/>
      <c r="S486" s="216"/>
      <c r="T486" s="217"/>
      <c r="AT486" s="218" t="s">
        <v>211</v>
      </c>
      <c r="AU486" s="218" t="s">
        <v>89</v>
      </c>
      <c r="AV486" s="14" t="s">
        <v>89</v>
      </c>
      <c r="AW486" s="14" t="s">
        <v>41</v>
      </c>
      <c r="AX486" s="14" t="s">
        <v>80</v>
      </c>
      <c r="AY486" s="218" t="s">
        <v>201</v>
      </c>
    </row>
    <row r="487" spans="1:65" s="14" customFormat="1" ht="11.25">
      <c r="B487" s="208"/>
      <c r="C487" s="209"/>
      <c r="D487" s="193" t="s">
        <v>211</v>
      </c>
      <c r="E487" s="210" t="s">
        <v>22</v>
      </c>
      <c r="F487" s="211" t="s">
        <v>827</v>
      </c>
      <c r="G487" s="209"/>
      <c r="H487" s="212">
        <v>7922.4</v>
      </c>
      <c r="I487" s="213"/>
      <c r="J487" s="209"/>
      <c r="K487" s="209"/>
      <c r="L487" s="214"/>
      <c r="M487" s="215"/>
      <c r="N487" s="216"/>
      <c r="O487" s="216"/>
      <c r="P487" s="216"/>
      <c r="Q487" s="216"/>
      <c r="R487" s="216"/>
      <c r="S487" s="216"/>
      <c r="T487" s="217"/>
      <c r="AT487" s="218" t="s">
        <v>211</v>
      </c>
      <c r="AU487" s="218" t="s">
        <v>89</v>
      </c>
      <c r="AV487" s="14" t="s">
        <v>89</v>
      </c>
      <c r="AW487" s="14" t="s">
        <v>41</v>
      </c>
      <c r="AX487" s="14" t="s">
        <v>80</v>
      </c>
      <c r="AY487" s="218" t="s">
        <v>201</v>
      </c>
    </row>
    <row r="488" spans="1:65" s="14" customFormat="1" ht="11.25">
      <c r="B488" s="208"/>
      <c r="C488" s="209"/>
      <c r="D488" s="193" t="s">
        <v>211</v>
      </c>
      <c r="E488" s="210" t="s">
        <v>22</v>
      </c>
      <c r="F488" s="211" t="s">
        <v>828</v>
      </c>
      <c r="G488" s="209"/>
      <c r="H488" s="212">
        <v>254.36</v>
      </c>
      <c r="I488" s="213"/>
      <c r="J488" s="209"/>
      <c r="K488" s="209"/>
      <c r="L488" s="214"/>
      <c r="M488" s="215"/>
      <c r="N488" s="216"/>
      <c r="O488" s="216"/>
      <c r="P488" s="216"/>
      <c r="Q488" s="216"/>
      <c r="R488" s="216"/>
      <c r="S488" s="216"/>
      <c r="T488" s="217"/>
      <c r="AT488" s="218" t="s">
        <v>211</v>
      </c>
      <c r="AU488" s="218" t="s">
        <v>89</v>
      </c>
      <c r="AV488" s="14" t="s">
        <v>89</v>
      </c>
      <c r="AW488" s="14" t="s">
        <v>41</v>
      </c>
      <c r="AX488" s="14" t="s">
        <v>80</v>
      </c>
      <c r="AY488" s="218" t="s">
        <v>201</v>
      </c>
    </row>
    <row r="489" spans="1:65" s="14" customFormat="1" ht="11.25">
      <c r="B489" s="208"/>
      <c r="C489" s="209"/>
      <c r="D489" s="193" t="s">
        <v>211</v>
      </c>
      <c r="E489" s="210" t="s">
        <v>22</v>
      </c>
      <c r="F489" s="211" t="s">
        <v>829</v>
      </c>
      <c r="G489" s="209"/>
      <c r="H489" s="212">
        <v>11105.28</v>
      </c>
      <c r="I489" s="213"/>
      <c r="J489" s="209"/>
      <c r="K489" s="209"/>
      <c r="L489" s="214"/>
      <c r="M489" s="215"/>
      <c r="N489" s="216"/>
      <c r="O489" s="216"/>
      <c r="P489" s="216"/>
      <c r="Q489" s="216"/>
      <c r="R489" s="216"/>
      <c r="S489" s="216"/>
      <c r="T489" s="217"/>
      <c r="AT489" s="218" t="s">
        <v>211</v>
      </c>
      <c r="AU489" s="218" t="s">
        <v>89</v>
      </c>
      <c r="AV489" s="14" t="s">
        <v>89</v>
      </c>
      <c r="AW489" s="14" t="s">
        <v>41</v>
      </c>
      <c r="AX489" s="14" t="s">
        <v>80</v>
      </c>
      <c r="AY489" s="218" t="s">
        <v>201</v>
      </c>
    </row>
    <row r="490" spans="1:65" s="14" customFormat="1" ht="11.25">
      <c r="B490" s="208"/>
      <c r="C490" s="209"/>
      <c r="D490" s="193" t="s">
        <v>211</v>
      </c>
      <c r="E490" s="210" t="s">
        <v>22</v>
      </c>
      <c r="F490" s="211" t="s">
        <v>830</v>
      </c>
      <c r="G490" s="209"/>
      <c r="H490" s="212">
        <v>10.86</v>
      </c>
      <c r="I490" s="213"/>
      <c r="J490" s="209"/>
      <c r="K490" s="209"/>
      <c r="L490" s="214"/>
      <c r="M490" s="215"/>
      <c r="N490" s="216"/>
      <c r="O490" s="216"/>
      <c r="P490" s="216"/>
      <c r="Q490" s="216"/>
      <c r="R490" s="216"/>
      <c r="S490" s="216"/>
      <c r="T490" s="217"/>
      <c r="AT490" s="218" t="s">
        <v>211</v>
      </c>
      <c r="AU490" s="218" t="s">
        <v>89</v>
      </c>
      <c r="AV490" s="14" t="s">
        <v>89</v>
      </c>
      <c r="AW490" s="14" t="s">
        <v>41</v>
      </c>
      <c r="AX490" s="14" t="s">
        <v>80</v>
      </c>
      <c r="AY490" s="218" t="s">
        <v>201</v>
      </c>
    </row>
    <row r="491" spans="1:65" s="14" customFormat="1" ht="11.25">
      <c r="B491" s="208"/>
      <c r="C491" s="209"/>
      <c r="D491" s="193" t="s">
        <v>211</v>
      </c>
      <c r="E491" s="210" t="s">
        <v>22</v>
      </c>
      <c r="F491" s="211" t="s">
        <v>831</v>
      </c>
      <c r="G491" s="209"/>
      <c r="H491" s="212">
        <v>21.6</v>
      </c>
      <c r="I491" s="213"/>
      <c r="J491" s="209"/>
      <c r="K491" s="209"/>
      <c r="L491" s="214"/>
      <c r="M491" s="215"/>
      <c r="N491" s="216"/>
      <c r="O491" s="216"/>
      <c r="P491" s="216"/>
      <c r="Q491" s="216"/>
      <c r="R491" s="216"/>
      <c r="S491" s="216"/>
      <c r="T491" s="217"/>
      <c r="AT491" s="218" t="s">
        <v>211</v>
      </c>
      <c r="AU491" s="218" t="s">
        <v>89</v>
      </c>
      <c r="AV491" s="14" t="s">
        <v>89</v>
      </c>
      <c r="AW491" s="14" t="s">
        <v>41</v>
      </c>
      <c r="AX491" s="14" t="s">
        <v>80</v>
      </c>
      <c r="AY491" s="218" t="s">
        <v>201</v>
      </c>
    </row>
    <row r="492" spans="1:65" s="15" customFormat="1" ht="11.25">
      <c r="B492" s="229"/>
      <c r="C492" s="230"/>
      <c r="D492" s="193" t="s">
        <v>211</v>
      </c>
      <c r="E492" s="231" t="s">
        <v>22</v>
      </c>
      <c r="F492" s="232" t="s">
        <v>316</v>
      </c>
      <c r="G492" s="230"/>
      <c r="H492" s="233">
        <v>19458.5</v>
      </c>
      <c r="I492" s="234"/>
      <c r="J492" s="230"/>
      <c r="K492" s="230"/>
      <c r="L492" s="235"/>
      <c r="M492" s="236"/>
      <c r="N492" s="237"/>
      <c r="O492" s="237"/>
      <c r="P492" s="237"/>
      <c r="Q492" s="237"/>
      <c r="R492" s="237"/>
      <c r="S492" s="237"/>
      <c r="T492" s="238"/>
      <c r="AT492" s="239" t="s">
        <v>211</v>
      </c>
      <c r="AU492" s="239" t="s">
        <v>89</v>
      </c>
      <c r="AV492" s="15" t="s">
        <v>207</v>
      </c>
      <c r="AW492" s="15" t="s">
        <v>41</v>
      </c>
      <c r="AX492" s="15" t="s">
        <v>23</v>
      </c>
      <c r="AY492" s="239" t="s">
        <v>201</v>
      </c>
    </row>
    <row r="493" spans="1:65" s="2" customFormat="1" ht="14.45" customHeight="1">
      <c r="A493" s="36"/>
      <c r="B493" s="37"/>
      <c r="C493" s="180" t="s">
        <v>832</v>
      </c>
      <c r="D493" s="180" t="s">
        <v>202</v>
      </c>
      <c r="E493" s="181" t="s">
        <v>833</v>
      </c>
      <c r="F493" s="182" t="s">
        <v>834</v>
      </c>
      <c r="G493" s="183" t="s">
        <v>285</v>
      </c>
      <c r="H493" s="184">
        <v>1109.7249999999999</v>
      </c>
      <c r="I493" s="185"/>
      <c r="J493" s="186">
        <f>ROUND(I493*H493,2)</f>
        <v>0</v>
      </c>
      <c r="K493" s="182" t="s">
        <v>206</v>
      </c>
      <c r="L493" s="41"/>
      <c r="M493" s="187" t="s">
        <v>22</v>
      </c>
      <c r="N493" s="188" t="s">
        <v>51</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207</v>
      </c>
      <c r="AT493" s="191" t="s">
        <v>202</v>
      </c>
      <c r="AU493" s="191" t="s">
        <v>89</v>
      </c>
      <c r="AY493" s="19" t="s">
        <v>201</v>
      </c>
      <c r="BE493" s="192">
        <f>IF(N493="základní",J493,0)</f>
        <v>0</v>
      </c>
      <c r="BF493" s="192">
        <f>IF(N493="snížená",J493,0)</f>
        <v>0</v>
      </c>
      <c r="BG493" s="192">
        <f>IF(N493="zákl. přenesená",J493,0)</f>
        <v>0</v>
      </c>
      <c r="BH493" s="192">
        <f>IF(N493="sníž. přenesená",J493,0)</f>
        <v>0</v>
      </c>
      <c r="BI493" s="192">
        <f>IF(N493="nulová",J493,0)</f>
        <v>0</v>
      </c>
      <c r="BJ493" s="19" t="s">
        <v>23</v>
      </c>
      <c r="BK493" s="192">
        <f>ROUND(I493*H493,2)</f>
        <v>0</v>
      </c>
      <c r="BL493" s="19" t="s">
        <v>207</v>
      </c>
      <c r="BM493" s="191" t="s">
        <v>835</v>
      </c>
    </row>
    <row r="494" spans="1:65" s="14" customFormat="1" ht="11.25">
      <c r="B494" s="208"/>
      <c r="C494" s="209"/>
      <c r="D494" s="193" t="s">
        <v>211</v>
      </c>
      <c r="E494" s="210" t="s">
        <v>22</v>
      </c>
      <c r="F494" s="211" t="s">
        <v>816</v>
      </c>
      <c r="G494" s="209"/>
      <c r="H494" s="212">
        <v>91.8</v>
      </c>
      <c r="I494" s="213"/>
      <c r="J494" s="209"/>
      <c r="K494" s="209"/>
      <c r="L494" s="214"/>
      <c r="M494" s="215"/>
      <c r="N494" s="216"/>
      <c r="O494" s="216"/>
      <c r="P494" s="216"/>
      <c r="Q494" s="216"/>
      <c r="R494" s="216"/>
      <c r="S494" s="216"/>
      <c r="T494" s="217"/>
      <c r="AT494" s="218" t="s">
        <v>211</v>
      </c>
      <c r="AU494" s="218" t="s">
        <v>89</v>
      </c>
      <c r="AV494" s="14" t="s">
        <v>89</v>
      </c>
      <c r="AW494" s="14" t="s">
        <v>41</v>
      </c>
      <c r="AX494" s="14" t="s">
        <v>80</v>
      </c>
      <c r="AY494" s="218" t="s">
        <v>201</v>
      </c>
    </row>
    <row r="495" spans="1:65" s="14" customFormat="1" ht="11.25">
      <c r="B495" s="208"/>
      <c r="C495" s="209"/>
      <c r="D495" s="193" t="s">
        <v>211</v>
      </c>
      <c r="E495" s="210" t="s">
        <v>22</v>
      </c>
      <c r="F495" s="211" t="s">
        <v>817</v>
      </c>
      <c r="G495" s="209"/>
      <c r="H495" s="212">
        <v>52.2</v>
      </c>
      <c r="I495" s="213"/>
      <c r="J495" s="209"/>
      <c r="K495" s="209"/>
      <c r="L495" s="214"/>
      <c r="M495" s="215"/>
      <c r="N495" s="216"/>
      <c r="O495" s="216"/>
      <c r="P495" s="216"/>
      <c r="Q495" s="216"/>
      <c r="R495" s="216"/>
      <c r="S495" s="216"/>
      <c r="T495" s="217"/>
      <c r="AT495" s="218" t="s">
        <v>211</v>
      </c>
      <c r="AU495" s="218" t="s">
        <v>89</v>
      </c>
      <c r="AV495" s="14" t="s">
        <v>89</v>
      </c>
      <c r="AW495" s="14" t="s">
        <v>41</v>
      </c>
      <c r="AX495" s="14" t="s">
        <v>80</v>
      </c>
      <c r="AY495" s="218" t="s">
        <v>201</v>
      </c>
    </row>
    <row r="496" spans="1:65" s="14" customFormat="1" ht="11.25">
      <c r="B496" s="208"/>
      <c r="C496" s="209"/>
      <c r="D496" s="193" t="s">
        <v>211</v>
      </c>
      <c r="E496" s="210" t="s">
        <v>22</v>
      </c>
      <c r="F496" s="211" t="s">
        <v>809</v>
      </c>
      <c r="G496" s="209"/>
      <c r="H496" s="212">
        <v>396.12</v>
      </c>
      <c r="I496" s="213"/>
      <c r="J496" s="209"/>
      <c r="K496" s="209"/>
      <c r="L496" s="214"/>
      <c r="M496" s="215"/>
      <c r="N496" s="216"/>
      <c r="O496" s="216"/>
      <c r="P496" s="216"/>
      <c r="Q496" s="216"/>
      <c r="R496" s="216"/>
      <c r="S496" s="216"/>
      <c r="T496" s="217"/>
      <c r="AT496" s="218" t="s">
        <v>211</v>
      </c>
      <c r="AU496" s="218" t="s">
        <v>89</v>
      </c>
      <c r="AV496" s="14" t="s">
        <v>89</v>
      </c>
      <c r="AW496" s="14" t="s">
        <v>41</v>
      </c>
      <c r="AX496" s="14" t="s">
        <v>80</v>
      </c>
      <c r="AY496" s="218" t="s">
        <v>201</v>
      </c>
    </row>
    <row r="497" spans="1:65" s="14" customFormat="1" ht="11.25">
      <c r="B497" s="208"/>
      <c r="C497" s="209"/>
      <c r="D497" s="193" t="s">
        <v>211</v>
      </c>
      <c r="E497" s="210" t="s">
        <v>22</v>
      </c>
      <c r="F497" s="211" t="s">
        <v>818</v>
      </c>
      <c r="G497" s="209"/>
      <c r="H497" s="212">
        <v>12.718</v>
      </c>
      <c r="I497" s="213"/>
      <c r="J497" s="209"/>
      <c r="K497" s="209"/>
      <c r="L497" s="214"/>
      <c r="M497" s="215"/>
      <c r="N497" s="216"/>
      <c r="O497" s="216"/>
      <c r="P497" s="216"/>
      <c r="Q497" s="216"/>
      <c r="R497" s="216"/>
      <c r="S497" s="216"/>
      <c r="T497" s="217"/>
      <c r="AT497" s="218" t="s">
        <v>211</v>
      </c>
      <c r="AU497" s="218" t="s">
        <v>89</v>
      </c>
      <c r="AV497" s="14" t="s">
        <v>89</v>
      </c>
      <c r="AW497" s="14" t="s">
        <v>41</v>
      </c>
      <c r="AX497" s="14" t="s">
        <v>80</v>
      </c>
      <c r="AY497" s="218" t="s">
        <v>201</v>
      </c>
    </row>
    <row r="498" spans="1:65" s="14" customFormat="1" ht="11.25">
      <c r="B498" s="208"/>
      <c r="C498" s="209"/>
      <c r="D498" s="193" t="s">
        <v>211</v>
      </c>
      <c r="E498" s="210" t="s">
        <v>22</v>
      </c>
      <c r="F498" s="211" t="s">
        <v>810</v>
      </c>
      <c r="G498" s="209"/>
      <c r="H498" s="212">
        <v>555.26400000000001</v>
      </c>
      <c r="I498" s="213"/>
      <c r="J498" s="209"/>
      <c r="K498" s="209"/>
      <c r="L498" s="214"/>
      <c r="M498" s="215"/>
      <c r="N498" s="216"/>
      <c r="O498" s="216"/>
      <c r="P498" s="216"/>
      <c r="Q498" s="216"/>
      <c r="R498" s="216"/>
      <c r="S498" s="216"/>
      <c r="T498" s="217"/>
      <c r="AT498" s="218" t="s">
        <v>211</v>
      </c>
      <c r="AU498" s="218" t="s">
        <v>89</v>
      </c>
      <c r="AV498" s="14" t="s">
        <v>89</v>
      </c>
      <c r="AW498" s="14" t="s">
        <v>41</v>
      </c>
      <c r="AX498" s="14" t="s">
        <v>80</v>
      </c>
      <c r="AY498" s="218" t="s">
        <v>201</v>
      </c>
    </row>
    <row r="499" spans="1:65" s="14" customFormat="1" ht="11.25">
      <c r="B499" s="208"/>
      <c r="C499" s="209"/>
      <c r="D499" s="193" t="s">
        <v>211</v>
      </c>
      <c r="E499" s="210" t="s">
        <v>22</v>
      </c>
      <c r="F499" s="211" t="s">
        <v>819</v>
      </c>
      <c r="G499" s="209"/>
      <c r="H499" s="212">
        <v>0.54300000000000004</v>
      </c>
      <c r="I499" s="213"/>
      <c r="J499" s="209"/>
      <c r="K499" s="209"/>
      <c r="L499" s="214"/>
      <c r="M499" s="215"/>
      <c r="N499" s="216"/>
      <c r="O499" s="216"/>
      <c r="P499" s="216"/>
      <c r="Q499" s="216"/>
      <c r="R499" s="216"/>
      <c r="S499" s="216"/>
      <c r="T499" s="217"/>
      <c r="AT499" s="218" t="s">
        <v>211</v>
      </c>
      <c r="AU499" s="218" t="s">
        <v>89</v>
      </c>
      <c r="AV499" s="14" t="s">
        <v>89</v>
      </c>
      <c r="AW499" s="14" t="s">
        <v>41</v>
      </c>
      <c r="AX499" s="14" t="s">
        <v>80</v>
      </c>
      <c r="AY499" s="218" t="s">
        <v>201</v>
      </c>
    </row>
    <row r="500" spans="1:65" s="14" customFormat="1" ht="11.25">
      <c r="B500" s="208"/>
      <c r="C500" s="209"/>
      <c r="D500" s="193" t="s">
        <v>211</v>
      </c>
      <c r="E500" s="210" t="s">
        <v>22</v>
      </c>
      <c r="F500" s="211" t="s">
        <v>820</v>
      </c>
      <c r="G500" s="209"/>
      <c r="H500" s="212">
        <v>1.08</v>
      </c>
      <c r="I500" s="213"/>
      <c r="J500" s="209"/>
      <c r="K500" s="209"/>
      <c r="L500" s="214"/>
      <c r="M500" s="215"/>
      <c r="N500" s="216"/>
      <c r="O500" s="216"/>
      <c r="P500" s="216"/>
      <c r="Q500" s="216"/>
      <c r="R500" s="216"/>
      <c r="S500" s="216"/>
      <c r="T500" s="217"/>
      <c r="AT500" s="218" t="s">
        <v>211</v>
      </c>
      <c r="AU500" s="218" t="s">
        <v>89</v>
      </c>
      <c r="AV500" s="14" t="s">
        <v>89</v>
      </c>
      <c r="AW500" s="14" t="s">
        <v>41</v>
      </c>
      <c r="AX500" s="14" t="s">
        <v>80</v>
      </c>
      <c r="AY500" s="218" t="s">
        <v>201</v>
      </c>
    </row>
    <row r="501" spans="1:65" s="15" customFormat="1" ht="11.25">
      <c r="B501" s="229"/>
      <c r="C501" s="230"/>
      <c r="D501" s="193" t="s">
        <v>211</v>
      </c>
      <c r="E501" s="231" t="s">
        <v>22</v>
      </c>
      <c r="F501" s="232" t="s">
        <v>316</v>
      </c>
      <c r="G501" s="230"/>
      <c r="H501" s="233">
        <v>1109.7249999999999</v>
      </c>
      <c r="I501" s="234"/>
      <c r="J501" s="230"/>
      <c r="K501" s="230"/>
      <c r="L501" s="235"/>
      <c r="M501" s="236"/>
      <c r="N501" s="237"/>
      <c r="O501" s="237"/>
      <c r="P501" s="237"/>
      <c r="Q501" s="237"/>
      <c r="R501" s="237"/>
      <c r="S501" s="237"/>
      <c r="T501" s="238"/>
      <c r="AT501" s="239" t="s">
        <v>211</v>
      </c>
      <c r="AU501" s="239" t="s">
        <v>89</v>
      </c>
      <c r="AV501" s="15" t="s">
        <v>207</v>
      </c>
      <c r="AW501" s="15" t="s">
        <v>41</v>
      </c>
      <c r="AX501" s="15" t="s">
        <v>23</v>
      </c>
      <c r="AY501" s="239" t="s">
        <v>201</v>
      </c>
    </row>
    <row r="502" spans="1:65" s="2" customFormat="1" ht="14.45" customHeight="1">
      <c r="A502" s="36"/>
      <c r="B502" s="37"/>
      <c r="C502" s="180" t="s">
        <v>29</v>
      </c>
      <c r="D502" s="180" t="s">
        <v>202</v>
      </c>
      <c r="E502" s="181" t="s">
        <v>836</v>
      </c>
      <c r="F502" s="182" t="s">
        <v>837</v>
      </c>
      <c r="G502" s="183" t="s">
        <v>285</v>
      </c>
      <c r="H502" s="184">
        <v>412.09199999999998</v>
      </c>
      <c r="I502" s="185"/>
      <c r="J502" s="186">
        <f>ROUND(I502*H502,2)</f>
        <v>0</v>
      </c>
      <c r="K502" s="182" t="s">
        <v>206</v>
      </c>
      <c r="L502" s="41"/>
      <c r="M502" s="187" t="s">
        <v>22</v>
      </c>
      <c r="N502" s="188" t="s">
        <v>51</v>
      </c>
      <c r="O502" s="66"/>
      <c r="P502" s="189">
        <f>O502*H502</f>
        <v>0</v>
      </c>
      <c r="Q502" s="189">
        <v>0</v>
      </c>
      <c r="R502" s="189">
        <f>Q502*H502</f>
        <v>0</v>
      </c>
      <c r="S502" s="189">
        <v>0</v>
      </c>
      <c r="T502" s="190">
        <f>S502*H502</f>
        <v>0</v>
      </c>
      <c r="U502" s="36"/>
      <c r="V502" s="36"/>
      <c r="W502" s="36"/>
      <c r="X502" s="36"/>
      <c r="Y502" s="36"/>
      <c r="Z502" s="36"/>
      <c r="AA502" s="36"/>
      <c r="AB502" s="36"/>
      <c r="AC502" s="36"/>
      <c r="AD502" s="36"/>
      <c r="AE502" s="36"/>
      <c r="AR502" s="191" t="s">
        <v>207</v>
      </c>
      <c r="AT502" s="191" t="s">
        <v>202</v>
      </c>
      <c r="AU502" s="191" t="s">
        <v>89</v>
      </c>
      <c r="AY502" s="19" t="s">
        <v>201</v>
      </c>
      <c r="BE502" s="192">
        <f>IF(N502="základní",J502,0)</f>
        <v>0</v>
      </c>
      <c r="BF502" s="192">
        <f>IF(N502="snížená",J502,0)</f>
        <v>0</v>
      </c>
      <c r="BG502" s="192">
        <f>IF(N502="zákl. přenesená",J502,0)</f>
        <v>0</v>
      </c>
      <c r="BH502" s="192">
        <f>IF(N502="sníž. přenesená",J502,0)</f>
        <v>0</v>
      </c>
      <c r="BI502" s="192">
        <f>IF(N502="nulová",J502,0)</f>
        <v>0</v>
      </c>
      <c r="BJ502" s="19" t="s">
        <v>23</v>
      </c>
      <c r="BK502" s="192">
        <f>ROUND(I502*H502,2)</f>
        <v>0</v>
      </c>
      <c r="BL502" s="19" t="s">
        <v>207</v>
      </c>
      <c r="BM502" s="191" t="s">
        <v>838</v>
      </c>
    </row>
    <row r="503" spans="1:65" s="2" customFormat="1" ht="68.25">
      <c r="A503" s="36"/>
      <c r="B503" s="37"/>
      <c r="C503" s="38"/>
      <c r="D503" s="193" t="s">
        <v>209</v>
      </c>
      <c r="E503" s="38"/>
      <c r="F503" s="194" t="s">
        <v>839</v>
      </c>
      <c r="G503" s="38"/>
      <c r="H503" s="38"/>
      <c r="I503" s="195"/>
      <c r="J503" s="38"/>
      <c r="K503" s="38"/>
      <c r="L503" s="41"/>
      <c r="M503" s="196"/>
      <c r="N503" s="197"/>
      <c r="O503" s="66"/>
      <c r="P503" s="66"/>
      <c r="Q503" s="66"/>
      <c r="R503" s="66"/>
      <c r="S503" s="66"/>
      <c r="T503" s="67"/>
      <c r="U503" s="36"/>
      <c r="V503" s="36"/>
      <c r="W503" s="36"/>
      <c r="X503" s="36"/>
      <c r="Y503" s="36"/>
      <c r="Z503" s="36"/>
      <c r="AA503" s="36"/>
      <c r="AB503" s="36"/>
      <c r="AC503" s="36"/>
      <c r="AD503" s="36"/>
      <c r="AE503" s="36"/>
      <c r="AT503" s="19" t="s">
        <v>209</v>
      </c>
      <c r="AU503" s="19" t="s">
        <v>89</v>
      </c>
    </row>
    <row r="504" spans="1:65" s="13" customFormat="1" ht="11.25">
      <c r="B504" s="198"/>
      <c r="C504" s="199"/>
      <c r="D504" s="193" t="s">
        <v>211</v>
      </c>
      <c r="E504" s="200" t="s">
        <v>22</v>
      </c>
      <c r="F504" s="201" t="s">
        <v>840</v>
      </c>
      <c r="G504" s="199"/>
      <c r="H504" s="200" t="s">
        <v>22</v>
      </c>
      <c r="I504" s="202"/>
      <c r="J504" s="199"/>
      <c r="K504" s="199"/>
      <c r="L504" s="203"/>
      <c r="M504" s="204"/>
      <c r="N504" s="205"/>
      <c r="O504" s="205"/>
      <c r="P504" s="205"/>
      <c r="Q504" s="205"/>
      <c r="R504" s="205"/>
      <c r="S504" s="205"/>
      <c r="T504" s="206"/>
      <c r="AT504" s="207" t="s">
        <v>211</v>
      </c>
      <c r="AU504" s="207" t="s">
        <v>89</v>
      </c>
      <c r="AV504" s="13" t="s">
        <v>23</v>
      </c>
      <c r="AW504" s="13" t="s">
        <v>41</v>
      </c>
      <c r="AX504" s="13" t="s">
        <v>80</v>
      </c>
      <c r="AY504" s="207" t="s">
        <v>201</v>
      </c>
    </row>
    <row r="505" spans="1:65" s="14" customFormat="1" ht="11.25">
      <c r="B505" s="208"/>
      <c r="C505" s="209"/>
      <c r="D505" s="193" t="s">
        <v>211</v>
      </c>
      <c r="E505" s="210" t="s">
        <v>22</v>
      </c>
      <c r="F505" s="211" t="s">
        <v>841</v>
      </c>
      <c r="G505" s="209"/>
      <c r="H505" s="212">
        <v>396.12</v>
      </c>
      <c r="I505" s="213"/>
      <c r="J505" s="209"/>
      <c r="K505" s="209"/>
      <c r="L505" s="214"/>
      <c r="M505" s="215"/>
      <c r="N505" s="216"/>
      <c r="O505" s="216"/>
      <c r="P505" s="216"/>
      <c r="Q505" s="216"/>
      <c r="R505" s="216"/>
      <c r="S505" s="216"/>
      <c r="T505" s="217"/>
      <c r="AT505" s="218" t="s">
        <v>211</v>
      </c>
      <c r="AU505" s="218" t="s">
        <v>89</v>
      </c>
      <c r="AV505" s="14" t="s">
        <v>89</v>
      </c>
      <c r="AW505" s="14" t="s">
        <v>41</v>
      </c>
      <c r="AX505" s="14" t="s">
        <v>80</v>
      </c>
      <c r="AY505" s="218" t="s">
        <v>201</v>
      </c>
    </row>
    <row r="506" spans="1:65" s="13" customFormat="1" ht="11.25">
      <c r="B506" s="198"/>
      <c r="C506" s="199"/>
      <c r="D506" s="193" t="s">
        <v>211</v>
      </c>
      <c r="E506" s="200" t="s">
        <v>22</v>
      </c>
      <c r="F506" s="201" t="s">
        <v>842</v>
      </c>
      <c r="G506" s="199"/>
      <c r="H506" s="200" t="s">
        <v>22</v>
      </c>
      <c r="I506" s="202"/>
      <c r="J506" s="199"/>
      <c r="K506" s="199"/>
      <c r="L506" s="203"/>
      <c r="M506" s="204"/>
      <c r="N506" s="205"/>
      <c r="O506" s="205"/>
      <c r="P506" s="205"/>
      <c r="Q506" s="205"/>
      <c r="R506" s="205"/>
      <c r="S506" s="205"/>
      <c r="T506" s="206"/>
      <c r="AT506" s="207" t="s">
        <v>211</v>
      </c>
      <c r="AU506" s="207" t="s">
        <v>89</v>
      </c>
      <c r="AV506" s="13" t="s">
        <v>23</v>
      </c>
      <c r="AW506" s="13" t="s">
        <v>41</v>
      </c>
      <c r="AX506" s="13" t="s">
        <v>80</v>
      </c>
      <c r="AY506" s="207" t="s">
        <v>201</v>
      </c>
    </row>
    <row r="507" spans="1:65" s="14" customFormat="1" ht="11.25">
      <c r="B507" s="208"/>
      <c r="C507" s="209"/>
      <c r="D507" s="193" t="s">
        <v>211</v>
      </c>
      <c r="E507" s="210" t="s">
        <v>22</v>
      </c>
      <c r="F507" s="211" t="s">
        <v>843</v>
      </c>
      <c r="G507" s="209"/>
      <c r="H507" s="212">
        <v>15.972</v>
      </c>
      <c r="I507" s="213"/>
      <c r="J507" s="209"/>
      <c r="K507" s="209"/>
      <c r="L507" s="214"/>
      <c r="M507" s="215"/>
      <c r="N507" s="216"/>
      <c r="O507" s="216"/>
      <c r="P507" s="216"/>
      <c r="Q507" s="216"/>
      <c r="R507" s="216"/>
      <c r="S507" s="216"/>
      <c r="T507" s="217"/>
      <c r="AT507" s="218" t="s">
        <v>211</v>
      </c>
      <c r="AU507" s="218" t="s">
        <v>89</v>
      </c>
      <c r="AV507" s="14" t="s">
        <v>89</v>
      </c>
      <c r="AW507" s="14" t="s">
        <v>41</v>
      </c>
      <c r="AX507" s="14" t="s">
        <v>80</v>
      </c>
      <c r="AY507" s="218" t="s">
        <v>201</v>
      </c>
    </row>
    <row r="508" spans="1:65" s="15" customFormat="1" ht="11.25">
      <c r="B508" s="229"/>
      <c r="C508" s="230"/>
      <c r="D508" s="193" t="s">
        <v>211</v>
      </c>
      <c r="E508" s="231" t="s">
        <v>22</v>
      </c>
      <c r="F508" s="232" t="s">
        <v>316</v>
      </c>
      <c r="G508" s="230"/>
      <c r="H508" s="233">
        <v>412.09199999999998</v>
      </c>
      <c r="I508" s="234"/>
      <c r="J508" s="230"/>
      <c r="K508" s="230"/>
      <c r="L508" s="235"/>
      <c r="M508" s="236"/>
      <c r="N508" s="237"/>
      <c r="O508" s="237"/>
      <c r="P508" s="237"/>
      <c r="Q508" s="237"/>
      <c r="R508" s="237"/>
      <c r="S508" s="237"/>
      <c r="T508" s="238"/>
      <c r="AT508" s="239" t="s">
        <v>211</v>
      </c>
      <c r="AU508" s="239" t="s">
        <v>89</v>
      </c>
      <c r="AV508" s="15" t="s">
        <v>207</v>
      </c>
      <c r="AW508" s="15" t="s">
        <v>41</v>
      </c>
      <c r="AX508" s="15" t="s">
        <v>23</v>
      </c>
      <c r="AY508" s="239" t="s">
        <v>201</v>
      </c>
    </row>
    <row r="509" spans="1:65" s="2" customFormat="1" ht="24.2" customHeight="1">
      <c r="A509" s="36"/>
      <c r="B509" s="37"/>
      <c r="C509" s="180" t="s">
        <v>844</v>
      </c>
      <c r="D509" s="180" t="s">
        <v>202</v>
      </c>
      <c r="E509" s="181" t="s">
        <v>845</v>
      </c>
      <c r="F509" s="182" t="s">
        <v>846</v>
      </c>
      <c r="G509" s="183" t="s">
        <v>285</v>
      </c>
      <c r="H509" s="184">
        <v>412.09199999999998</v>
      </c>
      <c r="I509" s="185"/>
      <c r="J509" s="186">
        <f>ROUND(I509*H509,2)</f>
        <v>0</v>
      </c>
      <c r="K509" s="182" t="s">
        <v>206</v>
      </c>
      <c r="L509" s="41"/>
      <c r="M509" s="187" t="s">
        <v>22</v>
      </c>
      <c r="N509" s="188" t="s">
        <v>51</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207</v>
      </c>
      <c r="AT509" s="191" t="s">
        <v>202</v>
      </c>
      <c r="AU509" s="191" t="s">
        <v>89</v>
      </c>
      <c r="AY509" s="19" t="s">
        <v>201</v>
      </c>
      <c r="BE509" s="192">
        <f>IF(N509="základní",J509,0)</f>
        <v>0</v>
      </c>
      <c r="BF509" s="192">
        <f>IF(N509="snížená",J509,0)</f>
        <v>0</v>
      </c>
      <c r="BG509" s="192">
        <f>IF(N509="zákl. přenesená",J509,0)</f>
        <v>0</v>
      </c>
      <c r="BH509" s="192">
        <f>IF(N509="sníž. přenesená",J509,0)</f>
        <v>0</v>
      </c>
      <c r="BI509" s="192">
        <f>IF(N509="nulová",J509,0)</f>
        <v>0</v>
      </c>
      <c r="BJ509" s="19" t="s">
        <v>23</v>
      </c>
      <c r="BK509" s="192">
        <f>ROUND(I509*H509,2)</f>
        <v>0</v>
      </c>
      <c r="BL509" s="19" t="s">
        <v>207</v>
      </c>
      <c r="BM509" s="191" t="s">
        <v>847</v>
      </c>
    </row>
    <row r="510" spans="1:65" s="2" customFormat="1" ht="68.25">
      <c r="A510" s="36"/>
      <c r="B510" s="37"/>
      <c r="C510" s="38"/>
      <c r="D510" s="193" t="s">
        <v>209</v>
      </c>
      <c r="E510" s="38"/>
      <c r="F510" s="194" t="s">
        <v>839</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209</v>
      </c>
      <c r="AU510" s="19" t="s">
        <v>89</v>
      </c>
    </row>
    <row r="511" spans="1:65" s="2" customFormat="1" ht="24.2" customHeight="1">
      <c r="A511" s="36"/>
      <c r="B511" s="37"/>
      <c r="C511" s="180" t="s">
        <v>848</v>
      </c>
      <c r="D511" s="180" t="s">
        <v>202</v>
      </c>
      <c r="E511" s="181" t="s">
        <v>849</v>
      </c>
      <c r="F511" s="182" t="s">
        <v>850</v>
      </c>
      <c r="G511" s="183" t="s">
        <v>285</v>
      </c>
      <c r="H511" s="184">
        <v>964.64499999999998</v>
      </c>
      <c r="I511" s="185"/>
      <c r="J511" s="186">
        <f>ROUND(I511*H511,2)</f>
        <v>0</v>
      </c>
      <c r="K511" s="182" t="s">
        <v>206</v>
      </c>
      <c r="L511" s="41"/>
      <c r="M511" s="187" t="s">
        <v>22</v>
      </c>
      <c r="N511" s="188" t="s">
        <v>51</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207</v>
      </c>
      <c r="AT511" s="191" t="s">
        <v>202</v>
      </c>
      <c r="AU511" s="191" t="s">
        <v>89</v>
      </c>
      <c r="AY511" s="19" t="s">
        <v>201</v>
      </c>
      <c r="BE511" s="192">
        <f>IF(N511="základní",J511,0)</f>
        <v>0</v>
      </c>
      <c r="BF511" s="192">
        <f>IF(N511="snížená",J511,0)</f>
        <v>0</v>
      </c>
      <c r="BG511" s="192">
        <f>IF(N511="zákl. přenesená",J511,0)</f>
        <v>0</v>
      </c>
      <c r="BH511" s="192">
        <f>IF(N511="sníž. přenesená",J511,0)</f>
        <v>0</v>
      </c>
      <c r="BI511" s="192">
        <f>IF(N511="nulová",J511,0)</f>
        <v>0</v>
      </c>
      <c r="BJ511" s="19" t="s">
        <v>23</v>
      </c>
      <c r="BK511" s="192">
        <f>ROUND(I511*H511,2)</f>
        <v>0</v>
      </c>
      <c r="BL511" s="19" t="s">
        <v>207</v>
      </c>
      <c r="BM511" s="191" t="s">
        <v>851</v>
      </c>
    </row>
    <row r="512" spans="1:65" s="2" customFormat="1" ht="68.25">
      <c r="A512" s="36"/>
      <c r="B512" s="37"/>
      <c r="C512" s="38"/>
      <c r="D512" s="193" t="s">
        <v>209</v>
      </c>
      <c r="E512" s="38"/>
      <c r="F512" s="194" t="s">
        <v>852</v>
      </c>
      <c r="G512" s="38"/>
      <c r="H512" s="38"/>
      <c r="I512" s="195"/>
      <c r="J512" s="38"/>
      <c r="K512" s="38"/>
      <c r="L512" s="41"/>
      <c r="M512" s="196"/>
      <c r="N512" s="197"/>
      <c r="O512" s="66"/>
      <c r="P512" s="66"/>
      <c r="Q512" s="66"/>
      <c r="R512" s="66"/>
      <c r="S512" s="66"/>
      <c r="T512" s="67"/>
      <c r="U512" s="36"/>
      <c r="V512" s="36"/>
      <c r="W512" s="36"/>
      <c r="X512" s="36"/>
      <c r="Y512" s="36"/>
      <c r="Z512" s="36"/>
      <c r="AA512" s="36"/>
      <c r="AB512" s="36"/>
      <c r="AC512" s="36"/>
      <c r="AD512" s="36"/>
      <c r="AE512" s="36"/>
      <c r="AT512" s="19" t="s">
        <v>209</v>
      </c>
      <c r="AU512" s="19" t="s">
        <v>89</v>
      </c>
    </row>
    <row r="513" spans="1:65" s="14" customFormat="1" ht="11.25">
      <c r="B513" s="208"/>
      <c r="C513" s="209"/>
      <c r="D513" s="193" t="s">
        <v>211</v>
      </c>
      <c r="E513" s="210" t="s">
        <v>22</v>
      </c>
      <c r="F513" s="211" t="s">
        <v>809</v>
      </c>
      <c r="G513" s="209"/>
      <c r="H513" s="212">
        <v>396.12</v>
      </c>
      <c r="I513" s="213"/>
      <c r="J513" s="209"/>
      <c r="K513" s="209"/>
      <c r="L513" s="214"/>
      <c r="M513" s="215"/>
      <c r="N513" s="216"/>
      <c r="O513" s="216"/>
      <c r="P513" s="216"/>
      <c r="Q513" s="216"/>
      <c r="R513" s="216"/>
      <c r="S513" s="216"/>
      <c r="T513" s="217"/>
      <c r="AT513" s="218" t="s">
        <v>211</v>
      </c>
      <c r="AU513" s="218" t="s">
        <v>89</v>
      </c>
      <c r="AV513" s="14" t="s">
        <v>89</v>
      </c>
      <c r="AW513" s="14" t="s">
        <v>41</v>
      </c>
      <c r="AX513" s="14" t="s">
        <v>80</v>
      </c>
      <c r="AY513" s="218" t="s">
        <v>201</v>
      </c>
    </row>
    <row r="514" spans="1:65" s="14" customFormat="1" ht="11.25">
      <c r="B514" s="208"/>
      <c r="C514" s="209"/>
      <c r="D514" s="193" t="s">
        <v>211</v>
      </c>
      <c r="E514" s="210" t="s">
        <v>22</v>
      </c>
      <c r="F514" s="211" t="s">
        <v>818</v>
      </c>
      <c r="G514" s="209"/>
      <c r="H514" s="212">
        <v>12.718</v>
      </c>
      <c r="I514" s="213"/>
      <c r="J514" s="209"/>
      <c r="K514" s="209"/>
      <c r="L514" s="214"/>
      <c r="M514" s="215"/>
      <c r="N514" s="216"/>
      <c r="O514" s="216"/>
      <c r="P514" s="216"/>
      <c r="Q514" s="216"/>
      <c r="R514" s="216"/>
      <c r="S514" s="216"/>
      <c r="T514" s="217"/>
      <c r="AT514" s="218" t="s">
        <v>211</v>
      </c>
      <c r="AU514" s="218" t="s">
        <v>89</v>
      </c>
      <c r="AV514" s="14" t="s">
        <v>89</v>
      </c>
      <c r="AW514" s="14" t="s">
        <v>41</v>
      </c>
      <c r="AX514" s="14" t="s">
        <v>80</v>
      </c>
      <c r="AY514" s="218" t="s">
        <v>201</v>
      </c>
    </row>
    <row r="515" spans="1:65" s="14" customFormat="1" ht="11.25">
      <c r="B515" s="208"/>
      <c r="C515" s="209"/>
      <c r="D515" s="193" t="s">
        <v>211</v>
      </c>
      <c r="E515" s="210" t="s">
        <v>22</v>
      </c>
      <c r="F515" s="211" t="s">
        <v>810</v>
      </c>
      <c r="G515" s="209"/>
      <c r="H515" s="212">
        <v>555.26400000000001</v>
      </c>
      <c r="I515" s="213"/>
      <c r="J515" s="209"/>
      <c r="K515" s="209"/>
      <c r="L515" s="214"/>
      <c r="M515" s="215"/>
      <c r="N515" s="216"/>
      <c r="O515" s="216"/>
      <c r="P515" s="216"/>
      <c r="Q515" s="216"/>
      <c r="R515" s="216"/>
      <c r="S515" s="216"/>
      <c r="T515" s="217"/>
      <c r="AT515" s="218" t="s">
        <v>211</v>
      </c>
      <c r="AU515" s="218" t="s">
        <v>89</v>
      </c>
      <c r="AV515" s="14" t="s">
        <v>89</v>
      </c>
      <c r="AW515" s="14" t="s">
        <v>41</v>
      </c>
      <c r="AX515" s="14" t="s">
        <v>80</v>
      </c>
      <c r="AY515" s="218" t="s">
        <v>201</v>
      </c>
    </row>
    <row r="516" spans="1:65" s="14" customFormat="1" ht="11.25">
      <c r="B516" s="208"/>
      <c r="C516" s="209"/>
      <c r="D516" s="193" t="s">
        <v>211</v>
      </c>
      <c r="E516" s="210" t="s">
        <v>22</v>
      </c>
      <c r="F516" s="211" t="s">
        <v>819</v>
      </c>
      <c r="G516" s="209"/>
      <c r="H516" s="212">
        <v>0.54300000000000004</v>
      </c>
      <c r="I516" s="213"/>
      <c r="J516" s="209"/>
      <c r="K516" s="209"/>
      <c r="L516" s="214"/>
      <c r="M516" s="215"/>
      <c r="N516" s="216"/>
      <c r="O516" s="216"/>
      <c r="P516" s="216"/>
      <c r="Q516" s="216"/>
      <c r="R516" s="216"/>
      <c r="S516" s="216"/>
      <c r="T516" s="217"/>
      <c r="AT516" s="218" t="s">
        <v>211</v>
      </c>
      <c r="AU516" s="218" t="s">
        <v>89</v>
      </c>
      <c r="AV516" s="14" t="s">
        <v>89</v>
      </c>
      <c r="AW516" s="14" t="s">
        <v>41</v>
      </c>
      <c r="AX516" s="14" t="s">
        <v>80</v>
      </c>
      <c r="AY516" s="218" t="s">
        <v>201</v>
      </c>
    </row>
    <row r="517" spans="1:65" s="15" customFormat="1" ht="11.25">
      <c r="B517" s="229"/>
      <c r="C517" s="230"/>
      <c r="D517" s="193" t="s">
        <v>211</v>
      </c>
      <c r="E517" s="231" t="s">
        <v>22</v>
      </c>
      <c r="F517" s="232" t="s">
        <v>316</v>
      </c>
      <c r="G517" s="230"/>
      <c r="H517" s="233">
        <v>964.64499999999998</v>
      </c>
      <c r="I517" s="234"/>
      <c r="J517" s="230"/>
      <c r="K517" s="230"/>
      <c r="L517" s="235"/>
      <c r="M517" s="236"/>
      <c r="N517" s="237"/>
      <c r="O517" s="237"/>
      <c r="P517" s="237"/>
      <c r="Q517" s="237"/>
      <c r="R517" s="237"/>
      <c r="S517" s="237"/>
      <c r="T517" s="238"/>
      <c r="AT517" s="239" t="s">
        <v>211</v>
      </c>
      <c r="AU517" s="239" t="s">
        <v>89</v>
      </c>
      <c r="AV517" s="15" t="s">
        <v>207</v>
      </c>
      <c r="AW517" s="15" t="s">
        <v>41</v>
      </c>
      <c r="AX517" s="15" t="s">
        <v>23</v>
      </c>
      <c r="AY517" s="239" t="s">
        <v>201</v>
      </c>
    </row>
    <row r="518" spans="1:65" s="2" customFormat="1" ht="24.2" customHeight="1">
      <c r="A518" s="36"/>
      <c r="B518" s="37"/>
      <c r="C518" s="180" t="s">
        <v>853</v>
      </c>
      <c r="D518" s="180" t="s">
        <v>202</v>
      </c>
      <c r="E518" s="181" t="s">
        <v>854</v>
      </c>
      <c r="F518" s="182" t="s">
        <v>855</v>
      </c>
      <c r="G518" s="183" t="s">
        <v>285</v>
      </c>
      <c r="H518" s="184">
        <v>1.08</v>
      </c>
      <c r="I518" s="185"/>
      <c r="J518" s="186">
        <f>ROUND(I518*H518,2)</f>
        <v>0</v>
      </c>
      <c r="K518" s="182" t="s">
        <v>206</v>
      </c>
      <c r="L518" s="41"/>
      <c r="M518" s="187" t="s">
        <v>22</v>
      </c>
      <c r="N518" s="188" t="s">
        <v>51</v>
      </c>
      <c r="O518" s="66"/>
      <c r="P518" s="189">
        <f>O518*H518</f>
        <v>0</v>
      </c>
      <c r="Q518" s="189">
        <v>0</v>
      </c>
      <c r="R518" s="189">
        <f>Q518*H518</f>
        <v>0</v>
      </c>
      <c r="S518" s="189">
        <v>0</v>
      </c>
      <c r="T518" s="190">
        <f>S518*H518</f>
        <v>0</v>
      </c>
      <c r="U518" s="36"/>
      <c r="V518" s="36"/>
      <c r="W518" s="36"/>
      <c r="X518" s="36"/>
      <c r="Y518" s="36"/>
      <c r="Z518" s="36"/>
      <c r="AA518" s="36"/>
      <c r="AB518" s="36"/>
      <c r="AC518" s="36"/>
      <c r="AD518" s="36"/>
      <c r="AE518" s="36"/>
      <c r="AR518" s="191" t="s">
        <v>207</v>
      </c>
      <c r="AT518" s="191" t="s">
        <v>202</v>
      </c>
      <c r="AU518" s="191" t="s">
        <v>89</v>
      </c>
      <c r="AY518" s="19" t="s">
        <v>201</v>
      </c>
      <c r="BE518" s="192">
        <f>IF(N518="základní",J518,0)</f>
        <v>0</v>
      </c>
      <c r="BF518" s="192">
        <f>IF(N518="snížená",J518,0)</f>
        <v>0</v>
      </c>
      <c r="BG518" s="192">
        <f>IF(N518="zákl. přenesená",J518,0)</f>
        <v>0</v>
      </c>
      <c r="BH518" s="192">
        <f>IF(N518="sníž. přenesená",J518,0)</f>
        <v>0</v>
      </c>
      <c r="BI518" s="192">
        <f>IF(N518="nulová",J518,0)</f>
        <v>0</v>
      </c>
      <c r="BJ518" s="19" t="s">
        <v>23</v>
      </c>
      <c r="BK518" s="192">
        <f>ROUND(I518*H518,2)</f>
        <v>0</v>
      </c>
      <c r="BL518" s="19" t="s">
        <v>207</v>
      </c>
      <c r="BM518" s="191" t="s">
        <v>856</v>
      </c>
    </row>
    <row r="519" spans="1:65" s="2" customFormat="1" ht="68.25">
      <c r="A519" s="36"/>
      <c r="B519" s="37"/>
      <c r="C519" s="38"/>
      <c r="D519" s="193" t="s">
        <v>209</v>
      </c>
      <c r="E519" s="38"/>
      <c r="F519" s="194" t="s">
        <v>852</v>
      </c>
      <c r="G519" s="38"/>
      <c r="H519" s="38"/>
      <c r="I519" s="195"/>
      <c r="J519" s="38"/>
      <c r="K519" s="38"/>
      <c r="L519" s="41"/>
      <c r="M519" s="196"/>
      <c r="N519" s="197"/>
      <c r="O519" s="66"/>
      <c r="P519" s="66"/>
      <c r="Q519" s="66"/>
      <c r="R519" s="66"/>
      <c r="S519" s="66"/>
      <c r="T519" s="67"/>
      <c r="U519" s="36"/>
      <c r="V519" s="36"/>
      <c r="W519" s="36"/>
      <c r="X519" s="36"/>
      <c r="Y519" s="36"/>
      <c r="Z519" s="36"/>
      <c r="AA519" s="36"/>
      <c r="AB519" s="36"/>
      <c r="AC519" s="36"/>
      <c r="AD519" s="36"/>
      <c r="AE519" s="36"/>
      <c r="AT519" s="19" t="s">
        <v>209</v>
      </c>
      <c r="AU519" s="19" t="s">
        <v>89</v>
      </c>
    </row>
    <row r="520" spans="1:65" s="14" customFormat="1" ht="11.25">
      <c r="B520" s="208"/>
      <c r="C520" s="209"/>
      <c r="D520" s="193" t="s">
        <v>211</v>
      </c>
      <c r="E520" s="210" t="s">
        <v>22</v>
      </c>
      <c r="F520" s="211" t="s">
        <v>820</v>
      </c>
      <c r="G520" s="209"/>
      <c r="H520" s="212">
        <v>1.08</v>
      </c>
      <c r="I520" s="213"/>
      <c r="J520" s="209"/>
      <c r="K520" s="209"/>
      <c r="L520" s="214"/>
      <c r="M520" s="215"/>
      <c r="N520" s="216"/>
      <c r="O520" s="216"/>
      <c r="P520" s="216"/>
      <c r="Q520" s="216"/>
      <c r="R520" s="216"/>
      <c r="S520" s="216"/>
      <c r="T520" s="217"/>
      <c r="AT520" s="218" t="s">
        <v>211</v>
      </c>
      <c r="AU520" s="218" t="s">
        <v>89</v>
      </c>
      <c r="AV520" s="14" t="s">
        <v>89</v>
      </c>
      <c r="AW520" s="14" t="s">
        <v>41</v>
      </c>
      <c r="AX520" s="14" t="s">
        <v>23</v>
      </c>
      <c r="AY520" s="218" t="s">
        <v>201</v>
      </c>
    </row>
    <row r="521" spans="1:65" s="12" customFormat="1" ht="22.9" customHeight="1">
      <c r="B521" s="164"/>
      <c r="C521" s="165"/>
      <c r="D521" s="166" t="s">
        <v>79</v>
      </c>
      <c r="E521" s="178" t="s">
        <v>857</v>
      </c>
      <c r="F521" s="178" t="s">
        <v>858</v>
      </c>
      <c r="G521" s="165"/>
      <c r="H521" s="165"/>
      <c r="I521" s="168"/>
      <c r="J521" s="179">
        <f>BK521</f>
        <v>0</v>
      </c>
      <c r="K521" s="165"/>
      <c r="L521" s="170"/>
      <c r="M521" s="171"/>
      <c r="N521" s="172"/>
      <c r="O521" s="172"/>
      <c r="P521" s="173">
        <f>SUM(P522:P523)</f>
        <v>0</v>
      </c>
      <c r="Q521" s="172"/>
      <c r="R521" s="173">
        <f>SUM(R522:R523)</f>
        <v>0</v>
      </c>
      <c r="S521" s="172"/>
      <c r="T521" s="174">
        <f>SUM(T522:T523)</f>
        <v>0</v>
      </c>
      <c r="AR521" s="175" t="s">
        <v>23</v>
      </c>
      <c r="AT521" s="176" t="s">
        <v>79</v>
      </c>
      <c r="AU521" s="176" t="s">
        <v>23</v>
      </c>
      <c r="AY521" s="175" t="s">
        <v>201</v>
      </c>
      <c r="BK521" s="177">
        <f>SUM(BK522:BK523)</f>
        <v>0</v>
      </c>
    </row>
    <row r="522" spans="1:65" s="2" customFormat="1" ht="24.2" customHeight="1">
      <c r="A522" s="36"/>
      <c r="B522" s="37"/>
      <c r="C522" s="180" t="s">
        <v>859</v>
      </c>
      <c r="D522" s="180" t="s">
        <v>202</v>
      </c>
      <c r="E522" s="181" t="s">
        <v>860</v>
      </c>
      <c r="F522" s="182" t="s">
        <v>861</v>
      </c>
      <c r="G522" s="183" t="s">
        <v>285</v>
      </c>
      <c r="H522" s="184">
        <v>1111.5609999999999</v>
      </c>
      <c r="I522" s="185"/>
      <c r="J522" s="186">
        <f>ROUND(I522*H522,2)</f>
        <v>0</v>
      </c>
      <c r="K522" s="182" t="s">
        <v>206</v>
      </c>
      <c r="L522" s="41"/>
      <c r="M522" s="187" t="s">
        <v>22</v>
      </c>
      <c r="N522" s="188" t="s">
        <v>51</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207</v>
      </c>
      <c r="AT522" s="191" t="s">
        <v>202</v>
      </c>
      <c r="AU522" s="191" t="s">
        <v>89</v>
      </c>
      <c r="AY522" s="19" t="s">
        <v>201</v>
      </c>
      <c r="BE522" s="192">
        <f>IF(N522="základní",J522,0)</f>
        <v>0</v>
      </c>
      <c r="BF522" s="192">
        <f>IF(N522="snížená",J522,0)</f>
        <v>0</v>
      </c>
      <c r="BG522" s="192">
        <f>IF(N522="zákl. přenesená",J522,0)</f>
        <v>0</v>
      </c>
      <c r="BH522" s="192">
        <f>IF(N522="sníž. přenesená",J522,0)</f>
        <v>0</v>
      </c>
      <c r="BI522" s="192">
        <f>IF(N522="nulová",J522,0)</f>
        <v>0</v>
      </c>
      <c r="BJ522" s="19" t="s">
        <v>23</v>
      </c>
      <c r="BK522" s="192">
        <f>ROUND(I522*H522,2)</f>
        <v>0</v>
      </c>
      <c r="BL522" s="19" t="s">
        <v>207</v>
      </c>
      <c r="BM522" s="191" t="s">
        <v>862</v>
      </c>
    </row>
    <row r="523" spans="1:65" s="2" customFormat="1" ht="58.5">
      <c r="A523" s="36"/>
      <c r="B523" s="37"/>
      <c r="C523" s="38"/>
      <c r="D523" s="193" t="s">
        <v>209</v>
      </c>
      <c r="E523" s="38"/>
      <c r="F523" s="194" t="s">
        <v>863</v>
      </c>
      <c r="G523" s="38"/>
      <c r="H523" s="38"/>
      <c r="I523" s="195"/>
      <c r="J523" s="38"/>
      <c r="K523" s="38"/>
      <c r="L523" s="41"/>
      <c r="M523" s="196"/>
      <c r="N523" s="197"/>
      <c r="O523" s="66"/>
      <c r="P523" s="66"/>
      <c r="Q523" s="66"/>
      <c r="R523" s="66"/>
      <c r="S523" s="66"/>
      <c r="T523" s="67"/>
      <c r="U523" s="36"/>
      <c r="V523" s="36"/>
      <c r="W523" s="36"/>
      <c r="X523" s="36"/>
      <c r="Y523" s="36"/>
      <c r="Z523" s="36"/>
      <c r="AA523" s="36"/>
      <c r="AB523" s="36"/>
      <c r="AC523" s="36"/>
      <c r="AD523" s="36"/>
      <c r="AE523" s="36"/>
      <c r="AT523" s="19" t="s">
        <v>209</v>
      </c>
      <c r="AU523" s="19" t="s">
        <v>89</v>
      </c>
    </row>
    <row r="524" spans="1:65" s="12" customFormat="1" ht="25.9" customHeight="1">
      <c r="B524" s="164"/>
      <c r="C524" s="165"/>
      <c r="D524" s="166" t="s">
        <v>79</v>
      </c>
      <c r="E524" s="167" t="s">
        <v>864</v>
      </c>
      <c r="F524" s="167" t="s">
        <v>865</v>
      </c>
      <c r="G524" s="165"/>
      <c r="H524" s="165"/>
      <c r="I524" s="168"/>
      <c r="J524" s="169">
        <f>BK524</f>
        <v>0</v>
      </c>
      <c r="K524" s="165"/>
      <c r="L524" s="170"/>
      <c r="M524" s="171"/>
      <c r="N524" s="172"/>
      <c r="O524" s="172"/>
      <c r="P524" s="173">
        <f>P525+P543</f>
        <v>0</v>
      </c>
      <c r="Q524" s="172"/>
      <c r="R524" s="173">
        <f>R525+R543</f>
        <v>7.0115328999999997</v>
      </c>
      <c r="S524" s="172"/>
      <c r="T524" s="174">
        <f>T525+T543</f>
        <v>1.08</v>
      </c>
      <c r="AR524" s="175" t="s">
        <v>89</v>
      </c>
      <c r="AT524" s="176" t="s">
        <v>79</v>
      </c>
      <c r="AU524" s="176" t="s">
        <v>80</v>
      </c>
      <c r="AY524" s="175" t="s">
        <v>201</v>
      </c>
      <c r="BK524" s="177">
        <f>BK525+BK543</f>
        <v>0</v>
      </c>
    </row>
    <row r="525" spans="1:65" s="12" customFormat="1" ht="22.9" customHeight="1">
      <c r="B525" s="164"/>
      <c r="C525" s="165"/>
      <c r="D525" s="166" t="s">
        <v>79</v>
      </c>
      <c r="E525" s="178" t="s">
        <v>866</v>
      </c>
      <c r="F525" s="178" t="s">
        <v>867</v>
      </c>
      <c r="G525" s="165"/>
      <c r="H525" s="165"/>
      <c r="I525" s="168"/>
      <c r="J525" s="179">
        <f>BK525</f>
        <v>0</v>
      </c>
      <c r="K525" s="165"/>
      <c r="L525" s="170"/>
      <c r="M525" s="171"/>
      <c r="N525" s="172"/>
      <c r="O525" s="172"/>
      <c r="P525" s="173">
        <f>SUM(P526:P542)</f>
        <v>0</v>
      </c>
      <c r="Q525" s="172"/>
      <c r="R525" s="173">
        <f>SUM(R526:R542)</f>
        <v>6.8574149999999996</v>
      </c>
      <c r="S525" s="172"/>
      <c r="T525" s="174">
        <f>SUM(T526:T542)</f>
        <v>1.08</v>
      </c>
      <c r="AR525" s="175" t="s">
        <v>89</v>
      </c>
      <c r="AT525" s="176" t="s">
        <v>79</v>
      </c>
      <c r="AU525" s="176" t="s">
        <v>23</v>
      </c>
      <c r="AY525" s="175" t="s">
        <v>201</v>
      </c>
      <c r="BK525" s="177">
        <f>SUM(BK526:BK542)</f>
        <v>0</v>
      </c>
    </row>
    <row r="526" spans="1:65" s="2" customFormat="1" ht="24.2" customHeight="1">
      <c r="A526" s="36"/>
      <c r="B526" s="37"/>
      <c r="C526" s="180" t="s">
        <v>868</v>
      </c>
      <c r="D526" s="180" t="s">
        <v>202</v>
      </c>
      <c r="E526" s="181" t="s">
        <v>869</v>
      </c>
      <c r="F526" s="182" t="s">
        <v>870</v>
      </c>
      <c r="G526" s="183" t="s">
        <v>205</v>
      </c>
      <c r="H526" s="184">
        <v>639</v>
      </c>
      <c r="I526" s="185"/>
      <c r="J526" s="186">
        <f>ROUND(I526*H526,2)</f>
        <v>0</v>
      </c>
      <c r="K526" s="182" t="s">
        <v>206</v>
      </c>
      <c r="L526" s="41"/>
      <c r="M526" s="187" t="s">
        <v>22</v>
      </c>
      <c r="N526" s="188" t="s">
        <v>51</v>
      </c>
      <c r="O526" s="66"/>
      <c r="P526" s="189">
        <f>O526*H526</f>
        <v>0</v>
      </c>
      <c r="Q526" s="189">
        <v>0</v>
      </c>
      <c r="R526" s="189">
        <f>Q526*H526</f>
        <v>0</v>
      </c>
      <c r="S526" s="189">
        <v>0</v>
      </c>
      <c r="T526" s="190">
        <f>S526*H526</f>
        <v>0</v>
      </c>
      <c r="U526" s="36"/>
      <c r="V526" s="36"/>
      <c r="W526" s="36"/>
      <c r="X526" s="36"/>
      <c r="Y526" s="36"/>
      <c r="Z526" s="36"/>
      <c r="AA526" s="36"/>
      <c r="AB526" s="36"/>
      <c r="AC526" s="36"/>
      <c r="AD526" s="36"/>
      <c r="AE526" s="36"/>
      <c r="AR526" s="191" t="s">
        <v>157</v>
      </c>
      <c r="AT526" s="191" t="s">
        <v>202</v>
      </c>
      <c r="AU526" s="191" t="s">
        <v>89</v>
      </c>
      <c r="AY526" s="19" t="s">
        <v>201</v>
      </c>
      <c r="BE526" s="192">
        <f>IF(N526="základní",J526,0)</f>
        <v>0</v>
      </c>
      <c r="BF526" s="192">
        <f>IF(N526="snížená",J526,0)</f>
        <v>0</v>
      </c>
      <c r="BG526" s="192">
        <f>IF(N526="zákl. přenesená",J526,0)</f>
        <v>0</v>
      </c>
      <c r="BH526" s="192">
        <f>IF(N526="sníž. přenesená",J526,0)</f>
        <v>0</v>
      </c>
      <c r="BI526" s="192">
        <f>IF(N526="nulová",J526,0)</f>
        <v>0</v>
      </c>
      <c r="BJ526" s="19" t="s">
        <v>23</v>
      </c>
      <c r="BK526" s="192">
        <f>ROUND(I526*H526,2)</f>
        <v>0</v>
      </c>
      <c r="BL526" s="19" t="s">
        <v>157</v>
      </c>
      <c r="BM526" s="191" t="s">
        <v>871</v>
      </c>
    </row>
    <row r="527" spans="1:65" s="2" customFormat="1" ht="29.25">
      <c r="A527" s="36"/>
      <c r="B527" s="37"/>
      <c r="C527" s="38"/>
      <c r="D527" s="193" t="s">
        <v>209</v>
      </c>
      <c r="E527" s="38"/>
      <c r="F527" s="194" t="s">
        <v>872</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209</v>
      </c>
      <c r="AU527" s="19" t="s">
        <v>89</v>
      </c>
    </row>
    <row r="528" spans="1:65" s="13" customFormat="1" ht="11.25">
      <c r="B528" s="198"/>
      <c r="C528" s="199"/>
      <c r="D528" s="193" t="s">
        <v>211</v>
      </c>
      <c r="E528" s="200" t="s">
        <v>22</v>
      </c>
      <c r="F528" s="201" t="s">
        <v>873</v>
      </c>
      <c r="G528" s="199"/>
      <c r="H528" s="200" t="s">
        <v>22</v>
      </c>
      <c r="I528" s="202"/>
      <c r="J528" s="199"/>
      <c r="K528" s="199"/>
      <c r="L528" s="203"/>
      <c r="M528" s="204"/>
      <c r="N528" s="205"/>
      <c r="O528" s="205"/>
      <c r="P528" s="205"/>
      <c r="Q528" s="205"/>
      <c r="R528" s="205"/>
      <c r="S528" s="205"/>
      <c r="T528" s="206"/>
      <c r="AT528" s="207" t="s">
        <v>211</v>
      </c>
      <c r="AU528" s="207" t="s">
        <v>89</v>
      </c>
      <c r="AV528" s="13" t="s">
        <v>23</v>
      </c>
      <c r="AW528" s="13" t="s">
        <v>41</v>
      </c>
      <c r="AX528" s="13" t="s">
        <v>80</v>
      </c>
      <c r="AY528" s="207" t="s">
        <v>201</v>
      </c>
    </row>
    <row r="529" spans="1:65" s="14" customFormat="1" ht="11.25">
      <c r="B529" s="208"/>
      <c r="C529" s="209"/>
      <c r="D529" s="193" t="s">
        <v>211</v>
      </c>
      <c r="E529" s="210" t="s">
        <v>22</v>
      </c>
      <c r="F529" s="211" t="s">
        <v>874</v>
      </c>
      <c r="G529" s="209"/>
      <c r="H529" s="212">
        <v>639</v>
      </c>
      <c r="I529" s="213"/>
      <c r="J529" s="209"/>
      <c r="K529" s="209"/>
      <c r="L529" s="214"/>
      <c r="M529" s="215"/>
      <c r="N529" s="216"/>
      <c r="O529" s="216"/>
      <c r="P529" s="216"/>
      <c r="Q529" s="216"/>
      <c r="R529" s="216"/>
      <c r="S529" s="216"/>
      <c r="T529" s="217"/>
      <c r="AT529" s="218" t="s">
        <v>211</v>
      </c>
      <c r="AU529" s="218" t="s">
        <v>89</v>
      </c>
      <c r="AV529" s="14" t="s">
        <v>89</v>
      </c>
      <c r="AW529" s="14" t="s">
        <v>41</v>
      </c>
      <c r="AX529" s="14" t="s">
        <v>23</v>
      </c>
      <c r="AY529" s="218" t="s">
        <v>201</v>
      </c>
    </row>
    <row r="530" spans="1:65" s="2" customFormat="1" ht="14.45" customHeight="1">
      <c r="A530" s="36"/>
      <c r="B530" s="37"/>
      <c r="C530" s="180" t="s">
        <v>875</v>
      </c>
      <c r="D530" s="180" t="s">
        <v>202</v>
      </c>
      <c r="E530" s="181" t="s">
        <v>876</v>
      </c>
      <c r="F530" s="182" t="s">
        <v>877</v>
      </c>
      <c r="G530" s="183" t="s">
        <v>205</v>
      </c>
      <c r="H530" s="184">
        <v>270</v>
      </c>
      <c r="I530" s="185"/>
      <c r="J530" s="186">
        <f>ROUND(I530*H530,2)</f>
        <v>0</v>
      </c>
      <c r="K530" s="182" t="s">
        <v>206</v>
      </c>
      <c r="L530" s="41"/>
      <c r="M530" s="187" t="s">
        <v>22</v>
      </c>
      <c r="N530" s="188" t="s">
        <v>51</v>
      </c>
      <c r="O530" s="66"/>
      <c r="P530" s="189">
        <f>O530*H530</f>
        <v>0</v>
      </c>
      <c r="Q530" s="189">
        <v>0</v>
      </c>
      <c r="R530" s="189">
        <f>Q530*H530</f>
        <v>0</v>
      </c>
      <c r="S530" s="189">
        <v>4.0000000000000001E-3</v>
      </c>
      <c r="T530" s="190">
        <f>S530*H530</f>
        <v>1.08</v>
      </c>
      <c r="U530" s="36"/>
      <c r="V530" s="36"/>
      <c r="W530" s="36"/>
      <c r="X530" s="36"/>
      <c r="Y530" s="36"/>
      <c r="Z530" s="36"/>
      <c r="AA530" s="36"/>
      <c r="AB530" s="36"/>
      <c r="AC530" s="36"/>
      <c r="AD530" s="36"/>
      <c r="AE530" s="36"/>
      <c r="AR530" s="191" t="s">
        <v>157</v>
      </c>
      <c r="AT530" s="191" t="s">
        <v>202</v>
      </c>
      <c r="AU530" s="191" t="s">
        <v>89</v>
      </c>
      <c r="AY530" s="19" t="s">
        <v>201</v>
      </c>
      <c r="BE530" s="192">
        <f>IF(N530="základní",J530,0)</f>
        <v>0</v>
      </c>
      <c r="BF530" s="192">
        <f>IF(N530="snížená",J530,0)</f>
        <v>0</v>
      </c>
      <c r="BG530" s="192">
        <f>IF(N530="zákl. přenesená",J530,0)</f>
        <v>0</v>
      </c>
      <c r="BH530" s="192">
        <f>IF(N530="sníž. přenesená",J530,0)</f>
        <v>0</v>
      </c>
      <c r="BI530" s="192">
        <f>IF(N530="nulová",J530,0)</f>
        <v>0</v>
      </c>
      <c r="BJ530" s="19" t="s">
        <v>23</v>
      </c>
      <c r="BK530" s="192">
        <f>ROUND(I530*H530,2)</f>
        <v>0</v>
      </c>
      <c r="BL530" s="19" t="s">
        <v>157</v>
      </c>
      <c r="BM530" s="191" t="s">
        <v>878</v>
      </c>
    </row>
    <row r="531" spans="1:65" s="2" customFormat="1" ht="29.25">
      <c r="A531" s="36"/>
      <c r="B531" s="37"/>
      <c r="C531" s="38"/>
      <c r="D531" s="193" t="s">
        <v>209</v>
      </c>
      <c r="E531" s="38"/>
      <c r="F531" s="194" t="s">
        <v>879</v>
      </c>
      <c r="G531" s="38"/>
      <c r="H531" s="38"/>
      <c r="I531" s="195"/>
      <c r="J531" s="38"/>
      <c r="K531" s="38"/>
      <c r="L531" s="41"/>
      <c r="M531" s="196"/>
      <c r="N531" s="197"/>
      <c r="O531" s="66"/>
      <c r="P531" s="66"/>
      <c r="Q531" s="66"/>
      <c r="R531" s="66"/>
      <c r="S531" s="66"/>
      <c r="T531" s="67"/>
      <c r="U531" s="36"/>
      <c r="V531" s="36"/>
      <c r="W531" s="36"/>
      <c r="X531" s="36"/>
      <c r="Y531" s="36"/>
      <c r="Z531" s="36"/>
      <c r="AA531" s="36"/>
      <c r="AB531" s="36"/>
      <c r="AC531" s="36"/>
      <c r="AD531" s="36"/>
      <c r="AE531" s="36"/>
      <c r="AT531" s="19" t="s">
        <v>209</v>
      </c>
      <c r="AU531" s="19" t="s">
        <v>89</v>
      </c>
    </row>
    <row r="532" spans="1:65" s="14" customFormat="1" ht="11.25">
      <c r="B532" s="208"/>
      <c r="C532" s="209"/>
      <c r="D532" s="193" t="s">
        <v>211</v>
      </c>
      <c r="E532" s="210" t="s">
        <v>22</v>
      </c>
      <c r="F532" s="211" t="s">
        <v>880</v>
      </c>
      <c r="G532" s="209"/>
      <c r="H532" s="212">
        <v>270</v>
      </c>
      <c r="I532" s="213"/>
      <c r="J532" s="209"/>
      <c r="K532" s="209"/>
      <c r="L532" s="214"/>
      <c r="M532" s="215"/>
      <c r="N532" s="216"/>
      <c r="O532" s="216"/>
      <c r="P532" s="216"/>
      <c r="Q532" s="216"/>
      <c r="R532" s="216"/>
      <c r="S532" s="216"/>
      <c r="T532" s="217"/>
      <c r="AT532" s="218" t="s">
        <v>211</v>
      </c>
      <c r="AU532" s="218" t="s">
        <v>89</v>
      </c>
      <c r="AV532" s="14" t="s">
        <v>89</v>
      </c>
      <c r="AW532" s="14" t="s">
        <v>41</v>
      </c>
      <c r="AX532" s="14" t="s">
        <v>23</v>
      </c>
      <c r="AY532" s="218" t="s">
        <v>201</v>
      </c>
    </row>
    <row r="533" spans="1:65" s="2" customFormat="1" ht="14.45" customHeight="1">
      <c r="A533" s="36"/>
      <c r="B533" s="37"/>
      <c r="C533" s="180" t="s">
        <v>881</v>
      </c>
      <c r="D533" s="180" t="s">
        <v>202</v>
      </c>
      <c r="E533" s="181" t="s">
        <v>882</v>
      </c>
      <c r="F533" s="182" t="s">
        <v>883</v>
      </c>
      <c r="G533" s="183" t="s">
        <v>205</v>
      </c>
      <c r="H533" s="184">
        <v>873</v>
      </c>
      <c r="I533" s="185"/>
      <c r="J533" s="186">
        <f>ROUND(I533*H533,2)</f>
        <v>0</v>
      </c>
      <c r="K533" s="182" t="s">
        <v>206</v>
      </c>
      <c r="L533" s="41"/>
      <c r="M533" s="187" t="s">
        <v>22</v>
      </c>
      <c r="N533" s="188" t="s">
        <v>51</v>
      </c>
      <c r="O533" s="66"/>
      <c r="P533" s="189">
        <f>O533*H533</f>
        <v>0</v>
      </c>
      <c r="Q533" s="189">
        <v>3.8000000000000002E-4</v>
      </c>
      <c r="R533" s="189">
        <f>Q533*H533</f>
        <v>0.33174000000000003</v>
      </c>
      <c r="S533" s="189">
        <v>0</v>
      </c>
      <c r="T533" s="190">
        <f>S533*H533</f>
        <v>0</v>
      </c>
      <c r="U533" s="36"/>
      <c r="V533" s="36"/>
      <c r="W533" s="36"/>
      <c r="X533" s="36"/>
      <c r="Y533" s="36"/>
      <c r="Z533" s="36"/>
      <c r="AA533" s="36"/>
      <c r="AB533" s="36"/>
      <c r="AC533" s="36"/>
      <c r="AD533" s="36"/>
      <c r="AE533" s="36"/>
      <c r="AR533" s="191" t="s">
        <v>157</v>
      </c>
      <c r="AT533" s="191" t="s">
        <v>202</v>
      </c>
      <c r="AU533" s="191" t="s">
        <v>89</v>
      </c>
      <c r="AY533" s="19" t="s">
        <v>201</v>
      </c>
      <c r="BE533" s="192">
        <f>IF(N533="základní",J533,0)</f>
        <v>0</v>
      </c>
      <c r="BF533" s="192">
        <f>IF(N533="snížená",J533,0)</f>
        <v>0</v>
      </c>
      <c r="BG533" s="192">
        <f>IF(N533="zákl. přenesená",J533,0)</f>
        <v>0</v>
      </c>
      <c r="BH533" s="192">
        <f>IF(N533="sníž. přenesená",J533,0)</f>
        <v>0</v>
      </c>
      <c r="BI533" s="192">
        <f>IF(N533="nulová",J533,0)</f>
        <v>0</v>
      </c>
      <c r="BJ533" s="19" t="s">
        <v>23</v>
      </c>
      <c r="BK533" s="192">
        <f>ROUND(I533*H533,2)</f>
        <v>0</v>
      </c>
      <c r="BL533" s="19" t="s">
        <v>157</v>
      </c>
      <c r="BM533" s="191" t="s">
        <v>884</v>
      </c>
    </row>
    <row r="534" spans="1:65" s="13" customFormat="1" ht="11.25">
      <c r="B534" s="198"/>
      <c r="C534" s="199"/>
      <c r="D534" s="193" t="s">
        <v>211</v>
      </c>
      <c r="E534" s="200" t="s">
        <v>22</v>
      </c>
      <c r="F534" s="201" t="s">
        <v>885</v>
      </c>
      <c r="G534" s="199"/>
      <c r="H534" s="200" t="s">
        <v>22</v>
      </c>
      <c r="I534" s="202"/>
      <c r="J534" s="199"/>
      <c r="K534" s="199"/>
      <c r="L534" s="203"/>
      <c r="M534" s="204"/>
      <c r="N534" s="205"/>
      <c r="O534" s="205"/>
      <c r="P534" s="205"/>
      <c r="Q534" s="205"/>
      <c r="R534" s="205"/>
      <c r="S534" s="205"/>
      <c r="T534" s="206"/>
      <c r="AT534" s="207" t="s">
        <v>211</v>
      </c>
      <c r="AU534" s="207" t="s">
        <v>89</v>
      </c>
      <c r="AV534" s="13" t="s">
        <v>23</v>
      </c>
      <c r="AW534" s="13" t="s">
        <v>41</v>
      </c>
      <c r="AX534" s="13" t="s">
        <v>80</v>
      </c>
      <c r="AY534" s="207" t="s">
        <v>201</v>
      </c>
    </row>
    <row r="535" spans="1:65" s="14" customFormat="1" ht="11.25">
      <c r="B535" s="208"/>
      <c r="C535" s="209"/>
      <c r="D535" s="193" t="s">
        <v>211</v>
      </c>
      <c r="E535" s="210" t="s">
        <v>22</v>
      </c>
      <c r="F535" s="211" t="s">
        <v>874</v>
      </c>
      <c r="G535" s="209"/>
      <c r="H535" s="212">
        <v>639</v>
      </c>
      <c r="I535" s="213"/>
      <c r="J535" s="209"/>
      <c r="K535" s="209"/>
      <c r="L535" s="214"/>
      <c r="M535" s="215"/>
      <c r="N535" s="216"/>
      <c r="O535" s="216"/>
      <c r="P535" s="216"/>
      <c r="Q535" s="216"/>
      <c r="R535" s="216"/>
      <c r="S535" s="216"/>
      <c r="T535" s="217"/>
      <c r="AT535" s="218" t="s">
        <v>211</v>
      </c>
      <c r="AU535" s="218" t="s">
        <v>89</v>
      </c>
      <c r="AV535" s="14" t="s">
        <v>89</v>
      </c>
      <c r="AW535" s="14" t="s">
        <v>41</v>
      </c>
      <c r="AX535" s="14" t="s">
        <v>80</v>
      </c>
      <c r="AY535" s="218" t="s">
        <v>201</v>
      </c>
    </row>
    <row r="536" spans="1:65" s="13" customFormat="1" ht="11.25">
      <c r="B536" s="198"/>
      <c r="C536" s="199"/>
      <c r="D536" s="193" t="s">
        <v>211</v>
      </c>
      <c r="E536" s="200" t="s">
        <v>22</v>
      </c>
      <c r="F536" s="201" t="s">
        <v>886</v>
      </c>
      <c r="G536" s="199"/>
      <c r="H536" s="200" t="s">
        <v>22</v>
      </c>
      <c r="I536" s="202"/>
      <c r="J536" s="199"/>
      <c r="K536" s="199"/>
      <c r="L536" s="203"/>
      <c r="M536" s="204"/>
      <c r="N536" s="205"/>
      <c r="O536" s="205"/>
      <c r="P536" s="205"/>
      <c r="Q536" s="205"/>
      <c r="R536" s="205"/>
      <c r="S536" s="205"/>
      <c r="T536" s="206"/>
      <c r="AT536" s="207" t="s">
        <v>211</v>
      </c>
      <c r="AU536" s="207" t="s">
        <v>89</v>
      </c>
      <c r="AV536" s="13" t="s">
        <v>23</v>
      </c>
      <c r="AW536" s="13" t="s">
        <v>41</v>
      </c>
      <c r="AX536" s="13" t="s">
        <v>80</v>
      </c>
      <c r="AY536" s="207" t="s">
        <v>201</v>
      </c>
    </row>
    <row r="537" spans="1:65" s="14" customFormat="1" ht="11.25">
      <c r="B537" s="208"/>
      <c r="C537" s="209"/>
      <c r="D537" s="193" t="s">
        <v>211</v>
      </c>
      <c r="E537" s="210" t="s">
        <v>22</v>
      </c>
      <c r="F537" s="211" t="s">
        <v>887</v>
      </c>
      <c r="G537" s="209"/>
      <c r="H537" s="212">
        <v>234</v>
      </c>
      <c r="I537" s="213"/>
      <c r="J537" s="209"/>
      <c r="K537" s="209"/>
      <c r="L537" s="214"/>
      <c r="M537" s="215"/>
      <c r="N537" s="216"/>
      <c r="O537" s="216"/>
      <c r="P537" s="216"/>
      <c r="Q537" s="216"/>
      <c r="R537" s="216"/>
      <c r="S537" s="216"/>
      <c r="T537" s="217"/>
      <c r="AT537" s="218" t="s">
        <v>211</v>
      </c>
      <c r="AU537" s="218" t="s">
        <v>89</v>
      </c>
      <c r="AV537" s="14" t="s">
        <v>89</v>
      </c>
      <c r="AW537" s="14" t="s">
        <v>41</v>
      </c>
      <c r="AX537" s="14" t="s">
        <v>80</v>
      </c>
      <c r="AY537" s="218" t="s">
        <v>201</v>
      </c>
    </row>
    <row r="538" spans="1:65" s="15" customFormat="1" ht="11.25">
      <c r="B538" s="229"/>
      <c r="C538" s="230"/>
      <c r="D538" s="193" t="s">
        <v>211</v>
      </c>
      <c r="E538" s="231" t="s">
        <v>22</v>
      </c>
      <c r="F538" s="232" t="s">
        <v>316</v>
      </c>
      <c r="G538" s="230"/>
      <c r="H538" s="233">
        <v>873</v>
      </c>
      <c r="I538" s="234"/>
      <c r="J538" s="230"/>
      <c r="K538" s="230"/>
      <c r="L538" s="235"/>
      <c r="M538" s="236"/>
      <c r="N538" s="237"/>
      <c r="O538" s="237"/>
      <c r="P538" s="237"/>
      <c r="Q538" s="237"/>
      <c r="R538" s="237"/>
      <c r="S538" s="237"/>
      <c r="T538" s="238"/>
      <c r="AT538" s="239" t="s">
        <v>211</v>
      </c>
      <c r="AU538" s="239" t="s">
        <v>89</v>
      </c>
      <c r="AV538" s="15" t="s">
        <v>207</v>
      </c>
      <c r="AW538" s="15" t="s">
        <v>41</v>
      </c>
      <c r="AX538" s="15" t="s">
        <v>23</v>
      </c>
      <c r="AY538" s="239" t="s">
        <v>201</v>
      </c>
    </row>
    <row r="539" spans="1:65" s="2" customFormat="1" ht="24.2" customHeight="1">
      <c r="A539" s="36"/>
      <c r="B539" s="37"/>
      <c r="C539" s="219" t="s">
        <v>888</v>
      </c>
      <c r="D539" s="219" t="s">
        <v>261</v>
      </c>
      <c r="E539" s="220" t="s">
        <v>889</v>
      </c>
      <c r="F539" s="221" t="s">
        <v>890</v>
      </c>
      <c r="G539" s="222" t="s">
        <v>205</v>
      </c>
      <c r="H539" s="223">
        <v>1003.95</v>
      </c>
      <c r="I539" s="224"/>
      <c r="J539" s="225">
        <f>ROUND(I539*H539,2)</f>
        <v>0</v>
      </c>
      <c r="K539" s="221" t="s">
        <v>206</v>
      </c>
      <c r="L539" s="226"/>
      <c r="M539" s="227" t="s">
        <v>22</v>
      </c>
      <c r="N539" s="228" t="s">
        <v>51</v>
      </c>
      <c r="O539" s="66"/>
      <c r="P539" s="189">
        <f>O539*H539</f>
        <v>0</v>
      </c>
      <c r="Q539" s="189">
        <v>6.4999999999999997E-3</v>
      </c>
      <c r="R539" s="189">
        <f>Q539*H539</f>
        <v>6.5256749999999997</v>
      </c>
      <c r="S539" s="189">
        <v>0</v>
      </c>
      <c r="T539" s="190">
        <f>S539*H539</f>
        <v>0</v>
      </c>
      <c r="U539" s="36"/>
      <c r="V539" s="36"/>
      <c r="W539" s="36"/>
      <c r="X539" s="36"/>
      <c r="Y539" s="36"/>
      <c r="Z539" s="36"/>
      <c r="AA539" s="36"/>
      <c r="AB539" s="36"/>
      <c r="AC539" s="36"/>
      <c r="AD539" s="36"/>
      <c r="AE539" s="36"/>
      <c r="AR539" s="191" t="s">
        <v>418</v>
      </c>
      <c r="AT539" s="191" t="s">
        <v>261</v>
      </c>
      <c r="AU539" s="191" t="s">
        <v>89</v>
      </c>
      <c r="AY539" s="19" t="s">
        <v>201</v>
      </c>
      <c r="BE539" s="192">
        <f>IF(N539="základní",J539,0)</f>
        <v>0</v>
      </c>
      <c r="BF539" s="192">
        <f>IF(N539="snížená",J539,0)</f>
        <v>0</v>
      </c>
      <c r="BG539" s="192">
        <f>IF(N539="zákl. přenesená",J539,0)</f>
        <v>0</v>
      </c>
      <c r="BH539" s="192">
        <f>IF(N539="sníž. přenesená",J539,0)</f>
        <v>0</v>
      </c>
      <c r="BI539" s="192">
        <f>IF(N539="nulová",J539,0)</f>
        <v>0</v>
      </c>
      <c r="BJ539" s="19" t="s">
        <v>23</v>
      </c>
      <c r="BK539" s="192">
        <f>ROUND(I539*H539,2)</f>
        <v>0</v>
      </c>
      <c r="BL539" s="19" t="s">
        <v>157</v>
      </c>
      <c r="BM539" s="191" t="s">
        <v>891</v>
      </c>
    </row>
    <row r="540" spans="1:65" s="14" customFormat="1" ht="11.25">
      <c r="B540" s="208"/>
      <c r="C540" s="209"/>
      <c r="D540" s="193" t="s">
        <v>211</v>
      </c>
      <c r="E540" s="209"/>
      <c r="F540" s="211" t="s">
        <v>892</v>
      </c>
      <c r="G540" s="209"/>
      <c r="H540" s="212">
        <v>1003.95</v>
      </c>
      <c r="I540" s="213"/>
      <c r="J540" s="209"/>
      <c r="K540" s="209"/>
      <c r="L540" s="214"/>
      <c r="M540" s="215"/>
      <c r="N540" s="216"/>
      <c r="O540" s="216"/>
      <c r="P540" s="216"/>
      <c r="Q540" s="216"/>
      <c r="R540" s="216"/>
      <c r="S540" s="216"/>
      <c r="T540" s="217"/>
      <c r="AT540" s="218" t="s">
        <v>211</v>
      </c>
      <c r="AU540" s="218" t="s">
        <v>89</v>
      </c>
      <c r="AV540" s="14" t="s">
        <v>89</v>
      </c>
      <c r="AW540" s="14" t="s">
        <v>4</v>
      </c>
      <c r="AX540" s="14" t="s">
        <v>23</v>
      </c>
      <c r="AY540" s="218" t="s">
        <v>201</v>
      </c>
    </row>
    <row r="541" spans="1:65" s="2" customFormat="1" ht="24.2" customHeight="1">
      <c r="A541" s="36"/>
      <c r="B541" s="37"/>
      <c r="C541" s="180" t="s">
        <v>893</v>
      </c>
      <c r="D541" s="180" t="s">
        <v>202</v>
      </c>
      <c r="E541" s="181" t="s">
        <v>894</v>
      </c>
      <c r="F541" s="182" t="s">
        <v>895</v>
      </c>
      <c r="G541" s="183" t="s">
        <v>896</v>
      </c>
      <c r="H541" s="241"/>
      <c r="I541" s="185"/>
      <c r="J541" s="186">
        <f>ROUND(I541*H541,2)</f>
        <v>0</v>
      </c>
      <c r="K541" s="182" t="s">
        <v>206</v>
      </c>
      <c r="L541" s="41"/>
      <c r="M541" s="187" t="s">
        <v>22</v>
      </c>
      <c r="N541" s="188" t="s">
        <v>51</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157</v>
      </c>
      <c r="AT541" s="191" t="s">
        <v>202</v>
      </c>
      <c r="AU541" s="191" t="s">
        <v>89</v>
      </c>
      <c r="AY541" s="19" t="s">
        <v>201</v>
      </c>
      <c r="BE541" s="192">
        <f>IF(N541="základní",J541,0)</f>
        <v>0</v>
      </c>
      <c r="BF541" s="192">
        <f>IF(N541="snížená",J541,0)</f>
        <v>0</v>
      </c>
      <c r="BG541" s="192">
        <f>IF(N541="zákl. přenesená",J541,0)</f>
        <v>0</v>
      </c>
      <c r="BH541" s="192">
        <f>IF(N541="sníž. přenesená",J541,0)</f>
        <v>0</v>
      </c>
      <c r="BI541" s="192">
        <f>IF(N541="nulová",J541,0)</f>
        <v>0</v>
      </c>
      <c r="BJ541" s="19" t="s">
        <v>23</v>
      </c>
      <c r="BK541" s="192">
        <f>ROUND(I541*H541,2)</f>
        <v>0</v>
      </c>
      <c r="BL541" s="19" t="s">
        <v>157</v>
      </c>
      <c r="BM541" s="191" t="s">
        <v>897</v>
      </c>
    </row>
    <row r="542" spans="1:65" s="2" customFormat="1" ht="78">
      <c r="A542" s="36"/>
      <c r="B542" s="37"/>
      <c r="C542" s="38"/>
      <c r="D542" s="193" t="s">
        <v>209</v>
      </c>
      <c r="E542" s="38"/>
      <c r="F542" s="194" t="s">
        <v>898</v>
      </c>
      <c r="G542" s="38"/>
      <c r="H542" s="38"/>
      <c r="I542" s="195"/>
      <c r="J542" s="38"/>
      <c r="K542" s="38"/>
      <c r="L542" s="41"/>
      <c r="M542" s="196"/>
      <c r="N542" s="197"/>
      <c r="O542" s="66"/>
      <c r="P542" s="66"/>
      <c r="Q542" s="66"/>
      <c r="R542" s="66"/>
      <c r="S542" s="66"/>
      <c r="T542" s="67"/>
      <c r="U542" s="36"/>
      <c r="V542" s="36"/>
      <c r="W542" s="36"/>
      <c r="X542" s="36"/>
      <c r="Y542" s="36"/>
      <c r="Z542" s="36"/>
      <c r="AA542" s="36"/>
      <c r="AB542" s="36"/>
      <c r="AC542" s="36"/>
      <c r="AD542" s="36"/>
      <c r="AE542" s="36"/>
      <c r="AT542" s="19" t="s">
        <v>209</v>
      </c>
      <c r="AU542" s="19" t="s">
        <v>89</v>
      </c>
    </row>
    <row r="543" spans="1:65" s="12" customFormat="1" ht="22.9" customHeight="1">
      <c r="B543" s="164"/>
      <c r="C543" s="165"/>
      <c r="D543" s="166" t="s">
        <v>79</v>
      </c>
      <c r="E543" s="178" t="s">
        <v>899</v>
      </c>
      <c r="F543" s="178" t="s">
        <v>900</v>
      </c>
      <c r="G543" s="165"/>
      <c r="H543" s="165"/>
      <c r="I543" s="168"/>
      <c r="J543" s="179">
        <f>BK543</f>
        <v>0</v>
      </c>
      <c r="K543" s="165"/>
      <c r="L543" s="170"/>
      <c r="M543" s="171"/>
      <c r="N543" s="172"/>
      <c r="O543" s="172"/>
      <c r="P543" s="173">
        <f>SUM(P544:P550)</f>
        <v>0</v>
      </c>
      <c r="Q543" s="172"/>
      <c r="R543" s="173">
        <f>SUM(R544:R550)</f>
        <v>0.15411790000000003</v>
      </c>
      <c r="S543" s="172"/>
      <c r="T543" s="174">
        <f>SUM(T544:T550)</f>
        <v>0</v>
      </c>
      <c r="AR543" s="175" t="s">
        <v>89</v>
      </c>
      <c r="AT543" s="176" t="s">
        <v>79</v>
      </c>
      <c r="AU543" s="176" t="s">
        <v>23</v>
      </c>
      <c r="AY543" s="175" t="s">
        <v>201</v>
      </c>
      <c r="BK543" s="177">
        <f>SUM(BK544:BK550)</f>
        <v>0</v>
      </c>
    </row>
    <row r="544" spans="1:65" s="2" customFormat="1" ht="24.2" customHeight="1">
      <c r="A544" s="36"/>
      <c r="B544" s="37"/>
      <c r="C544" s="180" t="s">
        <v>901</v>
      </c>
      <c r="D544" s="180" t="s">
        <v>202</v>
      </c>
      <c r="E544" s="181" t="s">
        <v>902</v>
      </c>
      <c r="F544" s="182" t="s">
        <v>903</v>
      </c>
      <c r="G544" s="183" t="s">
        <v>205</v>
      </c>
      <c r="H544" s="184">
        <v>1541.1790000000001</v>
      </c>
      <c r="I544" s="185"/>
      <c r="J544" s="186">
        <f>ROUND(I544*H544,2)</f>
        <v>0</v>
      </c>
      <c r="K544" s="182" t="s">
        <v>206</v>
      </c>
      <c r="L544" s="41"/>
      <c r="M544" s="187" t="s">
        <v>22</v>
      </c>
      <c r="N544" s="188" t="s">
        <v>51</v>
      </c>
      <c r="O544" s="66"/>
      <c r="P544" s="189">
        <f>O544*H544</f>
        <v>0</v>
      </c>
      <c r="Q544" s="189">
        <v>1E-4</v>
      </c>
      <c r="R544" s="189">
        <f>Q544*H544</f>
        <v>0.15411790000000003</v>
      </c>
      <c r="S544" s="189">
        <v>0</v>
      </c>
      <c r="T544" s="190">
        <f>S544*H544</f>
        <v>0</v>
      </c>
      <c r="U544" s="36"/>
      <c r="V544" s="36"/>
      <c r="W544" s="36"/>
      <c r="X544" s="36"/>
      <c r="Y544" s="36"/>
      <c r="Z544" s="36"/>
      <c r="AA544" s="36"/>
      <c r="AB544" s="36"/>
      <c r="AC544" s="36"/>
      <c r="AD544" s="36"/>
      <c r="AE544" s="36"/>
      <c r="AR544" s="191" t="s">
        <v>157</v>
      </c>
      <c r="AT544" s="191" t="s">
        <v>202</v>
      </c>
      <c r="AU544" s="191" t="s">
        <v>89</v>
      </c>
      <c r="AY544" s="19" t="s">
        <v>201</v>
      </c>
      <c r="BE544" s="192">
        <f>IF(N544="základní",J544,0)</f>
        <v>0</v>
      </c>
      <c r="BF544" s="192">
        <f>IF(N544="snížená",J544,0)</f>
        <v>0</v>
      </c>
      <c r="BG544" s="192">
        <f>IF(N544="zákl. přenesená",J544,0)</f>
        <v>0</v>
      </c>
      <c r="BH544" s="192">
        <f>IF(N544="sníž. přenesená",J544,0)</f>
        <v>0</v>
      </c>
      <c r="BI544" s="192">
        <f>IF(N544="nulová",J544,0)</f>
        <v>0</v>
      </c>
      <c r="BJ544" s="19" t="s">
        <v>23</v>
      </c>
      <c r="BK544" s="192">
        <f>ROUND(I544*H544,2)</f>
        <v>0</v>
      </c>
      <c r="BL544" s="19" t="s">
        <v>157</v>
      </c>
      <c r="BM544" s="191" t="s">
        <v>904</v>
      </c>
    </row>
    <row r="545" spans="1:51" s="13" customFormat="1" ht="11.25">
      <c r="B545" s="198"/>
      <c r="C545" s="199"/>
      <c r="D545" s="193" t="s">
        <v>211</v>
      </c>
      <c r="E545" s="200" t="s">
        <v>22</v>
      </c>
      <c r="F545" s="201" t="s">
        <v>905</v>
      </c>
      <c r="G545" s="199"/>
      <c r="H545" s="200" t="s">
        <v>22</v>
      </c>
      <c r="I545" s="202"/>
      <c r="J545" s="199"/>
      <c r="K545" s="199"/>
      <c r="L545" s="203"/>
      <c r="M545" s="204"/>
      <c r="N545" s="205"/>
      <c r="O545" s="205"/>
      <c r="P545" s="205"/>
      <c r="Q545" s="205"/>
      <c r="R545" s="205"/>
      <c r="S545" s="205"/>
      <c r="T545" s="206"/>
      <c r="AT545" s="207" t="s">
        <v>211</v>
      </c>
      <c r="AU545" s="207" t="s">
        <v>89</v>
      </c>
      <c r="AV545" s="13" t="s">
        <v>23</v>
      </c>
      <c r="AW545" s="13" t="s">
        <v>41</v>
      </c>
      <c r="AX545" s="13" t="s">
        <v>80</v>
      </c>
      <c r="AY545" s="207" t="s">
        <v>201</v>
      </c>
    </row>
    <row r="546" spans="1:51" s="14" customFormat="1" ht="11.25">
      <c r="B546" s="208"/>
      <c r="C546" s="209"/>
      <c r="D546" s="193" t="s">
        <v>211</v>
      </c>
      <c r="E546" s="210" t="s">
        <v>22</v>
      </c>
      <c r="F546" s="211" t="s">
        <v>906</v>
      </c>
      <c r="G546" s="209"/>
      <c r="H546" s="212">
        <v>442.83800000000002</v>
      </c>
      <c r="I546" s="213"/>
      <c r="J546" s="209"/>
      <c r="K546" s="209"/>
      <c r="L546" s="214"/>
      <c r="M546" s="215"/>
      <c r="N546" s="216"/>
      <c r="O546" s="216"/>
      <c r="P546" s="216"/>
      <c r="Q546" s="216"/>
      <c r="R546" s="216"/>
      <c r="S546" s="216"/>
      <c r="T546" s="217"/>
      <c r="AT546" s="218" t="s">
        <v>211</v>
      </c>
      <c r="AU546" s="218" t="s">
        <v>89</v>
      </c>
      <c r="AV546" s="14" t="s">
        <v>89</v>
      </c>
      <c r="AW546" s="14" t="s">
        <v>41</v>
      </c>
      <c r="AX546" s="14" t="s">
        <v>80</v>
      </c>
      <c r="AY546" s="218" t="s">
        <v>201</v>
      </c>
    </row>
    <row r="547" spans="1:51" s="14" customFormat="1" ht="11.25">
      <c r="B547" s="208"/>
      <c r="C547" s="209"/>
      <c r="D547" s="193" t="s">
        <v>211</v>
      </c>
      <c r="E547" s="210" t="s">
        <v>22</v>
      </c>
      <c r="F547" s="211" t="s">
        <v>907</v>
      </c>
      <c r="G547" s="209"/>
      <c r="H547" s="212">
        <v>25.21</v>
      </c>
      <c r="I547" s="213"/>
      <c r="J547" s="209"/>
      <c r="K547" s="209"/>
      <c r="L547" s="214"/>
      <c r="M547" s="215"/>
      <c r="N547" s="216"/>
      <c r="O547" s="216"/>
      <c r="P547" s="216"/>
      <c r="Q547" s="216"/>
      <c r="R547" s="216"/>
      <c r="S547" s="216"/>
      <c r="T547" s="217"/>
      <c r="AT547" s="218" t="s">
        <v>211</v>
      </c>
      <c r="AU547" s="218" t="s">
        <v>89</v>
      </c>
      <c r="AV547" s="14" t="s">
        <v>89</v>
      </c>
      <c r="AW547" s="14" t="s">
        <v>41</v>
      </c>
      <c r="AX547" s="14" t="s">
        <v>80</v>
      </c>
      <c r="AY547" s="218" t="s">
        <v>201</v>
      </c>
    </row>
    <row r="548" spans="1:51" s="13" customFormat="1" ht="11.25">
      <c r="B548" s="198"/>
      <c r="C548" s="199"/>
      <c r="D548" s="193" t="s">
        <v>211</v>
      </c>
      <c r="E548" s="200" t="s">
        <v>22</v>
      </c>
      <c r="F548" s="201" t="s">
        <v>908</v>
      </c>
      <c r="G548" s="199"/>
      <c r="H548" s="200" t="s">
        <v>22</v>
      </c>
      <c r="I548" s="202"/>
      <c r="J548" s="199"/>
      <c r="K548" s="199"/>
      <c r="L548" s="203"/>
      <c r="M548" s="204"/>
      <c r="N548" s="205"/>
      <c r="O548" s="205"/>
      <c r="P548" s="205"/>
      <c r="Q548" s="205"/>
      <c r="R548" s="205"/>
      <c r="S548" s="205"/>
      <c r="T548" s="206"/>
      <c r="AT548" s="207" t="s">
        <v>211</v>
      </c>
      <c r="AU548" s="207" t="s">
        <v>89</v>
      </c>
      <c r="AV548" s="13" t="s">
        <v>23</v>
      </c>
      <c r="AW548" s="13" t="s">
        <v>41</v>
      </c>
      <c r="AX548" s="13" t="s">
        <v>80</v>
      </c>
      <c r="AY548" s="207" t="s">
        <v>201</v>
      </c>
    </row>
    <row r="549" spans="1:51" s="14" customFormat="1" ht="33.75">
      <c r="B549" s="208"/>
      <c r="C549" s="209"/>
      <c r="D549" s="193" t="s">
        <v>211</v>
      </c>
      <c r="E549" s="210" t="s">
        <v>22</v>
      </c>
      <c r="F549" s="211" t="s">
        <v>909</v>
      </c>
      <c r="G549" s="209"/>
      <c r="H549" s="212">
        <v>1073.1310000000001</v>
      </c>
      <c r="I549" s="213"/>
      <c r="J549" s="209"/>
      <c r="K549" s="209"/>
      <c r="L549" s="214"/>
      <c r="M549" s="215"/>
      <c r="N549" s="216"/>
      <c r="O549" s="216"/>
      <c r="P549" s="216"/>
      <c r="Q549" s="216"/>
      <c r="R549" s="216"/>
      <c r="S549" s="216"/>
      <c r="T549" s="217"/>
      <c r="AT549" s="218" t="s">
        <v>211</v>
      </c>
      <c r="AU549" s="218" t="s">
        <v>89</v>
      </c>
      <c r="AV549" s="14" t="s">
        <v>89</v>
      </c>
      <c r="AW549" s="14" t="s">
        <v>41</v>
      </c>
      <c r="AX549" s="14" t="s">
        <v>80</v>
      </c>
      <c r="AY549" s="218" t="s">
        <v>201</v>
      </c>
    </row>
    <row r="550" spans="1:51" s="15" customFormat="1" ht="11.25">
      <c r="B550" s="229"/>
      <c r="C550" s="230"/>
      <c r="D550" s="193" t="s">
        <v>211</v>
      </c>
      <c r="E550" s="231" t="s">
        <v>22</v>
      </c>
      <c r="F550" s="232" t="s">
        <v>316</v>
      </c>
      <c r="G550" s="230"/>
      <c r="H550" s="233">
        <v>1541.1790000000001</v>
      </c>
      <c r="I550" s="234"/>
      <c r="J550" s="230"/>
      <c r="K550" s="230"/>
      <c r="L550" s="235"/>
      <c r="M550" s="242"/>
      <c r="N550" s="243"/>
      <c r="O550" s="243"/>
      <c r="P550" s="243"/>
      <c r="Q550" s="243"/>
      <c r="R550" s="243"/>
      <c r="S550" s="243"/>
      <c r="T550" s="244"/>
      <c r="AT550" s="239" t="s">
        <v>211</v>
      </c>
      <c r="AU550" s="239" t="s">
        <v>89</v>
      </c>
      <c r="AV550" s="15" t="s">
        <v>207</v>
      </c>
      <c r="AW550" s="15" t="s">
        <v>41</v>
      </c>
      <c r="AX550" s="15" t="s">
        <v>23</v>
      </c>
      <c r="AY550" s="239" t="s">
        <v>201</v>
      </c>
    </row>
    <row r="551" spans="1:51" s="2" customFormat="1" ht="6.95" customHeight="1">
      <c r="A551" s="36"/>
      <c r="B551" s="49"/>
      <c r="C551" s="50"/>
      <c r="D551" s="50"/>
      <c r="E551" s="50"/>
      <c r="F551" s="50"/>
      <c r="G551" s="50"/>
      <c r="H551" s="50"/>
      <c r="I551" s="50"/>
      <c r="J551" s="50"/>
      <c r="K551" s="50"/>
      <c r="L551" s="41"/>
      <c r="M551" s="36"/>
      <c r="O551" s="36"/>
      <c r="P551" s="36"/>
      <c r="Q551" s="36"/>
      <c r="R551" s="36"/>
      <c r="S551" s="36"/>
      <c r="T551" s="36"/>
      <c r="U551" s="36"/>
      <c r="V551" s="36"/>
      <c r="W551" s="36"/>
      <c r="X551" s="36"/>
      <c r="Y551" s="36"/>
      <c r="Z551" s="36"/>
      <c r="AA551" s="36"/>
      <c r="AB551" s="36"/>
      <c r="AC551" s="36"/>
      <c r="AD551" s="36"/>
      <c r="AE551" s="36"/>
    </row>
  </sheetData>
  <sheetProtection algorithmName="SHA-512" hashValue="Q7rIADwDOd7/4s7LOmi67s7LpPYaOYR2vAuuJ4/n9J/7ad5DvyT3N0Q10sK+puAEL8g+glLi096tPkH0pCffWA==" saltValue="9JInXVzghVAk7iYDYTheGODtLArEPwJdUCUde86m1UmEtfQcXmjGVA91zujVKw74INHiSIrq3ceIfaaMeCbDTA==" spinCount="100000" sheet="1" objects="1" scenarios="1" formatColumns="0" formatRows="0" autoFilter="0"/>
  <autoFilter ref="C92:K550"/>
  <mergeCells count="9">
    <mergeCell ref="E50:H50"/>
    <mergeCell ref="E83:H83"/>
    <mergeCell ref="E85:H8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92</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910</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93</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911</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
        <v>22</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912</v>
      </c>
      <c r="F15" s="36"/>
      <c r="G15" s="36"/>
      <c r="H15" s="36"/>
      <c r="I15" s="114" t="s">
        <v>34</v>
      </c>
      <c r="J15" s="105" t="s">
        <v>22</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
        <v>22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913</v>
      </c>
      <c r="F21" s="36"/>
      <c r="G21" s="36"/>
      <c r="H21" s="36"/>
      <c r="I21" s="114" t="s">
        <v>34</v>
      </c>
      <c r="J21" s="105" t="s">
        <v>22</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
        <v>22</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v>
      </c>
      <c r="F24" s="36"/>
      <c r="G24" s="36"/>
      <c r="H24" s="36"/>
      <c r="I24" s="114" t="s">
        <v>34</v>
      </c>
      <c r="J24" s="105" t="s">
        <v>22</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8" t="s">
        <v>22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ROUND(J92,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ROUND((SUM(BE92:BE554)),  2)</f>
        <v>0</v>
      </c>
      <c r="G33" s="36"/>
      <c r="H33" s="36"/>
      <c r="I33" s="126">
        <v>0.21</v>
      </c>
      <c r="J33" s="125">
        <f>ROUND(((SUM(BE92:BE554))*I33),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ROUND((SUM(BF92:BF554)),  2)</f>
        <v>0</v>
      </c>
      <c r="G34" s="36"/>
      <c r="H34" s="36"/>
      <c r="I34" s="126">
        <v>0.15</v>
      </c>
      <c r="J34" s="125">
        <f>ROUND(((SUM(BF92:BF554))*I34),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ROUND((SUM(BG92:BG554)),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ROUND((SUM(BH92:BH554)),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ROUND((SUM(BI92:BI554)),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02 - SO 02 Koruna hráze</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Obec Nekoř</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30</v>
      </c>
      <c r="D54" s="38"/>
      <c r="E54" s="38"/>
      <c r="F54" s="29" t="str">
        <f>E15</f>
        <v>MDS PROJEKT</v>
      </c>
      <c r="G54" s="38"/>
      <c r="H54" s="38"/>
      <c r="I54" s="31" t="s">
        <v>37</v>
      </c>
      <c r="J54" s="34" t="str">
        <f>E21</f>
        <v>VODNÍ DÍLA - TBD a.s.</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Ing. T. Klemša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J92</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J93</f>
        <v>0</v>
      </c>
      <c r="K60" s="143"/>
      <c r="L60" s="147"/>
    </row>
    <row r="61" spans="1:47" s="10" customFormat="1" ht="19.899999999999999" customHeight="1">
      <c r="B61" s="148"/>
      <c r="C61" s="99"/>
      <c r="D61" s="149" t="s">
        <v>173</v>
      </c>
      <c r="E61" s="150"/>
      <c r="F61" s="150"/>
      <c r="G61" s="150"/>
      <c r="H61" s="150"/>
      <c r="I61" s="150"/>
      <c r="J61" s="151">
        <f>J94</f>
        <v>0</v>
      </c>
      <c r="K61" s="99"/>
      <c r="L61" s="152"/>
    </row>
    <row r="62" spans="1:47" s="10" customFormat="1" ht="19.899999999999999" customHeight="1">
      <c r="B62" s="148"/>
      <c r="C62" s="99"/>
      <c r="D62" s="149" t="s">
        <v>175</v>
      </c>
      <c r="E62" s="150"/>
      <c r="F62" s="150"/>
      <c r="G62" s="150"/>
      <c r="H62" s="150"/>
      <c r="I62" s="150"/>
      <c r="J62" s="151">
        <f>J117</f>
        <v>0</v>
      </c>
      <c r="K62" s="99"/>
      <c r="L62" s="152"/>
    </row>
    <row r="63" spans="1:47" s="10" customFormat="1" ht="19.899999999999999" customHeight="1">
      <c r="B63" s="148"/>
      <c r="C63" s="99"/>
      <c r="D63" s="149" t="s">
        <v>176</v>
      </c>
      <c r="E63" s="150"/>
      <c r="F63" s="150"/>
      <c r="G63" s="150"/>
      <c r="H63" s="150"/>
      <c r="I63" s="150"/>
      <c r="J63" s="151">
        <f>J191</f>
        <v>0</v>
      </c>
      <c r="K63" s="99"/>
      <c r="L63" s="152"/>
    </row>
    <row r="64" spans="1:47" s="10" customFormat="1" ht="19.899999999999999" customHeight="1">
      <c r="B64" s="148"/>
      <c r="C64" s="99"/>
      <c r="D64" s="149" t="s">
        <v>177</v>
      </c>
      <c r="E64" s="150"/>
      <c r="F64" s="150"/>
      <c r="G64" s="150"/>
      <c r="H64" s="150"/>
      <c r="I64" s="150"/>
      <c r="J64" s="151">
        <f>J199</f>
        <v>0</v>
      </c>
      <c r="K64" s="99"/>
      <c r="L64" s="152"/>
    </row>
    <row r="65" spans="1:31" s="10" customFormat="1" ht="19.899999999999999" customHeight="1">
      <c r="B65" s="148"/>
      <c r="C65" s="99"/>
      <c r="D65" s="149" t="s">
        <v>178</v>
      </c>
      <c r="E65" s="150"/>
      <c r="F65" s="150"/>
      <c r="G65" s="150"/>
      <c r="H65" s="150"/>
      <c r="I65" s="150"/>
      <c r="J65" s="151">
        <f>J209</f>
        <v>0</v>
      </c>
      <c r="K65" s="99"/>
      <c r="L65" s="152"/>
    </row>
    <row r="66" spans="1:31" s="10" customFormat="1" ht="19.899999999999999" customHeight="1">
      <c r="B66" s="148"/>
      <c r="C66" s="99"/>
      <c r="D66" s="149" t="s">
        <v>179</v>
      </c>
      <c r="E66" s="150"/>
      <c r="F66" s="150"/>
      <c r="G66" s="150"/>
      <c r="H66" s="150"/>
      <c r="I66" s="150"/>
      <c r="J66" s="151">
        <f>J231</f>
        <v>0</v>
      </c>
      <c r="K66" s="99"/>
      <c r="L66" s="152"/>
    </row>
    <row r="67" spans="1:31" s="10" customFormat="1" ht="19.899999999999999" customHeight="1">
      <c r="B67" s="148"/>
      <c r="C67" s="99"/>
      <c r="D67" s="149" t="s">
        <v>180</v>
      </c>
      <c r="E67" s="150"/>
      <c r="F67" s="150"/>
      <c r="G67" s="150"/>
      <c r="H67" s="150"/>
      <c r="I67" s="150"/>
      <c r="J67" s="151">
        <f>J237</f>
        <v>0</v>
      </c>
      <c r="K67" s="99"/>
      <c r="L67" s="152"/>
    </row>
    <row r="68" spans="1:31" s="10" customFormat="1" ht="19.899999999999999" customHeight="1">
      <c r="B68" s="148"/>
      <c r="C68" s="99"/>
      <c r="D68" s="149" t="s">
        <v>181</v>
      </c>
      <c r="E68" s="150"/>
      <c r="F68" s="150"/>
      <c r="G68" s="150"/>
      <c r="H68" s="150"/>
      <c r="I68" s="150"/>
      <c r="J68" s="151">
        <f>J447</f>
        <v>0</v>
      </c>
      <c r="K68" s="99"/>
      <c r="L68" s="152"/>
    </row>
    <row r="69" spans="1:31" s="10" customFormat="1" ht="19.899999999999999" customHeight="1">
      <c r="B69" s="148"/>
      <c r="C69" s="99"/>
      <c r="D69" s="149" t="s">
        <v>182</v>
      </c>
      <c r="E69" s="150"/>
      <c r="F69" s="150"/>
      <c r="G69" s="150"/>
      <c r="H69" s="150"/>
      <c r="I69" s="150"/>
      <c r="J69" s="151">
        <f>J509</f>
        <v>0</v>
      </c>
      <c r="K69" s="99"/>
      <c r="L69" s="152"/>
    </row>
    <row r="70" spans="1:31" s="9" customFormat="1" ht="24.95" customHeight="1">
      <c r="B70" s="142"/>
      <c r="C70" s="143"/>
      <c r="D70" s="144" t="s">
        <v>183</v>
      </c>
      <c r="E70" s="145"/>
      <c r="F70" s="145"/>
      <c r="G70" s="145"/>
      <c r="H70" s="145"/>
      <c r="I70" s="145"/>
      <c r="J70" s="146">
        <f>J511</f>
        <v>0</v>
      </c>
      <c r="K70" s="143"/>
      <c r="L70" s="147"/>
    </row>
    <row r="71" spans="1:31" s="10" customFormat="1" ht="19.899999999999999" customHeight="1">
      <c r="B71" s="148"/>
      <c r="C71" s="99"/>
      <c r="D71" s="149" t="s">
        <v>184</v>
      </c>
      <c r="E71" s="150"/>
      <c r="F71" s="150"/>
      <c r="G71" s="150"/>
      <c r="H71" s="150"/>
      <c r="I71" s="150"/>
      <c r="J71" s="151">
        <f>J512</f>
        <v>0</v>
      </c>
      <c r="K71" s="99"/>
      <c r="L71" s="152"/>
    </row>
    <row r="72" spans="1:31" s="10" customFormat="1" ht="19.899999999999999" customHeight="1">
      <c r="B72" s="148"/>
      <c r="C72" s="99"/>
      <c r="D72" s="149" t="s">
        <v>915</v>
      </c>
      <c r="E72" s="150"/>
      <c r="F72" s="150"/>
      <c r="G72" s="150"/>
      <c r="H72" s="150"/>
      <c r="I72" s="150"/>
      <c r="J72" s="151">
        <f>J538</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186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99" t="str">
        <f>E7</f>
        <v>VD Pastviny, rekonstrukce koruny hráze</v>
      </c>
      <c r="F82" s="400"/>
      <c r="G82" s="400"/>
      <c r="H82" s="400"/>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164</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73" t="str">
        <f>E9</f>
        <v>02 - SO 02 Koruna hráze</v>
      </c>
      <c r="F84" s="401"/>
      <c r="G84" s="401"/>
      <c r="H84" s="40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24</v>
      </c>
      <c r="D86" s="38"/>
      <c r="E86" s="38"/>
      <c r="F86" s="29" t="str">
        <f>F12</f>
        <v>Obec Nekoř</v>
      </c>
      <c r="G86" s="38"/>
      <c r="H86" s="38"/>
      <c r="I86" s="31" t="s">
        <v>26</v>
      </c>
      <c r="J86" s="61" t="str">
        <f>IF(J12="","",J12)</f>
        <v>15. 10. 2018</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25.7" customHeight="1">
      <c r="A88" s="36"/>
      <c r="B88" s="37"/>
      <c r="C88" s="31" t="s">
        <v>30</v>
      </c>
      <c r="D88" s="38"/>
      <c r="E88" s="38"/>
      <c r="F88" s="29" t="str">
        <f>E15</f>
        <v>MDS PROJEKT</v>
      </c>
      <c r="G88" s="38"/>
      <c r="H88" s="38"/>
      <c r="I88" s="31" t="s">
        <v>37</v>
      </c>
      <c r="J88" s="34" t="str">
        <f>E21</f>
        <v>VODNÍ DÍLA - TBD a.s.</v>
      </c>
      <c r="K88" s="38"/>
      <c r="L88" s="115"/>
      <c r="S88" s="36"/>
      <c r="T88" s="36"/>
      <c r="U88" s="36"/>
      <c r="V88" s="36"/>
      <c r="W88" s="36"/>
      <c r="X88" s="36"/>
      <c r="Y88" s="36"/>
      <c r="Z88" s="36"/>
      <c r="AA88" s="36"/>
      <c r="AB88" s="36"/>
      <c r="AC88" s="36"/>
      <c r="AD88" s="36"/>
      <c r="AE88" s="36"/>
    </row>
    <row r="89" spans="1:65" s="2" customFormat="1" ht="15.2" customHeight="1">
      <c r="A89" s="36"/>
      <c r="B89" s="37"/>
      <c r="C89" s="31" t="s">
        <v>35</v>
      </c>
      <c r="D89" s="38"/>
      <c r="E89" s="38"/>
      <c r="F89" s="29" t="str">
        <f>IF(E18="","",E18)</f>
        <v>Vyplň údaj</v>
      </c>
      <c r="G89" s="38"/>
      <c r="H89" s="38"/>
      <c r="I89" s="31" t="s">
        <v>42</v>
      </c>
      <c r="J89" s="34" t="str">
        <f>E24</f>
        <v>Ing. T. Klemša</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187</v>
      </c>
      <c r="D91" s="156" t="s">
        <v>65</v>
      </c>
      <c r="E91" s="156" t="s">
        <v>61</v>
      </c>
      <c r="F91" s="156" t="s">
        <v>62</v>
      </c>
      <c r="G91" s="156" t="s">
        <v>188</v>
      </c>
      <c r="H91" s="156" t="s">
        <v>189</v>
      </c>
      <c r="I91" s="156" t="s">
        <v>190</v>
      </c>
      <c r="J91" s="156" t="s">
        <v>170</v>
      </c>
      <c r="K91" s="157" t="s">
        <v>191</v>
      </c>
      <c r="L91" s="158"/>
      <c r="M91" s="70" t="s">
        <v>22</v>
      </c>
      <c r="N91" s="71" t="s">
        <v>50</v>
      </c>
      <c r="O91" s="71" t="s">
        <v>192</v>
      </c>
      <c r="P91" s="71" t="s">
        <v>193</v>
      </c>
      <c r="Q91" s="71" t="s">
        <v>194</v>
      </c>
      <c r="R91" s="71" t="s">
        <v>195</v>
      </c>
      <c r="S91" s="71" t="s">
        <v>196</v>
      </c>
      <c r="T91" s="72" t="s">
        <v>197</v>
      </c>
      <c r="U91" s="153"/>
      <c r="V91" s="153"/>
      <c r="W91" s="153"/>
      <c r="X91" s="153"/>
      <c r="Y91" s="153"/>
      <c r="Z91" s="153"/>
      <c r="AA91" s="153"/>
      <c r="AB91" s="153"/>
      <c r="AC91" s="153"/>
      <c r="AD91" s="153"/>
      <c r="AE91" s="153"/>
    </row>
    <row r="92" spans="1:65" s="2" customFormat="1" ht="22.9" customHeight="1">
      <c r="A92" s="36"/>
      <c r="B92" s="37"/>
      <c r="C92" s="77" t="s">
        <v>198</v>
      </c>
      <c r="D92" s="38"/>
      <c r="E92" s="38"/>
      <c r="F92" s="38"/>
      <c r="G92" s="38"/>
      <c r="H92" s="38"/>
      <c r="I92" s="38"/>
      <c r="J92" s="159">
        <f>BK92</f>
        <v>0</v>
      </c>
      <c r="K92" s="38"/>
      <c r="L92" s="41"/>
      <c r="M92" s="73"/>
      <c r="N92" s="160"/>
      <c r="O92" s="74"/>
      <c r="P92" s="161">
        <f>P93+P511</f>
        <v>0</v>
      </c>
      <c r="Q92" s="74"/>
      <c r="R92" s="161">
        <f>R93+R511</f>
        <v>1082.8688170638807</v>
      </c>
      <c r="S92" s="74"/>
      <c r="T92" s="162">
        <f>T93+T511</f>
        <v>996.05018999999993</v>
      </c>
      <c r="U92" s="36"/>
      <c r="V92" s="36"/>
      <c r="W92" s="36"/>
      <c r="X92" s="36"/>
      <c r="Y92" s="36"/>
      <c r="Z92" s="36"/>
      <c r="AA92" s="36"/>
      <c r="AB92" s="36"/>
      <c r="AC92" s="36"/>
      <c r="AD92" s="36"/>
      <c r="AE92" s="36"/>
      <c r="AT92" s="19" t="s">
        <v>79</v>
      </c>
      <c r="AU92" s="19" t="s">
        <v>171</v>
      </c>
      <c r="BK92" s="163">
        <f>BK93+BK511</f>
        <v>0</v>
      </c>
    </row>
    <row r="93" spans="1:65" s="12" customFormat="1" ht="25.9" customHeight="1">
      <c r="B93" s="164"/>
      <c r="C93" s="165"/>
      <c r="D93" s="166" t="s">
        <v>79</v>
      </c>
      <c r="E93" s="167" t="s">
        <v>199</v>
      </c>
      <c r="F93" s="167" t="s">
        <v>200</v>
      </c>
      <c r="G93" s="165"/>
      <c r="H93" s="165"/>
      <c r="I93" s="168"/>
      <c r="J93" s="169">
        <f>BK93</f>
        <v>0</v>
      </c>
      <c r="K93" s="165"/>
      <c r="L93" s="170"/>
      <c r="M93" s="171"/>
      <c r="N93" s="172"/>
      <c r="O93" s="172"/>
      <c r="P93" s="173">
        <f>P94+P117+P191+P199+P209+P231+P237+P447+P509</f>
        <v>0</v>
      </c>
      <c r="Q93" s="172"/>
      <c r="R93" s="173">
        <f>R94+R117+R191+R199+R209+R231+R237+R447+R509</f>
        <v>1076.3079071096806</v>
      </c>
      <c r="S93" s="172"/>
      <c r="T93" s="174">
        <f>T94+T117+T191+T199+T209+T231+T237+T447+T509</f>
        <v>994.55518999999993</v>
      </c>
      <c r="AR93" s="175" t="s">
        <v>23</v>
      </c>
      <c r="AT93" s="176" t="s">
        <v>79</v>
      </c>
      <c r="AU93" s="176" t="s">
        <v>80</v>
      </c>
      <c r="AY93" s="175" t="s">
        <v>201</v>
      </c>
      <c r="BK93" s="177">
        <f>BK94+BK117+BK191+BK199+BK209+BK231+BK237+BK447+BK509</f>
        <v>0</v>
      </c>
    </row>
    <row r="94" spans="1:65" s="12" customFormat="1" ht="22.9" customHeight="1">
      <c r="B94" s="164"/>
      <c r="C94" s="165"/>
      <c r="D94" s="166" t="s">
        <v>79</v>
      </c>
      <c r="E94" s="178" t="s">
        <v>23</v>
      </c>
      <c r="F94" s="178" t="s">
        <v>107</v>
      </c>
      <c r="G94" s="165"/>
      <c r="H94" s="165"/>
      <c r="I94" s="168"/>
      <c r="J94" s="179">
        <f>BK94</f>
        <v>0</v>
      </c>
      <c r="K94" s="165"/>
      <c r="L94" s="170"/>
      <c r="M94" s="171"/>
      <c r="N94" s="172"/>
      <c r="O94" s="172"/>
      <c r="P94" s="173">
        <f>SUM(P95:P116)</f>
        <v>0</v>
      </c>
      <c r="Q94" s="172"/>
      <c r="R94" s="173">
        <f>SUM(R95:R116)</f>
        <v>0</v>
      </c>
      <c r="S94" s="172"/>
      <c r="T94" s="174">
        <f>SUM(T95:T116)</f>
        <v>338.69100000000003</v>
      </c>
      <c r="AR94" s="175" t="s">
        <v>23</v>
      </c>
      <c r="AT94" s="176" t="s">
        <v>79</v>
      </c>
      <c r="AU94" s="176" t="s">
        <v>23</v>
      </c>
      <c r="AY94" s="175" t="s">
        <v>201</v>
      </c>
      <c r="BK94" s="177">
        <f>SUM(BK95:BK116)</f>
        <v>0</v>
      </c>
    </row>
    <row r="95" spans="1:65" s="2" customFormat="1" ht="37.9" customHeight="1">
      <c r="A95" s="36"/>
      <c r="B95" s="37"/>
      <c r="C95" s="180" t="s">
        <v>23</v>
      </c>
      <c r="D95" s="180" t="s">
        <v>202</v>
      </c>
      <c r="E95" s="181" t="s">
        <v>203</v>
      </c>
      <c r="F95" s="182" t="s">
        <v>204</v>
      </c>
      <c r="G95" s="183" t="s">
        <v>205</v>
      </c>
      <c r="H95" s="184">
        <v>373.75</v>
      </c>
      <c r="I95" s="185"/>
      <c r="J95" s="186">
        <f>ROUND(I95*H95,2)</f>
        <v>0</v>
      </c>
      <c r="K95" s="182" t="s">
        <v>206</v>
      </c>
      <c r="L95" s="41"/>
      <c r="M95" s="187" t="s">
        <v>22</v>
      </c>
      <c r="N95" s="188" t="s">
        <v>51</v>
      </c>
      <c r="O95" s="66"/>
      <c r="P95" s="189">
        <f>O95*H95</f>
        <v>0</v>
      </c>
      <c r="Q95" s="189">
        <v>0</v>
      </c>
      <c r="R95" s="189">
        <f>Q95*H95</f>
        <v>0</v>
      </c>
      <c r="S95" s="189">
        <v>0.40799999999999997</v>
      </c>
      <c r="T95" s="190">
        <f>S95*H95</f>
        <v>152.48999999999998</v>
      </c>
      <c r="U95" s="36"/>
      <c r="V95" s="36"/>
      <c r="W95" s="36"/>
      <c r="X95" s="36"/>
      <c r="Y95" s="36"/>
      <c r="Z95" s="36"/>
      <c r="AA95" s="36"/>
      <c r="AB95" s="36"/>
      <c r="AC95" s="36"/>
      <c r="AD95" s="36"/>
      <c r="AE95" s="36"/>
      <c r="AR95" s="191" t="s">
        <v>207</v>
      </c>
      <c r="AT95" s="191" t="s">
        <v>202</v>
      </c>
      <c r="AU95" s="191" t="s">
        <v>89</v>
      </c>
      <c r="AY95" s="19" t="s">
        <v>201</v>
      </c>
      <c r="BE95" s="192">
        <f>IF(N95="základní",J95,0)</f>
        <v>0</v>
      </c>
      <c r="BF95" s="192">
        <f>IF(N95="snížená",J95,0)</f>
        <v>0</v>
      </c>
      <c r="BG95" s="192">
        <f>IF(N95="zákl. přenesená",J95,0)</f>
        <v>0</v>
      </c>
      <c r="BH95" s="192">
        <f>IF(N95="sníž. přenesená",J95,0)</f>
        <v>0</v>
      </c>
      <c r="BI95" s="192">
        <f>IF(N95="nulová",J95,0)</f>
        <v>0</v>
      </c>
      <c r="BJ95" s="19" t="s">
        <v>23</v>
      </c>
      <c r="BK95" s="192">
        <f>ROUND(I95*H95,2)</f>
        <v>0</v>
      </c>
      <c r="BL95" s="19" t="s">
        <v>207</v>
      </c>
      <c r="BM95" s="191" t="s">
        <v>916</v>
      </c>
    </row>
    <row r="96" spans="1:65" s="2" customFormat="1" ht="117">
      <c r="A96" s="36"/>
      <c r="B96" s="37"/>
      <c r="C96" s="38"/>
      <c r="D96" s="193" t="s">
        <v>209</v>
      </c>
      <c r="E96" s="38"/>
      <c r="F96" s="194" t="s">
        <v>210</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209</v>
      </c>
      <c r="AU96" s="19" t="s">
        <v>89</v>
      </c>
    </row>
    <row r="97" spans="1:65" s="14" customFormat="1" ht="11.25">
      <c r="B97" s="208"/>
      <c r="C97" s="209"/>
      <c r="D97" s="193" t="s">
        <v>211</v>
      </c>
      <c r="E97" s="210" t="s">
        <v>22</v>
      </c>
      <c r="F97" s="211" t="s">
        <v>917</v>
      </c>
      <c r="G97" s="209"/>
      <c r="H97" s="212">
        <v>373.75</v>
      </c>
      <c r="I97" s="213"/>
      <c r="J97" s="209"/>
      <c r="K97" s="209"/>
      <c r="L97" s="214"/>
      <c r="M97" s="215"/>
      <c r="N97" s="216"/>
      <c r="O97" s="216"/>
      <c r="P97" s="216"/>
      <c r="Q97" s="216"/>
      <c r="R97" s="216"/>
      <c r="S97" s="216"/>
      <c r="T97" s="217"/>
      <c r="AT97" s="218" t="s">
        <v>211</v>
      </c>
      <c r="AU97" s="218" t="s">
        <v>89</v>
      </c>
      <c r="AV97" s="14" t="s">
        <v>89</v>
      </c>
      <c r="AW97" s="14" t="s">
        <v>41</v>
      </c>
      <c r="AX97" s="14" t="s">
        <v>23</v>
      </c>
      <c r="AY97" s="218" t="s">
        <v>201</v>
      </c>
    </row>
    <row r="98" spans="1:65" s="2" customFormat="1" ht="24.2" customHeight="1">
      <c r="A98" s="36"/>
      <c r="B98" s="37"/>
      <c r="C98" s="180" t="s">
        <v>89</v>
      </c>
      <c r="D98" s="180" t="s">
        <v>202</v>
      </c>
      <c r="E98" s="181" t="s">
        <v>918</v>
      </c>
      <c r="F98" s="182" t="s">
        <v>919</v>
      </c>
      <c r="G98" s="183" t="s">
        <v>205</v>
      </c>
      <c r="H98" s="184">
        <v>373.75</v>
      </c>
      <c r="I98" s="185"/>
      <c r="J98" s="186">
        <f>ROUND(I98*H98,2)</f>
        <v>0</v>
      </c>
      <c r="K98" s="182" t="s">
        <v>206</v>
      </c>
      <c r="L98" s="41"/>
      <c r="M98" s="187" t="s">
        <v>22</v>
      </c>
      <c r="N98" s="188" t="s">
        <v>51</v>
      </c>
      <c r="O98" s="66"/>
      <c r="P98" s="189">
        <f>O98*H98</f>
        <v>0</v>
      </c>
      <c r="Q98" s="189">
        <v>0</v>
      </c>
      <c r="R98" s="189">
        <f>Q98*H98</f>
        <v>0</v>
      </c>
      <c r="S98" s="189">
        <v>0.18</v>
      </c>
      <c r="T98" s="190">
        <f>S98*H98</f>
        <v>67.274999999999991</v>
      </c>
      <c r="U98" s="36"/>
      <c r="V98" s="36"/>
      <c r="W98" s="36"/>
      <c r="X98" s="36"/>
      <c r="Y98" s="36"/>
      <c r="Z98" s="36"/>
      <c r="AA98" s="36"/>
      <c r="AB98" s="36"/>
      <c r="AC98" s="36"/>
      <c r="AD98" s="36"/>
      <c r="AE98" s="36"/>
      <c r="AR98" s="191" t="s">
        <v>207</v>
      </c>
      <c r="AT98" s="191" t="s">
        <v>202</v>
      </c>
      <c r="AU98" s="191" t="s">
        <v>89</v>
      </c>
      <c r="AY98" s="19" t="s">
        <v>201</v>
      </c>
      <c r="BE98" s="192">
        <f>IF(N98="základní",J98,0)</f>
        <v>0</v>
      </c>
      <c r="BF98" s="192">
        <f>IF(N98="snížená",J98,0)</f>
        <v>0</v>
      </c>
      <c r="BG98" s="192">
        <f>IF(N98="zákl. přenesená",J98,0)</f>
        <v>0</v>
      </c>
      <c r="BH98" s="192">
        <f>IF(N98="sníž. přenesená",J98,0)</f>
        <v>0</v>
      </c>
      <c r="BI98" s="192">
        <f>IF(N98="nulová",J98,0)</f>
        <v>0</v>
      </c>
      <c r="BJ98" s="19" t="s">
        <v>23</v>
      </c>
      <c r="BK98" s="192">
        <f>ROUND(I98*H98,2)</f>
        <v>0</v>
      </c>
      <c r="BL98" s="19" t="s">
        <v>207</v>
      </c>
      <c r="BM98" s="191" t="s">
        <v>920</v>
      </c>
    </row>
    <row r="99" spans="1:65" s="2" customFormat="1" ht="175.5">
      <c r="A99" s="36"/>
      <c r="B99" s="37"/>
      <c r="C99" s="38"/>
      <c r="D99" s="193" t="s">
        <v>209</v>
      </c>
      <c r="E99" s="38"/>
      <c r="F99" s="194" t="s">
        <v>921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209</v>
      </c>
      <c r="AU99" s="19" t="s">
        <v>89</v>
      </c>
    </row>
    <row r="100" spans="1:65" s="2" customFormat="1" ht="37.9" customHeight="1">
      <c r="A100" s="36"/>
      <c r="B100" s="37"/>
      <c r="C100" s="180" t="s">
        <v>221</v>
      </c>
      <c r="D100" s="180" t="s">
        <v>202</v>
      </c>
      <c r="E100" s="181" t="s">
        <v>922</v>
      </c>
      <c r="F100" s="182" t="s">
        <v>923</v>
      </c>
      <c r="G100" s="183" t="s">
        <v>205</v>
      </c>
      <c r="H100" s="184">
        <v>41.75</v>
      </c>
      <c r="I100" s="185"/>
      <c r="J100" s="186">
        <f>ROUND(I100*H100,2)</f>
        <v>0</v>
      </c>
      <c r="K100" s="182" t="s">
        <v>206</v>
      </c>
      <c r="L100" s="41"/>
      <c r="M100" s="187" t="s">
        <v>22</v>
      </c>
      <c r="N100" s="188" t="s">
        <v>51</v>
      </c>
      <c r="O100" s="66"/>
      <c r="P100" s="189">
        <f>O100*H100</f>
        <v>0</v>
      </c>
      <c r="Q100" s="189">
        <v>0</v>
      </c>
      <c r="R100" s="189">
        <f>Q100*H100</f>
        <v>0</v>
      </c>
      <c r="S100" s="189">
        <v>0.255</v>
      </c>
      <c r="T100" s="190">
        <f>S100*H100</f>
        <v>10.64625</v>
      </c>
      <c r="U100" s="36"/>
      <c r="V100" s="36"/>
      <c r="W100" s="36"/>
      <c r="X100" s="36"/>
      <c r="Y100" s="36"/>
      <c r="Z100" s="36"/>
      <c r="AA100" s="36"/>
      <c r="AB100" s="36"/>
      <c r="AC100" s="36"/>
      <c r="AD100" s="36"/>
      <c r="AE100" s="36"/>
      <c r="AR100" s="191" t="s">
        <v>207</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207</v>
      </c>
      <c r="BM100" s="191" t="s">
        <v>924</v>
      </c>
    </row>
    <row r="101" spans="1:65" s="2" customFormat="1" ht="126.75">
      <c r="A101" s="36"/>
      <c r="B101" s="37"/>
      <c r="C101" s="38"/>
      <c r="D101" s="193" t="s">
        <v>209</v>
      </c>
      <c r="E101" s="38"/>
      <c r="F101" s="194" t="s">
        <v>925</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209</v>
      </c>
      <c r="AU101" s="19" t="s">
        <v>89</v>
      </c>
    </row>
    <row r="102" spans="1:65" s="14" customFormat="1" ht="11.25">
      <c r="B102" s="208"/>
      <c r="C102" s="209"/>
      <c r="D102" s="193" t="s">
        <v>211</v>
      </c>
      <c r="E102" s="210" t="s">
        <v>22</v>
      </c>
      <c r="F102" s="211" t="s">
        <v>926</v>
      </c>
      <c r="G102" s="209"/>
      <c r="H102" s="212">
        <v>41.75</v>
      </c>
      <c r="I102" s="213"/>
      <c r="J102" s="209"/>
      <c r="K102" s="209"/>
      <c r="L102" s="214"/>
      <c r="M102" s="215"/>
      <c r="N102" s="216"/>
      <c r="O102" s="216"/>
      <c r="P102" s="216"/>
      <c r="Q102" s="216"/>
      <c r="R102" s="216"/>
      <c r="S102" s="216"/>
      <c r="T102" s="217"/>
      <c r="AT102" s="218" t="s">
        <v>211</v>
      </c>
      <c r="AU102" s="218" t="s">
        <v>89</v>
      </c>
      <c r="AV102" s="14" t="s">
        <v>89</v>
      </c>
      <c r="AW102" s="14" t="s">
        <v>41</v>
      </c>
      <c r="AX102" s="14" t="s">
        <v>23</v>
      </c>
      <c r="AY102" s="218" t="s">
        <v>201</v>
      </c>
    </row>
    <row r="103" spans="1:65" s="2" customFormat="1" ht="24.2" customHeight="1">
      <c r="A103" s="36"/>
      <c r="B103" s="37"/>
      <c r="C103" s="180" t="s">
        <v>207</v>
      </c>
      <c r="D103" s="180" t="s">
        <v>202</v>
      </c>
      <c r="E103" s="181" t="s">
        <v>927</v>
      </c>
      <c r="F103" s="182" t="s">
        <v>928</v>
      </c>
      <c r="G103" s="183" t="s">
        <v>205</v>
      </c>
      <c r="H103" s="184">
        <v>41.75</v>
      </c>
      <c r="I103" s="185"/>
      <c r="J103" s="186">
        <f>ROUND(I103*H103,2)</f>
        <v>0</v>
      </c>
      <c r="K103" s="182" t="s">
        <v>206</v>
      </c>
      <c r="L103" s="41"/>
      <c r="M103" s="187" t="s">
        <v>22</v>
      </c>
      <c r="N103" s="188" t="s">
        <v>51</v>
      </c>
      <c r="O103" s="66"/>
      <c r="P103" s="189">
        <f>O103*H103</f>
        <v>0</v>
      </c>
      <c r="Q103" s="189">
        <v>0</v>
      </c>
      <c r="R103" s="189">
        <f>Q103*H103</f>
        <v>0</v>
      </c>
      <c r="S103" s="189">
        <v>0.24</v>
      </c>
      <c r="T103" s="190">
        <f>S103*H103</f>
        <v>10.02</v>
      </c>
      <c r="U103" s="36"/>
      <c r="V103" s="36"/>
      <c r="W103" s="36"/>
      <c r="X103" s="36"/>
      <c r="Y103" s="36"/>
      <c r="Z103" s="36"/>
      <c r="AA103" s="36"/>
      <c r="AB103" s="36"/>
      <c r="AC103" s="36"/>
      <c r="AD103" s="36"/>
      <c r="AE103" s="36"/>
      <c r="AR103" s="191" t="s">
        <v>207</v>
      </c>
      <c r="AT103" s="191" t="s">
        <v>202</v>
      </c>
      <c r="AU103" s="191" t="s">
        <v>89</v>
      </c>
      <c r="AY103" s="19" t="s">
        <v>201</v>
      </c>
      <c r="BE103" s="192">
        <f>IF(N103="základní",J103,0)</f>
        <v>0</v>
      </c>
      <c r="BF103" s="192">
        <f>IF(N103="snížená",J103,0)</f>
        <v>0</v>
      </c>
      <c r="BG103" s="192">
        <f>IF(N103="zákl. přenesená",J103,0)</f>
        <v>0</v>
      </c>
      <c r="BH103" s="192">
        <f>IF(N103="sníž. přenesená",J103,0)</f>
        <v>0</v>
      </c>
      <c r="BI103" s="192">
        <f>IF(N103="nulová",J103,0)</f>
        <v>0</v>
      </c>
      <c r="BJ103" s="19" t="s">
        <v>23</v>
      </c>
      <c r="BK103" s="192">
        <f>ROUND(I103*H103,2)</f>
        <v>0</v>
      </c>
      <c r="BL103" s="19" t="s">
        <v>207</v>
      </c>
      <c r="BM103" s="191" t="s">
        <v>929</v>
      </c>
    </row>
    <row r="104" spans="1:65" s="2" customFormat="1" ht="175.5">
      <c r="A104" s="36"/>
      <c r="B104" s="37"/>
      <c r="C104" s="38"/>
      <c r="D104" s="193" t="s">
        <v>209</v>
      </c>
      <c r="E104" s="38"/>
      <c r="F104" s="194" t="s">
        <v>921</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209</v>
      </c>
      <c r="AU104" s="19" t="s">
        <v>89</v>
      </c>
    </row>
    <row r="105" spans="1:65" s="14" customFormat="1" ht="11.25">
      <c r="B105" s="208"/>
      <c r="C105" s="209"/>
      <c r="D105" s="193" t="s">
        <v>211</v>
      </c>
      <c r="E105" s="210" t="s">
        <v>22</v>
      </c>
      <c r="F105" s="211" t="s">
        <v>926</v>
      </c>
      <c r="G105" s="209"/>
      <c r="H105" s="212">
        <v>41.75</v>
      </c>
      <c r="I105" s="213"/>
      <c r="J105" s="209"/>
      <c r="K105" s="209"/>
      <c r="L105" s="214"/>
      <c r="M105" s="215"/>
      <c r="N105" s="216"/>
      <c r="O105" s="216"/>
      <c r="P105" s="216"/>
      <c r="Q105" s="216"/>
      <c r="R105" s="216"/>
      <c r="S105" s="216"/>
      <c r="T105" s="217"/>
      <c r="AT105" s="218" t="s">
        <v>211</v>
      </c>
      <c r="AU105" s="218" t="s">
        <v>89</v>
      </c>
      <c r="AV105" s="14" t="s">
        <v>89</v>
      </c>
      <c r="AW105" s="14" t="s">
        <v>41</v>
      </c>
      <c r="AX105" s="14" t="s">
        <v>23</v>
      </c>
      <c r="AY105" s="218" t="s">
        <v>201</v>
      </c>
    </row>
    <row r="106" spans="1:65" s="2" customFormat="1" ht="37.9" customHeight="1">
      <c r="A106" s="36"/>
      <c r="B106" s="37"/>
      <c r="C106" s="180" t="s">
        <v>234</v>
      </c>
      <c r="D106" s="180" t="s">
        <v>202</v>
      </c>
      <c r="E106" s="181" t="s">
        <v>930</v>
      </c>
      <c r="F106" s="182" t="s">
        <v>931</v>
      </c>
      <c r="G106" s="183" t="s">
        <v>205</v>
      </c>
      <c r="H106" s="184">
        <v>41.75</v>
      </c>
      <c r="I106" s="185"/>
      <c r="J106" s="186">
        <f>ROUND(I106*H106,2)</f>
        <v>0</v>
      </c>
      <c r="K106" s="182" t="s">
        <v>206</v>
      </c>
      <c r="L106" s="41"/>
      <c r="M106" s="187" t="s">
        <v>22</v>
      </c>
      <c r="N106" s="188" t="s">
        <v>51</v>
      </c>
      <c r="O106" s="66"/>
      <c r="P106" s="189">
        <f>O106*H106</f>
        <v>0</v>
      </c>
      <c r="Q106" s="189">
        <v>0</v>
      </c>
      <c r="R106" s="189">
        <f>Q106*H106</f>
        <v>0</v>
      </c>
      <c r="S106" s="189">
        <v>0.24299999999999999</v>
      </c>
      <c r="T106" s="190">
        <f>S106*H106</f>
        <v>10.145249999999999</v>
      </c>
      <c r="U106" s="36"/>
      <c r="V106" s="36"/>
      <c r="W106" s="36"/>
      <c r="X106" s="36"/>
      <c r="Y106" s="36"/>
      <c r="Z106" s="36"/>
      <c r="AA106" s="36"/>
      <c r="AB106" s="36"/>
      <c r="AC106" s="36"/>
      <c r="AD106" s="36"/>
      <c r="AE106" s="36"/>
      <c r="AR106" s="191" t="s">
        <v>207</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207</v>
      </c>
      <c r="BM106" s="191" t="s">
        <v>932</v>
      </c>
    </row>
    <row r="107" spans="1:65" s="2" customFormat="1" ht="175.5">
      <c r="A107" s="36"/>
      <c r="B107" s="37"/>
      <c r="C107" s="38"/>
      <c r="D107" s="193" t="s">
        <v>209</v>
      </c>
      <c r="E107" s="38"/>
      <c r="F107" s="194" t="s">
        <v>921</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209</v>
      </c>
      <c r="AU107" s="19" t="s">
        <v>89</v>
      </c>
    </row>
    <row r="108" spans="1:65" s="14" customFormat="1" ht="11.25">
      <c r="B108" s="208"/>
      <c r="C108" s="209"/>
      <c r="D108" s="193" t="s">
        <v>211</v>
      </c>
      <c r="E108" s="210" t="s">
        <v>22</v>
      </c>
      <c r="F108" s="211" t="s">
        <v>933</v>
      </c>
      <c r="G108" s="209"/>
      <c r="H108" s="212">
        <v>41.75</v>
      </c>
      <c r="I108" s="213"/>
      <c r="J108" s="209"/>
      <c r="K108" s="209"/>
      <c r="L108" s="214"/>
      <c r="M108" s="215"/>
      <c r="N108" s="216"/>
      <c r="O108" s="216"/>
      <c r="P108" s="216"/>
      <c r="Q108" s="216"/>
      <c r="R108" s="216"/>
      <c r="S108" s="216"/>
      <c r="T108" s="217"/>
      <c r="AT108" s="218" t="s">
        <v>211</v>
      </c>
      <c r="AU108" s="218" t="s">
        <v>89</v>
      </c>
      <c r="AV108" s="14" t="s">
        <v>89</v>
      </c>
      <c r="AW108" s="14" t="s">
        <v>41</v>
      </c>
      <c r="AX108" s="14" t="s">
        <v>23</v>
      </c>
      <c r="AY108" s="218" t="s">
        <v>201</v>
      </c>
    </row>
    <row r="109" spans="1:65" s="2" customFormat="1" ht="24.2" customHeight="1">
      <c r="A109" s="36"/>
      <c r="B109" s="37"/>
      <c r="C109" s="180" t="s">
        <v>241</v>
      </c>
      <c r="D109" s="180" t="s">
        <v>202</v>
      </c>
      <c r="E109" s="181" t="s">
        <v>934</v>
      </c>
      <c r="F109" s="182" t="s">
        <v>935</v>
      </c>
      <c r="G109" s="183" t="s">
        <v>205</v>
      </c>
      <c r="H109" s="184">
        <v>64.98</v>
      </c>
      <c r="I109" s="185"/>
      <c r="J109" s="186">
        <f>ROUND(I109*H109,2)</f>
        <v>0</v>
      </c>
      <c r="K109" s="182" t="s">
        <v>206</v>
      </c>
      <c r="L109" s="41"/>
      <c r="M109" s="187" t="s">
        <v>22</v>
      </c>
      <c r="N109" s="188" t="s">
        <v>51</v>
      </c>
      <c r="O109" s="66"/>
      <c r="P109" s="189">
        <f>O109*H109</f>
        <v>0</v>
      </c>
      <c r="Q109" s="189">
        <v>0</v>
      </c>
      <c r="R109" s="189">
        <f>Q109*H109</f>
        <v>0</v>
      </c>
      <c r="S109" s="189">
        <v>0.625</v>
      </c>
      <c r="T109" s="190">
        <f>S109*H109</f>
        <v>40.612500000000004</v>
      </c>
      <c r="U109" s="36"/>
      <c r="V109" s="36"/>
      <c r="W109" s="36"/>
      <c r="X109" s="36"/>
      <c r="Y109" s="36"/>
      <c r="Z109" s="36"/>
      <c r="AA109" s="36"/>
      <c r="AB109" s="36"/>
      <c r="AC109" s="36"/>
      <c r="AD109" s="36"/>
      <c r="AE109" s="36"/>
      <c r="AR109" s="191" t="s">
        <v>207</v>
      </c>
      <c r="AT109" s="191" t="s">
        <v>202</v>
      </c>
      <c r="AU109" s="191" t="s">
        <v>89</v>
      </c>
      <c r="AY109" s="19" t="s">
        <v>201</v>
      </c>
      <c r="BE109" s="192">
        <f>IF(N109="základní",J109,0)</f>
        <v>0</v>
      </c>
      <c r="BF109" s="192">
        <f>IF(N109="snížená",J109,0)</f>
        <v>0</v>
      </c>
      <c r="BG109" s="192">
        <f>IF(N109="zákl. přenesená",J109,0)</f>
        <v>0</v>
      </c>
      <c r="BH109" s="192">
        <f>IF(N109="sníž. přenesená",J109,0)</f>
        <v>0</v>
      </c>
      <c r="BI109" s="192">
        <f>IF(N109="nulová",J109,0)</f>
        <v>0</v>
      </c>
      <c r="BJ109" s="19" t="s">
        <v>23</v>
      </c>
      <c r="BK109" s="192">
        <f>ROUND(I109*H109,2)</f>
        <v>0</v>
      </c>
      <c r="BL109" s="19" t="s">
        <v>207</v>
      </c>
      <c r="BM109" s="191" t="s">
        <v>936</v>
      </c>
    </row>
    <row r="110" spans="1:65" s="2" customFormat="1" ht="175.5">
      <c r="A110" s="36"/>
      <c r="B110" s="37"/>
      <c r="C110" s="38"/>
      <c r="D110" s="193" t="s">
        <v>209</v>
      </c>
      <c r="E110" s="38"/>
      <c r="F110" s="194" t="s">
        <v>921</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209</v>
      </c>
      <c r="AU110" s="19" t="s">
        <v>89</v>
      </c>
    </row>
    <row r="111" spans="1:65" s="14" customFormat="1" ht="11.25">
      <c r="B111" s="208"/>
      <c r="C111" s="209"/>
      <c r="D111" s="193" t="s">
        <v>211</v>
      </c>
      <c r="E111" s="210" t="s">
        <v>22</v>
      </c>
      <c r="F111" s="211" t="s">
        <v>937</v>
      </c>
      <c r="G111" s="209"/>
      <c r="H111" s="212">
        <v>30.6</v>
      </c>
      <c r="I111" s="213"/>
      <c r="J111" s="209"/>
      <c r="K111" s="209"/>
      <c r="L111" s="214"/>
      <c r="M111" s="215"/>
      <c r="N111" s="216"/>
      <c r="O111" s="216"/>
      <c r="P111" s="216"/>
      <c r="Q111" s="216"/>
      <c r="R111" s="216"/>
      <c r="S111" s="216"/>
      <c r="T111" s="217"/>
      <c r="AT111" s="218" t="s">
        <v>211</v>
      </c>
      <c r="AU111" s="218" t="s">
        <v>89</v>
      </c>
      <c r="AV111" s="14" t="s">
        <v>89</v>
      </c>
      <c r="AW111" s="14" t="s">
        <v>41</v>
      </c>
      <c r="AX111" s="14" t="s">
        <v>80</v>
      </c>
      <c r="AY111" s="218" t="s">
        <v>201</v>
      </c>
    </row>
    <row r="112" spans="1:65" s="14" customFormat="1" ht="11.25">
      <c r="B112" s="208"/>
      <c r="C112" s="209"/>
      <c r="D112" s="193" t="s">
        <v>211</v>
      </c>
      <c r="E112" s="210" t="s">
        <v>22</v>
      </c>
      <c r="F112" s="211" t="s">
        <v>938</v>
      </c>
      <c r="G112" s="209"/>
      <c r="H112" s="212">
        <v>34.380000000000003</v>
      </c>
      <c r="I112" s="213"/>
      <c r="J112" s="209"/>
      <c r="K112" s="209"/>
      <c r="L112" s="214"/>
      <c r="M112" s="215"/>
      <c r="N112" s="216"/>
      <c r="O112" s="216"/>
      <c r="P112" s="216"/>
      <c r="Q112" s="216"/>
      <c r="R112" s="216"/>
      <c r="S112" s="216"/>
      <c r="T112" s="217"/>
      <c r="AT112" s="218" t="s">
        <v>211</v>
      </c>
      <c r="AU112" s="218" t="s">
        <v>89</v>
      </c>
      <c r="AV112" s="14" t="s">
        <v>89</v>
      </c>
      <c r="AW112" s="14" t="s">
        <v>41</v>
      </c>
      <c r="AX112" s="14" t="s">
        <v>80</v>
      </c>
      <c r="AY112" s="218" t="s">
        <v>201</v>
      </c>
    </row>
    <row r="113" spans="1:65" s="15" customFormat="1" ht="11.25">
      <c r="B113" s="229"/>
      <c r="C113" s="230"/>
      <c r="D113" s="193" t="s">
        <v>211</v>
      </c>
      <c r="E113" s="231" t="s">
        <v>22</v>
      </c>
      <c r="F113" s="232" t="s">
        <v>316</v>
      </c>
      <c r="G113" s="230"/>
      <c r="H113" s="233">
        <v>64.98</v>
      </c>
      <c r="I113" s="234"/>
      <c r="J113" s="230"/>
      <c r="K113" s="230"/>
      <c r="L113" s="235"/>
      <c r="M113" s="236"/>
      <c r="N113" s="237"/>
      <c r="O113" s="237"/>
      <c r="P113" s="237"/>
      <c r="Q113" s="237"/>
      <c r="R113" s="237"/>
      <c r="S113" s="237"/>
      <c r="T113" s="238"/>
      <c r="AT113" s="239" t="s">
        <v>211</v>
      </c>
      <c r="AU113" s="239" t="s">
        <v>89</v>
      </c>
      <c r="AV113" s="15" t="s">
        <v>207</v>
      </c>
      <c r="AW113" s="15" t="s">
        <v>41</v>
      </c>
      <c r="AX113" s="15" t="s">
        <v>23</v>
      </c>
      <c r="AY113" s="239" t="s">
        <v>201</v>
      </c>
    </row>
    <row r="114" spans="1:65" s="2" customFormat="1" ht="24.2" customHeight="1">
      <c r="A114" s="36"/>
      <c r="B114" s="37"/>
      <c r="C114" s="180" t="s">
        <v>246</v>
      </c>
      <c r="D114" s="180" t="s">
        <v>202</v>
      </c>
      <c r="E114" s="181" t="s">
        <v>214</v>
      </c>
      <c r="F114" s="182" t="s">
        <v>215</v>
      </c>
      <c r="G114" s="183" t="s">
        <v>216</v>
      </c>
      <c r="H114" s="184">
        <v>163.80000000000001</v>
      </c>
      <c r="I114" s="185"/>
      <c r="J114" s="186">
        <f>ROUND(I114*H114,2)</f>
        <v>0</v>
      </c>
      <c r="K114" s="182" t="s">
        <v>206</v>
      </c>
      <c r="L114" s="41"/>
      <c r="M114" s="187" t="s">
        <v>22</v>
      </c>
      <c r="N114" s="188" t="s">
        <v>51</v>
      </c>
      <c r="O114" s="66"/>
      <c r="P114" s="189">
        <f>O114*H114</f>
        <v>0</v>
      </c>
      <c r="Q114" s="189">
        <v>0</v>
      </c>
      <c r="R114" s="189">
        <f>Q114*H114</f>
        <v>0</v>
      </c>
      <c r="S114" s="189">
        <v>0.28999999999999998</v>
      </c>
      <c r="T114" s="190">
        <f>S114*H114</f>
        <v>47.502000000000002</v>
      </c>
      <c r="U114" s="36"/>
      <c r="V114" s="36"/>
      <c r="W114" s="36"/>
      <c r="X114" s="36"/>
      <c r="Y114" s="36"/>
      <c r="Z114" s="36"/>
      <c r="AA114" s="36"/>
      <c r="AB114" s="36"/>
      <c r="AC114" s="36"/>
      <c r="AD114" s="36"/>
      <c r="AE114" s="36"/>
      <c r="AR114" s="191" t="s">
        <v>207</v>
      </c>
      <c r="AT114" s="191" t="s">
        <v>202</v>
      </c>
      <c r="AU114" s="191" t="s">
        <v>89</v>
      </c>
      <c r="AY114" s="19" t="s">
        <v>201</v>
      </c>
      <c r="BE114" s="192">
        <f>IF(N114="základní",J114,0)</f>
        <v>0</v>
      </c>
      <c r="BF114" s="192">
        <f>IF(N114="snížená",J114,0)</f>
        <v>0</v>
      </c>
      <c r="BG114" s="192">
        <f>IF(N114="zákl. přenesená",J114,0)</f>
        <v>0</v>
      </c>
      <c r="BH114" s="192">
        <f>IF(N114="sníž. přenesená",J114,0)</f>
        <v>0</v>
      </c>
      <c r="BI114" s="192">
        <f>IF(N114="nulová",J114,0)</f>
        <v>0</v>
      </c>
      <c r="BJ114" s="19" t="s">
        <v>23</v>
      </c>
      <c r="BK114" s="192">
        <f>ROUND(I114*H114,2)</f>
        <v>0</v>
      </c>
      <c r="BL114" s="19" t="s">
        <v>207</v>
      </c>
      <c r="BM114" s="191" t="s">
        <v>939</v>
      </c>
    </row>
    <row r="115" spans="1:65" s="2" customFormat="1" ht="136.5">
      <c r="A115" s="36"/>
      <c r="B115" s="37"/>
      <c r="C115" s="38"/>
      <c r="D115" s="193" t="s">
        <v>209</v>
      </c>
      <c r="E115" s="38"/>
      <c r="F115" s="194" t="s">
        <v>218</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209</v>
      </c>
      <c r="AU115" s="19" t="s">
        <v>89</v>
      </c>
    </row>
    <row r="116" spans="1:65" s="14" customFormat="1" ht="11.25">
      <c r="B116" s="208"/>
      <c r="C116" s="209"/>
      <c r="D116" s="193" t="s">
        <v>211</v>
      </c>
      <c r="E116" s="210" t="s">
        <v>22</v>
      </c>
      <c r="F116" s="211" t="s">
        <v>940</v>
      </c>
      <c r="G116" s="209"/>
      <c r="H116" s="212">
        <v>163.80000000000001</v>
      </c>
      <c r="I116" s="213"/>
      <c r="J116" s="209"/>
      <c r="K116" s="209"/>
      <c r="L116" s="214"/>
      <c r="M116" s="215"/>
      <c r="N116" s="216"/>
      <c r="O116" s="216"/>
      <c r="P116" s="216"/>
      <c r="Q116" s="216"/>
      <c r="R116" s="216"/>
      <c r="S116" s="216"/>
      <c r="T116" s="217"/>
      <c r="AT116" s="218" t="s">
        <v>211</v>
      </c>
      <c r="AU116" s="218" t="s">
        <v>89</v>
      </c>
      <c r="AV116" s="14" t="s">
        <v>89</v>
      </c>
      <c r="AW116" s="14" t="s">
        <v>41</v>
      </c>
      <c r="AX116" s="14" t="s">
        <v>23</v>
      </c>
      <c r="AY116" s="218" t="s">
        <v>201</v>
      </c>
    </row>
    <row r="117" spans="1:65" s="12" customFormat="1" ht="22.9" customHeight="1">
      <c r="B117" s="164"/>
      <c r="C117" s="165"/>
      <c r="D117" s="166" t="s">
        <v>79</v>
      </c>
      <c r="E117" s="178" t="s">
        <v>221</v>
      </c>
      <c r="F117" s="178" t="s">
        <v>290</v>
      </c>
      <c r="G117" s="165"/>
      <c r="H117" s="165"/>
      <c r="I117" s="168"/>
      <c r="J117" s="179">
        <f>BK117</f>
        <v>0</v>
      </c>
      <c r="K117" s="165"/>
      <c r="L117" s="170"/>
      <c r="M117" s="171"/>
      <c r="N117" s="172"/>
      <c r="O117" s="172"/>
      <c r="P117" s="173">
        <f>SUM(P118:P190)</f>
        <v>0</v>
      </c>
      <c r="Q117" s="172"/>
      <c r="R117" s="173">
        <f>SUM(R118:R190)</f>
        <v>755.47740236466768</v>
      </c>
      <c r="S117" s="172"/>
      <c r="T117" s="174">
        <f>SUM(T118:T190)</f>
        <v>0</v>
      </c>
      <c r="AR117" s="175" t="s">
        <v>23</v>
      </c>
      <c r="AT117" s="176" t="s">
        <v>79</v>
      </c>
      <c r="AU117" s="176" t="s">
        <v>23</v>
      </c>
      <c r="AY117" s="175" t="s">
        <v>201</v>
      </c>
      <c r="BK117" s="177">
        <f>SUM(BK118:BK190)</f>
        <v>0</v>
      </c>
    </row>
    <row r="118" spans="1:65" s="2" customFormat="1" ht="37.9" customHeight="1">
      <c r="A118" s="36"/>
      <c r="B118" s="37"/>
      <c r="C118" s="180" t="s">
        <v>253</v>
      </c>
      <c r="D118" s="180" t="s">
        <v>202</v>
      </c>
      <c r="E118" s="181" t="s">
        <v>941</v>
      </c>
      <c r="F118" s="182" t="s">
        <v>942</v>
      </c>
      <c r="G118" s="183" t="s">
        <v>224</v>
      </c>
      <c r="H118" s="184">
        <v>178.88200000000001</v>
      </c>
      <c r="I118" s="185"/>
      <c r="J118" s="186">
        <f>ROUND(I118*H118,2)</f>
        <v>0</v>
      </c>
      <c r="K118" s="182" t="s">
        <v>206</v>
      </c>
      <c r="L118" s="41"/>
      <c r="M118" s="187" t="s">
        <v>22</v>
      </c>
      <c r="N118" s="188" t="s">
        <v>51</v>
      </c>
      <c r="O118" s="66"/>
      <c r="P118" s="189">
        <f>O118*H118</f>
        <v>0</v>
      </c>
      <c r="Q118" s="189">
        <v>2.808944538</v>
      </c>
      <c r="R118" s="189">
        <f>Q118*H118</f>
        <v>502.46961684651603</v>
      </c>
      <c r="S118" s="189">
        <v>0</v>
      </c>
      <c r="T118" s="190">
        <f>S118*H118</f>
        <v>0</v>
      </c>
      <c r="U118" s="36"/>
      <c r="V118" s="36"/>
      <c r="W118" s="36"/>
      <c r="X118" s="36"/>
      <c r="Y118" s="36"/>
      <c r="Z118" s="36"/>
      <c r="AA118" s="36"/>
      <c r="AB118" s="36"/>
      <c r="AC118" s="36"/>
      <c r="AD118" s="36"/>
      <c r="AE118" s="36"/>
      <c r="AR118" s="191" t="s">
        <v>207</v>
      </c>
      <c r="AT118" s="191" t="s">
        <v>202</v>
      </c>
      <c r="AU118" s="191" t="s">
        <v>89</v>
      </c>
      <c r="AY118" s="19" t="s">
        <v>201</v>
      </c>
      <c r="BE118" s="192">
        <f>IF(N118="základní",J118,0)</f>
        <v>0</v>
      </c>
      <c r="BF118" s="192">
        <f>IF(N118="snížená",J118,0)</f>
        <v>0</v>
      </c>
      <c r="BG118" s="192">
        <f>IF(N118="zákl. přenesená",J118,0)</f>
        <v>0</v>
      </c>
      <c r="BH118" s="192">
        <f>IF(N118="sníž. přenesená",J118,0)</f>
        <v>0</v>
      </c>
      <c r="BI118" s="192">
        <f>IF(N118="nulová",J118,0)</f>
        <v>0</v>
      </c>
      <c r="BJ118" s="19" t="s">
        <v>23</v>
      </c>
      <c r="BK118" s="192">
        <f>ROUND(I118*H118,2)</f>
        <v>0</v>
      </c>
      <c r="BL118" s="19" t="s">
        <v>207</v>
      </c>
      <c r="BM118" s="191" t="s">
        <v>943</v>
      </c>
    </row>
    <row r="119" spans="1:65" s="2" customFormat="1" ht="234">
      <c r="A119" s="36"/>
      <c r="B119" s="37"/>
      <c r="C119" s="38"/>
      <c r="D119" s="193" t="s">
        <v>209</v>
      </c>
      <c r="E119" s="38"/>
      <c r="F119" s="194" t="s">
        <v>944</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209</v>
      </c>
      <c r="AU119" s="19" t="s">
        <v>89</v>
      </c>
    </row>
    <row r="120" spans="1:65" s="13" customFormat="1" ht="11.25">
      <c r="B120" s="198"/>
      <c r="C120" s="199"/>
      <c r="D120" s="193" t="s">
        <v>211</v>
      </c>
      <c r="E120" s="200" t="s">
        <v>22</v>
      </c>
      <c r="F120" s="201" t="s">
        <v>945</v>
      </c>
      <c r="G120" s="199"/>
      <c r="H120" s="200" t="s">
        <v>22</v>
      </c>
      <c r="I120" s="202"/>
      <c r="J120" s="199"/>
      <c r="K120" s="199"/>
      <c r="L120" s="203"/>
      <c r="M120" s="204"/>
      <c r="N120" s="205"/>
      <c r="O120" s="205"/>
      <c r="P120" s="205"/>
      <c r="Q120" s="205"/>
      <c r="R120" s="205"/>
      <c r="S120" s="205"/>
      <c r="T120" s="206"/>
      <c r="AT120" s="207" t="s">
        <v>211</v>
      </c>
      <c r="AU120" s="207" t="s">
        <v>89</v>
      </c>
      <c r="AV120" s="13" t="s">
        <v>23</v>
      </c>
      <c r="AW120" s="13" t="s">
        <v>41</v>
      </c>
      <c r="AX120" s="13" t="s">
        <v>80</v>
      </c>
      <c r="AY120" s="207" t="s">
        <v>201</v>
      </c>
    </row>
    <row r="121" spans="1:65" s="13" customFormat="1" ht="11.25">
      <c r="B121" s="198"/>
      <c r="C121" s="199"/>
      <c r="D121" s="193" t="s">
        <v>211</v>
      </c>
      <c r="E121" s="200" t="s">
        <v>22</v>
      </c>
      <c r="F121" s="201" t="s">
        <v>946</v>
      </c>
      <c r="G121" s="199"/>
      <c r="H121" s="200" t="s">
        <v>22</v>
      </c>
      <c r="I121" s="202"/>
      <c r="J121" s="199"/>
      <c r="K121" s="199"/>
      <c r="L121" s="203"/>
      <c r="M121" s="204"/>
      <c r="N121" s="205"/>
      <c r="O121" s="205"/>
      <c r="P121" s="205"/>
      <c r="Q121" s="205"/>
      <c r="R121" s="205"/>
      <c r="S121" s="205"/>
      <c r="T121" s="206"/>
      <c r="AT121" s="207" t="s">
        <v>211</v>
      </c>
      <c r="AU121" s="207" t="s">
        <v>89</v>
      </c>
      <c r="AV121" s="13" t="s">
        <v>23</v>
      </c>
      <c r="AW121" s="13" t="s">
        <v>41</v>
      </c>
      <c r="AX121" s="13" t="s">
        <v>80</v>
      </c>
      <c r="AY121" s="207" t="s">
        <v>201</v>
      </c>
    </row>
    <row r="122" spans="1:65" s="14" customFormat="1" ht="11.25">
      <c r="B122" s="208"/>
      <c r="C122" s="209"/>
      <c r="D122" s="193" t="s">
        <v>211</v>
      </c>
      <c r="E122" s="210" t="s">
        <v>22</v>
      </c>
      <c r="F122" s="211" t="s">
        <v>947</v>
      </c>
      <c r="G122" s="209"/>
      <c r="H122" s="212">
        <v>136.29599999999999</v>
      </c>
      <c r="I122" s="213"/>
      <c r="J122" s="209"/>
      <c r="K122" s="209"/>
      <c r="L122" s="214"/>
      <c r="M122" s="215"/>
      <c r="N122" s="216"/>
      <c r="O122" s="216"/>
      <c r="P122" s="216"/>
      <c r="Q122" s="216"/>
      <c r="R122" s="216"/>
      <c r="S122" s="216"/>
      <c r="T122" s="217"/>
      <c r="AT122" s="218" t="s">
        <v>211</v>
      </c>
      <c r="AU122" s="218" t="s">
        <v>89</v>
      </c>
      <c r="AV122" s="14" t="s">
        <v>89</v>
      </c>
      <c r="AW122" s="14" t="s">
        <v>41</v>
      </c>
      <c r="AX122" s="14" t="s">
        <v>80</v>
      </c>
      <c r="AY122" s="218" t="s">
        <v>201</v>
      </c>
    </row>
    <row r="123" spans="1:65" s="14" customFormat="1" ht="11.25">
      <c r="B123" s="208"/>
      <c r="C123" s="209"/>
      <c r="D123" s="193" t="s">
        <v>211</v>
      </c>
      <c r="E123" s="210" t="s">
        <v>22</v>
      </c>
      <c r="F123" s="211" t="s">
        <v>948</v>
      </c>
      <c r="G123" s="209"/>
      <c r="H123" s="212">
        <v>41.225999999999999</v>
      </c>
      <c r="I123" s="213"/>
      <c r="J123" s="209"/>
      <c r="K123" s="209"/>
      <c r="L123" s="214"/>
      <c r="M123" s="215"/>
      <c r="N123" s="216"/>
      <c r="O123" s="216"/>
      <c r="P123" s="216"/>
      <c r="Q123" s="216"/>
      <c r="R123" s="216"/>
      <c r="S123" s="216"/>
      <c r="T123" s="217"/>
      <c r="AT123" s="218" t="s">
        <v>211</v>
      </c>
      <c r="AU123" s="218" t="s">
        <v>89</v>
      </c>
      <c r="AV123" s="14" t="s">
        <v>89</v>
      </c>
      <c r="AW123" s="14" t="s">
        <v>41</v>
      </c>
      <c r="AX123" s="14" t="s">
        <v>80</v>
      </c>
      <c r="AY123" s="218" t="s">
        <v>201</v>
      </c>
    </row>
    <row r="124" spans="1:65" s="14" customFormat="1" ht="11.25">
      <c r="B124" s="208"/>
      <c r="C124" s="209"/>
      <c r="D124" s="193" t="s">
        <v>211</v>
      </c>
      <c r="E124" s="210" t="s">
        <v>22</v>
      </c>
      <c r="F124" s="211" t="s">
        <v>949</v>
      </c>
      <c r="G124" s="209"/>
      <c r="H124" s="212">
        <v>1.36</v>
      </c>
      <c r="I124" s="213"/>
      <c r="J124" s="209"/>
      <c r="K124" s="209"/>
      <c r="L124" s="214"/>
      <c r="M124" s="215"/>
      <c r="N124" s="216"/>
      <c r="O124" s="216"/>
      <c r="P124" s="216"/>
      <c r="Q124" s="216"/>
      <c r="R124" s="216"/>
      <c r="S124" s="216"/>
      <c r="T124" s="217"/>
      <c r="AT124" s="218" t="s">
        <v>211</v>
      </c>
      <c r="AU124" s="218" t="s">
        <v>89</v>
      </c>
      <c r="AV124" s="14" t="s">
        <v>89</v>
      </c>
      <c r="AW124" s="14" t="s">
        <v>41</v>
      </c>
      <c r="AX124" s="14" t="s">
        <v>80</v>
      </c>
      <c r="AY124" s="218" t="s">
        <v>201</v>
      </c>
    </row>
    <row r="125" spans="1:65" s="15" customFormat="1" ht="11.25">
      <c r="B125" s="229"/>
      <c r="C125" s="230"/>
      <c r="D125" s="193" t="s">
        <v>211</v>
      </c>
      <c r="E125" s="231" t="s">
        <v>22</v>
      </c>
      <c r="F125" s="232" t="s">
        <v>316</v>
      </c>
      <c r="G125" s="230"/>
      <c r="H125" s="233">
        <v>178.88200000000001</v>
      </c>
      <c r="I125" s="234"/>
      <c r="J125" s="230"/>
      <c r="K125" s="230"/>
      <c r="L125" s="235"/>
      <c r="M125" s="236"/>
      <c r="N125" s="237"/>
      <c r="O125" s="237"/>
      <c r="P125" s="237"/>
      <c r="Q125" s="237"/>
      <c r="R125" s="237"/>
      <c r="S125" s="237"/>
      <c r="T125" s="238"/>
      <c r="AT125" s="239" t="s">
        <v>211</v>
      </c>
      <c r="AU125" s="239" t="s">
        <v>89</v>
      </c>
      <c r="AV125" s="15" t="s">
        <v>207</v>
      </c>
      <c r="AW125" s="15" t="s">
        <v>41</v>
      </c>
      <c r="AX125" s="15" t="s">
        <v>23</v>
      </c>
      <c r="AY125" s="239" t="s">
        <v>201</v>
      </c>
    </row>
    <row r="126" spans="1:65" s="2" customFormat="1" ht="37.9" customHeight="1">
      <c r="A126" s="36"/>
      <c r="B126" s="37"/>
      <c r="C126" s="180" t="s">
        <v>260</v>
      </c>
      <c r="D126" s="180" t="s">
        <v>202</v>
      </c>
      <c r="E126" s="181" t="s">
        <v>950</v>
      </c>
      <c r="F126" s="182" t="s">
        <v>951</v>
      </c>
      <c r="G126" s="183" t="s">
        <v>224</v>
      </c>
      <c r="H126" s="184">
        <v>70.668000000000006</v>
      </c>
      <c r="I126" s="185"/>
      <c r="J126" s="186">
        <f>ROUND(I126*H126,2)</f>
        <v>0</v>
      </c>
      <c r="K126" s="182" t="s">
        <v>206</v>
      </c>
      <c r="L126" s="41"/>
      <c r="M126" s="187" t="s">
        <v>22</v>
      </c>
      <c r="N126" s="188" t="s">
        <v>51</v>
      </c>
      <c r="O126" s="66"/>
      <c r="P126" s="189">
        <f>O126*H126</f>
        <v>0</v>
      </c>
      <c r="Q126" s="189">
        <v>2.808944538</v>
      </c>
      <c r="R126" s="189">
        <f>Q126*H126</f>
        <v>198.50249261138401</v>
      </c>
      <c r="S126" s="189">
        <v>0</v>
      </c>
      <c r="T126" s="190">
        <f>S126*H126</f>
        <v>0</v>
      </c>
      <c r="U126" s="36"/>
      <c r="V126" s="36"/>
      <c r="W126" s="36"/>
      <c r="X126" s="36"/>
      <c r="Y126" s="36"/>
      <c r="Z126" s="36"/>
      <c r="AA126" s="36"/>
      <c r="AB126" s="36"/>
      <c r="AC126" s="36"/>
      <c r="AD126" s="36"/>
      <c r="AE126" s="36"/>
      <c r="AR126" s="191" t="s">
        <v>207</v>
      </c>
      <c r="AT126" s="191" t="s">
        <v>202</v>
      </c>
      <c r="AU126" s="191" t="s">
        <v>89</v>
      </c>
      <c r="AY126" s="19" t="s">
        <v>201</v>
      </c>
      <c r="BE126" s="192">
        <f>IF(N126="základní",J126,0)</f>
        <v>0</v>
      </c>
      <c r="BF126" s="192">
        <f>IF(N126="snížená",J126,0)</f>
        <v>0</v>
      </c>
      <c r="BG126" s="192">
        <f>IF(N126="zákl. přenesená",J126,0)</f>
        <v>0</v>
      </c>
      <c r="BH126" s="192">
        <f>IF(N126="sníž. přenesená",J126,0)</f>
        <v>0</v>
      </c>
      <c r="BI126" s="192">
        <f>IF(N126="nulová",J126,0)</f>
        <v>0</v>
      </c>
      <c r="BJ126" s="19" t="s">
        <v>23</v>
      </c>
      <c r="BK126" s="192">
        <f>ROUND(I126*H126,2)</f>
        <v>0</v>
      </c>
      <c r="BL126" s="19" t="s">
        <v>207</v>
      </c>
      <c r="BM126" s="191" t="s">
        <v>952</v>
      </c>
    </row>
    <row r="127" spans="1:65" s="2" customFormat="1" ht="234">
      <c r="A127" s="36"/>
      <c r="B127" s="37"/>
      <c r="C127" s="38"/>
      <c r="D127" s="193" t="s">
        <v>209</v>
      </c>
      <c r="E127" s="38"/>
      <c r="F127" s="194" t="s">
        <v>944</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209</v>
      </c>
      <c r="AU127" s="19" t="s">
        <v>89</v>
      </c>
    </row>
    <row r="128" spans="1:65" s="2" customFormat="1" ht="78">
      <c r="A128" s="36"/>
      <c r="B128" s="37"/>
      <c r="C128" s="38"/>
      <c r="D128" s="193" t="s">
        <v>953</v>
      </c>
      <c r="E128" s="38"/>
      <c r="F128" s="194" t="s">
        <v>954</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953</v>
      </c>
      <c r="AU128" s="19" t="s">
        <v>89</v>
      </c>
    </row>
    <row r="129" spans="1:65" s="13" customFormat="1" ht="11.25">
      <c r="B129" s="198"/>
      <c r="C129" s="199"/>
      <c r="D129" s="193" t="s">
        <v>211</v>
      </c>
      <c r="E129" s="200" t="s">
        <v>22</v>
      </c>
      <c r="F129" s="201" t="s">
        <v>955</v>
      </c>
      <c r="G129" s="199"/>
      <c r="H129" s="200" t="s">
        <v>22</v>
      </c>
      <c r="I129" s="202"/>
      <c r="J129" s="199"/>
      <c r="K129" s="199"/>
      <c r="L129" s="203"/>
      <c r="M129" s="204"/>
      <c r="N129" s="205"/>
      <c r="O129" s="205"/>
      <c r="P129" s="205"/>
      <c r="Q129" s="205"/>
      <c r="R129" s="205"/>
      <c r="S129" s="205"/>
      <c r="T129" s="206"/>
      <c r="AT129" s="207" t="s">
        <v>211</v>
      </c>
      <c r="AU129" s="207" t="s">
        <v>89</v>
      </c>
      <c r="AV129" s="13" t="s">
        <v>23</v>
      </c>
      <c r="AW129" s="13" t="s">
        <v>41</v>
      </c>
      <c r="AX129" s="13" t="s">
        <v>80</v>
      </c>
      <c r="AY129" s="207" t="s">
        <v>201</v>
      </c>
    </row>
    <row r="130" spans="1:65" s="13" customFormat="1" ht="11.25">
      <c r="B130" s="198"/>
      <c r="C130" s="199"/>
      <c r="D130" s="193" t="s">
        <v>211</v>
      </c>
      <c r="E130" s="200" t="s">
        <v>22</v>
      </c>
      <c r="F130" s="201" t="s">
        <v>956</v>
      </c>
      <c r="G130" s="199"/>
      <c r="H130" s="200" t="s">
        <v>22</v>
      </c>
      <c r="I130" s="202"/>
      <c r="J130" s="199"/>
      <c r="K130" s="199"/>
      <c r="L130" s="203"/>
      <c r="M130" s="204"/>
      <c r="N130" s="205"/>
      <c r="O130" s="205"/>
      <c r="P130" s="205"/>
      <c r="Q130" s="205"/>
      <c r="R130" s="205"/>
      <c r="S130" s="205"/>
      <c r="T130" s="206"/>
      <c r="AT130" s="207" t="s">
        <v>211</v>
      </c>
      <c r="AU130" s="207" t="s">
        <v>89</v>
      </c>
      <c r="AV130" s="13" t="s">
        <v>23</v>
      </c>
      <c r="AW130" s="13" t="s">
        <v>41</v>
      </c>
      <c r="AX130" s="13" t="s">
        <v>80</v>
      </c>
      <c r="AY130" s="207" t="s">
        <v>201</v>
      </c>
    </row>
    <row r="131" spans="1:65" s="14" customFormat="1" ht="11.25">
      <c r="B131" s="208"/>
      <c r="C131" s="209"/>
      <c r="D131" s="193" t="s">
        <v>211</v>
      </c>
      <c r="E131" s="210" t="s">
        <v>22</v>
      </c>
      <c r="F131" s="211" t="s">
        <v>957</v>
      </c>
      <c r="G131" s="209"/>
      <c r="H131" s="212">
        <v>28.286000000000001</v>
      </c>
      <c r="I131" s="213"/>
      <c r="J131" s="209"/>
      <c r="K131" s="209"/>
      <c r="L131" s="214"/>
      <c r="M131" s="215"/>
      <c r="N131" s="216"/>
      <c r="O131" s="216"/>
      <c r="P131" s="216"/>
      <c r="Q131" s="216"/>
      <c r="R131" s="216"/>
      <c r="S131" s="216"/>
      <c r="T131" s="217"/>
      <c r="AT131" s="218" t="s">
        <v>211</v>
      </c>
      <c r="AU131" s="218" t="s">
        <v>89</v>
      </c>
      <c r="AV131" s="14" t="s">
        <v>89</v>
      </c>
      <c r="AW131" s="14" t="s">
        <v>41</v>
      </c>
      <c r="AX131" s="14" t="s">
        <v>80</v>
      </c>
      <c r="AY131" s="218" t="s">
        <v>201</v>
      </c>
    </row>
    <row r="132" spans="1:65" s="14" customFormat="1" ht="11.25">
      <c r="B132" s="208"/>
      <c r="C132" s="209"/>
      <c r="D132" s="193" t="s">
        <v>211</v>
      </c>
      <c r="E132" s="210" t="s">
        <v>22</v>
      </c>
      <c r="F132" s="211" t="s">
        <v>958</v>
      </c>
      <c r="G132" s="209"/>
      <c r="H132" s="212">
        <v>1.792</v>
      </c>
      <c r="I132" s="213"/>
      <c r="J132" s="209"/>
      <c r="K132" s="209"/>
      <c r="L132" s="214"/>
      <c r="M132" s="215"/>
      <c r="N132" s="216"/>
      <c r="O132" s="216"/>
      <c r="P132" s="216"/>
      <c r="Q132" s="216"/>
      <c r="R132" s="216"/>
      <c r="S132" s="216"/>
      <c r="T132" s="217"/>
      <c r="AT132" s="218" t="s">
        <v>211</v>
      </c>
      <c r="AU132" s="218" t="s">
        <v>89</v>
      </c>
      <c r="AV132" s="14" t="s">
        <v>89</v>
      </c>
      <c r="AW132" s="14" t="s">
        <v>41</v>
      </c>
      <c r="AX132" s="14" t="s">
        <v>80</v>
      </c>
      <c r="AY132" s="218" t="s">
        <v>201</v>
      </c>
    </row>
    <row r="133" spans="1:65" s="14" customFormat="1" ht="11.25">
      <c r="B133" s="208"/>
      <c r="C133" s="209"/>
      <c r="D133" s="193" t="s">
        <v>211</v>
      </c>
      <c r="E133" s="210" t="s">
        <v>22</v>
      </c>
      <c r="F133" s="211" t="s">
        <v>959</v>
      </c>
      <c r="G133" s="209"/>
      <c r="H133" s="212">
        <v>26.599</v>
      </c>
      <c r="I133" s="213"/>
      <c r="J133" s="209"/>
      <c r="K133" s="209"/>
      <c r="L133" s="214"/>
      <c r="M133" s="215"/>
      <c r="N133" s="216"/>
      <c r="O133" s="216"/>
      <c r="P133" s="216"/>
      <c r="Q133" s="216"/>
      <c r="R133" s="216"/>
      <c r="S133" s="216"/>
      <c r="T133" s="217"/>
      <c r="AT133" s="218" t="s">
        <v>211</v>
      </c>
      <c r="AU133" s="218" t="s">
        <v>89</v>
      </c>
      <c r="AV133" s="14" t="s">
        <v>89</v>
      </c>
      <c r="AW133" s="14" t="s">
        <v>41</v>
      </c>
      <c r="AX133" s="14" t="s">
        <v>80</v>
      </c>
      <c r="AY133" s="218" t="s">
        <v>201</v>
      </c>
    </row>
    <row r="134" spans="1:65" s="14" customFormat="1" ht="11.25">
      <c r="B134" s="208"/>
      <c r="C134" s="209"/>
      <c r="D134" s="193" t="s">
        <v>211</v>
      </c>
      <c r="E134" s="210" t="s">
        <v>22</v>
      </c>
      <c r="F134" s="211" t="s">
        <v>960</v>
      </c>
      <c r="G134" s="209"/>
      <c r="H134" s="212">
        <v>13.991</v>
      </c>
      <c r="I134" s="213"/>
      <c r="J134" s="209"/>
      <c r="K134" s="209"/>
      <c r="L134" s="214"/>
      <c r="M134" s="215"/>
      <c r="N134" s="216"/>
      <c r="O134" s="216"/>
      <c r="P134" s="216"/>
      <c r="Q134" s="216"/>
      <c r="R134" s="216"/>
      <c r="S134" s="216"/>
      <c r="T134" s="217"/>
      <c r="AT134" s="218" t="s">
        <v>211</v>
      </c>
      <c r="AU134" s="218" t="s">
        <v>89</v>
      </c>
      <c r="AV134" s="14" t="s">
        <v>89</v>
      </c>
      <c r="AW134" s="14" t="s">
        <v>41</v>
      </c>
      <c r="AX134" s="14" t="s">
        <v>80</v>
      </c>
      <c r="AY134" s="218" t="s">
        <v>201</v>
      </c>
    </row>
    <row r="135" spans="1:65" s="15" customFormat="1" ht="11.25">
      <c r="B135" s="229"/>
      <c r="C135" s="230"/>
      <c r="D135" s="193" t="s">
        <v>211</v>
      </c>
      <c r="E135" s="231" t="s">
        <v>22</v>
      </c>
      <c r="F135" s="232" t="s">
        <v>316</v>
      </c>
      <c r="G135" s="230"/>
      <c r="H135" s="233">
        <v>70.668000000000006</v>
      </c>
      <c r="I135" s="234"/>
      <c r="J135" s="230"/>
      <c r="K135" s="230"/>
      <c r="L135" s="235"/>
      <c r="M135" s="236"/>
      <c r="N135" s="237"/>
      <c r="O135" s="237"/>
      <c r="P135" s="237"/>
      <c r="Q135" s="237"/>
      <c r="R135" s="237"/>
      <c r="S135" s="237"/>
      <c r="T135" s="238"/>
      <c r="AT135" s="239" t="s">
        <v>211</v>
      </c>
      <c r="AU135" s="239" t="s">
        <v>89</v>
      </c>
      <c r="AV135" s="15" t="s">
        <v>207</v>
      </c>
      <c r="AW135" s="15" t="s">
        <v>41</v>
      </c>
      <c r="AX135" s="15" t="s">
        <v>23</v>
      </c>
      <c r="AY135" s="239" t="s">
        <v>201</v>
      </c>
    </row>
    <row r="136" spans="1:65" s="2" customFormat="1" ht="37.9" customHeight="1">
      <c r="A136" s="36"/>
      <c r="B136" s="37"/>
      <c r="C136" s="180" t="s">
        <v>28</v>
      </c>
      <c r="D136" s="180" t="s">
        <v>202</v>
      </c>
      <c r="E136" s="181" t="s">
        <v>961</v>
      </c>
      <c r="F136" s="182" t="s">
        <v>962</v>
      </c>
      <c r="G136" s="183" t="s">
        <v>205</v>
      </c>
      <c r="H136" s="184">
        <v>269.80099999999999</v>
      </c>
      <c r="I136" s="185"/>
      <c r="J136" s="186">
        <f>ROUND(I136*H136,2)</f>
        <v>0</v>
      </c>
      <c r="K136" s="182" t="s">
        <v>206</v>
      </c>
      <c r="L136" s="41"/>
      <c r="M136" s="187" t="s">
        <v>22</v>
      </c>
      <c r="N136" s="188" t="s">
        <v>51</v>
      </c>
      <c r="O136" s="66"/>
      <c r="P136" s="189">
        <f>O136*H136</f>
        <v>0</v>
      </c>
      <c r="Q136" s="189">
        <v>7.6540039999999998E-3</v>
      </c>
      <c r="R136" s="189">
        <f>Q136*H136</f>
        <v>2.0650579332039998</v>
      </c>
      <c r="S136" s="189">
        <v>0</v>
      </c>
      <c r="T136" s="190">
        <f>S136*H136</f>
        <v>0</v>
      </c>
      <c r="U136" s="36"/>
      <c r="V136" s="36"/>
      <c r="W136" s="36"/>
      <c r="X136" s="36"/>
      <c r="Y136" s="36"/>
      <c r="Z136" s="36"/>
      <c r="AA136" s="36"/>
      <c r="AB136" s="36"/>
      <c r="AC136" s="36"/>
      <c r="AD136" s="36"/>
      <c r="AE136" s="36"/>
      <c r="AR136" s="191" t="s">
        <v>207</v>
      </c>
      <c r="AT136" s="191" t="s">
        <v>202</v>
      </c>
      <c r="AU136" s="191" t="s">
        <v>89</v>
      </c>
      <c r="AY136" s="19" t="s">
        <v>201</v>
      </c>
      <c r="BE136" s="192">
        <f>IF(N136="základní",J136,0)</f>
        <v>0</v>
      </c>
      <c r="BF136" s="192">
        <f>IF(N136="snížená",J136,0)</f>
        <v>0</v>
      </c>
      <c r="BG136" s="192">
        <f>IF(N136="zákl. přenesená",J136,0)</f>
        <v>0</v>
      </c>
      <c r="BH136" s="192">
        <f>IF(N136="sníž. přenesená",J136,0)</f>
        <v>0</v>
      </c>
      <c r="BI136" s="192">
        <f>IF(N136="nulová",J136,0)</f>
        <v>0</v>
      </c>
      <c r="BJ136" s="19" t="s">
        <v>23</v>
      </c>
      <c r="BK136" s="192">
        <f>ROUND(I136*H136,2)</f>
        <v>0</v>
      </c>
      <c r="BL136" s="19" t="s">
        <v>207</v>
      </c>
      <c r="BM136" s="191" t="s">
        <v>963</v>
      </c>
    </row>
    <row r="137" spans="1:65" s="2" customFormat="1" ht="185.25">
      <c r="A137" s="36"/>
      <c r="B137" s="37"/>
      <c r="C137" s="38"/>
      <c r="D137" s="193" t="s">
        <v>209</v>
      </c>
      <c r="E137" s="38"/>
      <c r="F137" s="194" t="s">
        <v>964</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209</v>
      </c>
      <c r="AU137" s="19" t="s">
        <v>89</v>
      </c>
    </row>
    <row r="138" spans="1:65" s="13" customFormat="1" ht="11.25">
      <c r="B138" s="198"/>
      <c r="C138" s="199"/>
      <c r="D138" s="193" t="s">
        <v>211</v>
      </c>
      <c r="E138" s="200" t="s">
        <v>22</v>
      </c>
      <c r="F138" s="201" t="s">
        <v>945</v>
      </c>
      <c r="G138" s="199"/>
      <c r="H138" s="200" t="s">
        <v>22</v>
      </c>
      <c r="I138" s="202"/>
      <c r="J138" s="199"/>
      <c r="K138" s="199"/>
      <c r="L138" s="203"/>
      <c r="M138" s="204"/>
      <c r="N138" s="205"/>
      <c r="O138" s="205"/>
      <c r="P138" s="205"/>
      <c r="Q138" s="205"/>
      <c r="R138" s="205"/>
      <c r="S138" s="205"/>
      <c r="T138" s="206"/>
      <c r="AT138" s="207" t="s">
        <v>211</v>
      </c>
      <c r="AU138" s="207" t="s">
        <v>89</v>
      </c>
      <c r="AV138" s="13" t="s">
        <v>23</v>
      </c>
      <c r="AW138" s="13" t="s">
        <v>41</v>
      </c>
      <c r="AX138" s="13" t="s">
        <v>80</v>
      </c>
      <c r="AY138" s="207" t="s">
        <v>201</v>
      </c>
    </row>
    <row r="139" spans="1:65" s="14" customFormat="1" ht="11.25">
      <c r="B139" s="208"/>
      <c r="C139" s="209"/>
      <c r="D139" s="193" t="s">
        <v>211</v>
      </c>
      <c r="E139" s="210" t="s">
        <v>22</v>
      </c>
      <c r="F139" s="211" t="s">
        <v>965</v>
      </c>
      <c r="G139" s="209"/>
      <c r="H139" s="212">
        <v>4.4180000000000001</v>
      </c>
      <c r="I139" s="213"/>
      <c r="J139" s="209"/>
      <c r="K139" s="209"/>
      <c r="L139" s="214"/>
      <c r="M139" s="215"/>
      <c r="N139" s="216"/>
      <c r="O139" s="216"/>
      <c r="P139" s="216"/>
      <c r="Q139" s="216"/>
      <c r="R139" s="216"/>
      <c r="S139" s="216"/>
      <c r="T139" s="217"/>
      <c r="AT139" s="218" t="s">
        <v>211</v>
      </c>
      <c r="AU139" s="218" t="s">
        <v>89</v>
      </c>
      <c r="AV139" s="14" t="s">
        <v>89</v>
      </c>
      <c r="AW139" s="14" t="s">
        <v>41</v>
      </c>
      <c r="AX139" s="14" t="s">
        <v>80</v>
      </c>
      <c r="AY139" s="218" t="s">
        <v>201</v>
      </c>
    </row>
    <row r="140" spans="1:65" s="14" customFormat="1" ht="11.25">
      <c r="B140" s="208"/>
      <c r="C140" s="209"/>
      <c r="D140" s="193" t="s">
        <v>211</v>
      </c>
      <c r="E140" s="210" t="s">
        <v>22</v>
      </c>
      <c r="F140" s="211" t="s">
        <v>965</v>
      </c>
      <c r="G140" s="209"/>
      <c r="H140" s="212">
        <v>4.4180000000000001</v>
      </c>
      <c r="I140" s="213"/>
      <c r="J140" s="209"/>
      <c r="K140" s="209"/>
      <c r="L140" s="214"/>
      <c r="M140" s="215"/>
      <c r="N140" s="216"/>
      <c r="O140" s="216"/>
      <c r="P140" s="216"/>
      <c r="Q140" s="216"/>
      <c r="R140" s="216"/>
      <c r="S140" s="216"/>
      <c r="T140" s="217"/>
      <c r="AT140" s="218" t="s">
        <v>211</v>
      </c>
      <c r="AU140" s="218" t="s">
        <v>89</v>
      </c>
      <c r="AV140" s="14" t="s">
        <v>89</v>
      </c>
      <c r="AW140" s="14" t="s">
        <v>41</v>
      </c>
      <c r="AX140" s="14" t="s">
        <v>80</v>
      </c>
      <c r="AY140" s="218" t="s">
        <v>201</v>
      </c>
    </row>
    <row r="141" spans="1:65" s="14" customFormat="1" ht="11.25">
      <c r="B141" s="208"/>
      <c r="C141" s="209"/>
      <c r="D141" s="193" t="s">
        <v>211</v>
      </c>
      <c r="E141" s="210" t="s">
        <v>22</v>
      </c>
      <c r="F141" s="211" t="s">
        <v>966</v>
      </c>
      <c r="G141" s="209"/>
      <c r="H141" s="212">
        <v>22.538</v>
      </c>
      <c r="I141" s="213"/>
      <c r="J141" s="209"/>
      <c r="K141" s="209"/>
      <c r="L141" s="214"/>
      <c r="M141" s="215"/>
      <c r="N141" s="216"/>
      <c r="O141" s="216"/>
      <c r="P141" s="216"/>
      <c r="Q141" s="216"/>
      <c r="R141" s="216"/>
      <c r="S141" s="216"/>
      <c r="T141" s="217"/>
      <c r="AT141" s="218" t="s">
        <v>211</v>
      </c>
      <c r="AU141" s="218" t="s">
        <v>89</v>
      </c>
      <c r="AV141" s="14" t="s">
        <v>89</v>
      </c>
      <c r="AW141" s="14" t="s">
        <v>41</v>
      </c>
      <c r="AX141" s="14" t="s">
        <v>80</v>
      </c>
      <c r="AY141" s="218" t="s">
        <v>201</v>
      </c>
    </row>
    <row r="142" spans="1:65" s="14" customFormat="1" ht="11.25">
      <c r="B142" s="208"/>
      <c r="C142" s="209"/>
      <c r="D142" s="193" t="s">
        <v>211</v>
      </c>
      <c r="E142" s="210" t="s">
        <v>22</v>
      </c>
      <c r="F142" s="211" t="s">
        <v>967</v>
      </c>
      <c r="G142" s="209"/>
      <c r="H142" s="212">
        <v>44.003999999999998</v>
      </c>
      <c r="I142" s="213"/>
      <c r="J142" s="209"/>
      <c r="K142" s="209"/>
      <c r="L142" s="214"/>
      <c r="M142" s="215"/>
      <c r="N142" s="216"/>
      <c r="O142" s="216"/>
      <c r="P142" s="216"/>
      <c r="Q142" s="216"/>
      <c r="R142" s="216"/>
      <c r="S142" s="216"/>
      <c r="T142" s="217"/>
      <c r="AT142" s="218" t="s">
        <v>211</v>
      </c>
      <c r="AU142" s="218" t="s">
        <v>89</v>
      </c>
      <c r="AV142" s="14" t="s">
        <v>89</v>
      </c>
      <c r="AW142" s="14" t="s">
        <v>41</v>
      </c>
      <c r="AX142" s="14" t="s">
        <v>80</v>
      </c>
      <c r="AY142" s="218" t="s">
        <v>201</v>
      </c>
    </row>
    <row r="143" spans="1:65" s="14" customFormat="1" ht="11.25">
      <c r="B143" s="208"/>
      <c r="C143" s="209"/>
      <c r="D143" s="193" t="s">
        <v>211</v>
      </c>
      <c r="E143" s="210" t="s">
        <v>22</v>
      </c>
      <c r="F143" s="211" t="s">
        <v>968</v>
      </c>
      <c r="G143" s="209"/>
      <c r="H143" s="212">
        <v>51.856000000000002</v>
      </c>
      <c r="I143" s="213"/>
      <c r="J143" s="209"/>
      <c r="K143" s="209"/>
      <c r="L143" s="214"/>
      <c r="M143" s="215"/>
      <c r="N143" s="216"/>
      <c r="O143" s="216"/>
      <c r="P143" s="216"/>
      <c r="Q143" s="216"/>
      <c r="R143" s="216"/>
      <c r="S143" s="216"/>
      <c r="T143" s="217"/>
      <c r="AT143" s="218" t="s">
        <v>211</v>
      </c>
      <c r="AU143" s="218" t="s">
        <v>89</v>
      </c>
      <c r="AV143" s="14" t="s">
        <v>89</v>
      </c>
      <c r="AW143" s="14" t="s">
        <v>41</v>
      </c>
      <c r="AX143" s="14" t="s">
        <v>80</v>
      </c>
      <c r="AY143" s="218" t="s">
        <v>201</v>
      </c>
    </row>
    <row r="144" spans="1:65" s="16" customFormat="1" ht="11.25">
      <c r="B144" s="245"/>
      <c r="C144" s="246"/>
      <c r="D144" s="193" t="s">
        <v>211</v>
      </c>
      <c r="E144" s="247" t="s">
        <v>22</v>
      </c>
      <c r="F144" s="248" t="s">
        <v>969</v>
      </c>
      <c r="G144" s="246"/>
      <c r="H144" s="249">
        <v>127.23399999999999</v>
      </c>
      <c r="I144" s="250"/>
      <c r="J144" s="246"/>
      <c r="K144" s="246"/>
      <c r="L144" s="251"/>
      <c r="M144" s="252"/>
      <c r="N144" s="253"/>
      <c r="O144" s="253"/>
      <c r="P144" s="253"/>
      <c r="Q144" s="253"/>
      <c r="R144" s="253"/>
      <c r="S144" s="253"/>
      <c r="T144" s="254"/>
      <c r="AT144" s="255" t="s">
        <v>211</v>
      </c>
      <c r="AU144" s="255" t="s">
        <v>89</v>
      </c>
      <c r="AV144" s="16" t="s">
        <v>221</v>
      </c>
      <c r="AW144" s="16" t="s">
        <v>41</v>
      </c>
      <c r="AX144" s="16" t="s">
        <v>80</v>
      </c>
      <c r="AY144" s="255" t="s">
        <v>201</v>
      </c>
    </row>
    <row r="145" spans="1:65" s="14" customFormat="1" ht="11.25">
      <c r="B145" s="208"/>
      <c r="C145" s="209"/>
      <c r="D145" s="193" t="s">
        <v>211</v>
      </c>
      <c r="E145" s="210" t="s">
        <v>22</v>
      </c>
      <c r="F145" s="211" t="s">
        <v>970</v>
      </c>
      <c r="G145" s="209"/>
      <c r="H145" s="212">
        <v>1.3540000000000001</v>
      </c>
      <c r="I145" s="213"/>
      <c r="J145" s="209"/>
      <c r="K145" s="209"/>
      <c r="L145" s="214"/>
      <c r="M145" s="215"/>
      <c r="N145" s="216"/>
      <c r="O145" s="216"/>
      <c r="P145" s="216"/>
      <c r="Q145" s="216"/>
      <c r="R145" s="216"/>
      <c r="S145" s="216"/>
      <c r="T145" s="217"/>
      <c r="AT145" s="218" t="s">
        <v>211</v>
      </c>
      <c r="AU145" s="218" t="s">
        <v>89</v>
      </c>
      <c r="AV145" s="14" t="s">
        <v>89</v>
      </c>
      <c r="AW145" s="14" t="s">
        <v>41</v>
      </c>
      <c r="AX145" s="14" t="s">
        <v>80</v>
      </c>
      <c r="AY145" s="218" t="s">
        <v>201</v>
      </c>
    </row>
    <row r="146" spans="1:65" s="14" customFormat="1" ht="11.25">
      <c r="B146" s="208"/>
      <c r="C146" s="209"/>
      <c r="D146" s="193" t="s">
        <v>211</v>
      </c>
      <c r="E146" s="210" t="s">
        <v>22</v>
      </c>
      <c r="F146" s="211" t="s">
        <v>971</v>
      </c>
      <c r="G146" s="209"/>
      <c r="H146" s="212">
        <v>8.2829999999999995</v>
      </c>
      <c r="I146" s="213"/>
      <c r="J146" s="209"/>
      <c r="K146" s="209"/>
      <c r="L146" s="214"/>
      <c r="M146" s="215"/>
      <c r="N146" s="216"/>
      <c r="O146" s="216"/>
      <c r="P146" s="216"/>
      <c r="Q146" s="216"/>
      <c r="R146" s="216"/>
      <c r="S146" s="216"/>
      <c r="T146" s="217"/>
      <c r="AT146" s="218" t="s">
        <v>211</v>
      </c>
      <c r="AU146" s="218" t="s">
        <v>89</v>
      </c>
      <c r="AV146" s="14" t="s">
        <v>89</v>
      </c>
      <c r="AW146" s="14" t="s">
        <v>41</v>
      </c>
      <c r="AX146" s="14" t="s">
        <v>80</v>
      </c>
      <c r="AY146" s="218" t="s">
        <v>201</v>
      </c>
    </row>
    <row r="147" spans="1:65" s="14" customFormat="1" ht="11.25">
      <c r="B147" s="208"/>
      <c r="C147" s="209"/>
      <c r="D147" s="193" t="s">
        <v>211</v>
      </c>
      <c r="E147" s="210" t="s">
        <v>22</v>
      </c>
      <c r="F147" s="211" t="s">
        <v>972</v>
      </c>
      <c r="G147" s="209"/>
      <c r="H147" s="212">
        <v>36.924999999999997</v>
      </c>
      <c r="I147" s="213"/>
      <c r="J147" s="209"/>
      <c r="K147" s="209"/>
      <c r="L147" s="214"/>
      <c r="M147" s="215"/>
      <c r="N147" s="216"/>
      <c r="O147" s="216"/>
      <c r="P147" s="216"/>
      <c r="Q147" s="216"/>
      <c r="R147" s="216"/>
      <c r="S147" s="216"/>
      <c r="T147" s="217"/>
      <c r="AT147" s="218" t="s">
        <v>211</v>
      </c>
      <c r="AU147" s="218" t="s">
        <v>89</v>
      </c>
      <c r="AV147" s="14" t="s">
        <v>89</v>
      </c>
      <c r="AW147" s="14" t="s">
        <v>41</v>
      </c>
      <c r="AX147" s="14" t="s">
        <v>80</v>
      </c>
      <c r="AY147" s="218" t="s">
        <v>201</v>
      </c>
    </row>
    <row r="148" spans="1:65" s="14" customFormat="1" ht="11.25">
      <c r="B148" s="208"/>
      <c r="C148" s="209"/>
      <c r="D148" s="193" t="s">
        <v>211</v>
      </c>
      <c r="E148" s="210" t="s">
        <v>22</v>
      </c>
      <c r="F148" s="211" t="s">
        <v>973</v>
      </c>
      <c r="G148" s="209"/>
      <c r="H148" s="212">
        <v>96.004999999999995</v>
      </c>
      <c r="I148" s="213"/>
      <c r="J148" s="209"/>
      <c r="K148" s="209"/>
      <c r="L148" s="214"/>
      <c r="M148" s="215"/>
      <c r="N148" s="216"/>
      <c r="O148" s="216"/>
      <c r="P148" s="216"/>
      <c r="Q148" s="216"/>
      <c r="R148" s="216"/>
      <c r="S148" s="216"/>
      <c r="T148" s="217"/>
      <c r="AT148" s="218" t="s">
        <v>211</v>
      </c>
      <c r="AU148" s="218" t="s">
        <v>89</v>
      </c>
      <c r="AV148" s="14" t="s">
        <v>89</v>
      </c>
      <c r="AW148" s="14" t="s">
        <v>41</v>
      </c>
      <c r="AX148" s="14" t="s">
        <v>80</v>
      </c>
      <c r="AY148" s="218" t="s">
        <v>201</v>
      </c>
    </row>
    <row r="149" spans="1:65" s="16" customFormat="1" ht="11.25">
      <c r="B149" s="245"/>
      <c r="C149" s="246"/>
      <c r="D149" s="193" t="s">
        <v>211</v>
      </c>
      <c r="E149" s="247" t="s">
        <v>22</v>
      </c>
      <c r="F149" s="248" t="s">
        <v>969</v>
      </c>
      <c r="G149" s="246"/>
      <c r="H149" s="249">
        <v>142.56700000000001</v>
      </c>
      <c r="I149" s="250"/>
      <c r="J149" s="246"/>
      <c r="K149" s="246"/>
      <c r="L149" s="251"/>
      <c r="M149" s="252"/>
      <c r="N149" s="253"/>
      <c r="O149" s="253"/>
      <c r="P149" s="253"/>
      <c r="Q149" s="253"/>
      <c r="R149" s="253"/>
      <c r="S149" s="253"/>
      <c r="T149" s="254"/>
      <c r="AT149" s="255" t="s">
        <v>211</v>
      </c>
      <c r="AU149" s="255" t="s">
        <v>89</v>
      </c>
      <c r="AV149" s="16" t="s">
        <v>221</v>
      </c>
      <c r="AW149" s="16" t="s">
        <v>41</v>
      </c>
      <c r="AX149" s="16" t="s">
        <v>80</v>
      </c>
      <c r="AY149" s="255" t="s">
        <v>201</v>
      </c>
    </row>
    <row r="150" spans="1:65" s="15" customFormat="1" ht="11.25">
      <c r="B150" s="229"/>
      <c r="C150" s="230"/>
      <c r="D150" s="193" t="s">
        <v>211</v>
      </c>
      <c r="E150" s="231" t="s">
        <v>22</v>
      </c>
      <c r="F150" s="232" t="s">
        <v>316</v>
      </c>
      <c r="G150" s="230"/>
      <c r="H150" s="233">
        <v>269.80099999999999</v>
      </c>
      <c r="I150" s="234"/>
      <c r="J150" s="230"/>
      <c r="K150" s="230"/>
      <c r="L150" s="235"/>
      <c r="M150" s="236"/>
      <c r="N150" s="237"/>
      <c r="O150" s="237"/>
      <c r="P150" s="237"/>
      <c r="Q150" s="237"/>
      <c r="R150" s="237"/>
      <c r="S150" s="237"/>
      <c r="T150" s="238"/>
      <c r="AT150" s="239" t="s">
        <v>211</v>
      </c>
      <c r="AU150" s="239" t="s">
        <v>89</v>
      </c>
      <c r="AV150" s="15" t="s">
        <v>207</v>
      </c>
      <c r="AW150" s="15" t="s">
        <v>41</v>
      </c>
      <c r="AX150" s="15" t="s">
        <v>23</v>
      </c>
      <c r="AY150" s="239" t="s">
        <v>201</v>
      </c>
    </row>
    <row r="151" spans="1:65" s="2" customFormat="1" ht="37.9" customHeight="1">
      <c r="A151" s="36"/>
      <c r="B151" s="37"/>
      <c r="C151" s="180" t="s">
        <v>129</v>
      </c>
      <c r="D151" s="180" t="s">
        <v>202</v>
      </c>
      <c r="E151" s="181" t="s">
        <v>974</v>
      </c>
      <c r="F151" s="182" t="s">
        <v>975</v>
      </c>
      <c r="G151" s="183" t="s">
        <v>205</v>
      </c>
      <c r="H151" s="184">
        <v>269.80099999999999</v>
      </c>
      <c r="I151" s="185"/>
      <c r="J151" s="186">
        <f>ROUND(I151*H151,2)</f>
        <v>0</v>
      </c>
      <c r="K151" s="182" t="s">
        <v>206</v>
      </c>
      <c r="L151" s="41"/>
      <c r="M151" s="187" t="s">
        <v>22</v>
      </c>
      <c r="N151" s="188" t="s">
        <v>51</v>
      </c>
      <c r="O151" s="66"/>
      <c r="P151" s="189">
        <f>O151*H151</f>
        <v>0</v>
      </c>
      <c r="Q151" s="189">
        <v>8.5693499999999997E-4</v>
      </c>
      <c r="R151" s="189">
        <f>Q151*H151</f>
        <v>0.23120191993499997</v>
      </c>
      <c r="S151" s="189">
        <v>0</v>
      </c>
      <c r="T151" s="190">
        <f>S151*H151</f>
        <v>0</v>
      </c>
      <c r="U151" s="36"/>
      <c r="V151" s="36"/>
      <c r="W151" s="36"/>
      <c r="X151" s="36"/>
      <c r="Y151" s="36"/>
      <c r="Z151" s="36"/>
      <c r="AA151" s="36"/>
      <c r="AB151" s="36"/>
      <c r="AC151" s="36"/>
      <c r="AD151" s="36"/>
      <c r="AE151" s="36"/>
      <c r="AR151" s="191" t="s">
        <v>207</v>
      </c>
      <c r="AT151" s="191" t="s">
        <v>202</v>
      </c>
      <c r="AU151" s="191" t="s">
        <v>89</v>
      </c>
      <c r="AY151" s="19" t="s">
        <v>201</v>
      </c>
      <c r="BE151" s="192">
        <f>IF(N151="základní",J151,0)</f>
        <v>0</v>
      </c>
      <c r="BF151" s="192">
        <f>IF(N151="snížená",J151,0)</f>
        <v>0</v>
      </c>
      <c r="BG151" s="192">
        <f>IF(N151="zákl. přenesená",J151,0)</f>
        <v>0</v>
      </c>
      <c r="BH151" s="192">
        <f>IF(N151="sníž. přenesená",J151,0)</f>
        <v>0</v>
      </c>
      <c r="BI151" s="192">
        <f>IF(N151="nulová",J151,0)</f>
        <v>0</v>
      </c>
      <c r="BJ151" s="19" t="s">
        <v>23</v>
      </c>
      <c r="BK151" s="192">
        <f>ROUND(I151*H151,2)</f>
        <v>0</v>
      </c>
      <c r="BL151" s="19" t="s">
        <v>207</v>
      </c>
      <c r="BM151" s="191" t="s">
        <v>976</v>
      </c>
    </row>
    <row r="152" spans="1:65" s="2" customFormat="1" ht="185.25">
      <c r="A152" s="36"/>
      <c r="B152" s="37"/>
      <c r="C152" s="38"/>
      <c r="D152" s="193" t="s">
        <v>209</v>
      </c>
      <c r="E152" s="38"/>
      <c r="F152" s="194" t="s">
        <v>964</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209</v>
      </c>
      <c r="AU152" s="19" t="s">
        <v>89</v>
      </c>
    </row>
    <row r="153" spans="1:65" s="2" customFormat="1" ht="37.9" customHeight="1">
      <c r="A153" s="36"/>
      <c r="B153" s="37"/>
      <c r="C153" s="180" t="s">
        <v>137</v>
      </c>
      <c r="D153" s="180" t="s">
        <v>202</v>
      </c>
      <c r="E153" s="181" t="s">
        <v>977</v>
      </c>
      <c r="F153" s="182" t="s">
        <v>978</v>
      </c>
      <c r="G153" s="183" t="s">
        <v>285</v>
      </c>
      <c r="H153" s="184">
        <v>13.869</v>
      </c>
      <c r="I153" s="185"/>
      <c r="J153" s="186">
        <f>ROUND(I153*H153,2)</f>
        <v>0</v>
      </c>
      <c r="K153" s="182" t="s">
        <v>206</v>
      </c>
      <c r="L153" s="41"/>
      <c r="M153" s="187" t="s">
        <v>22</v>
      </c>
      <c r="N153" s="188" t="s">
        <v>51</v>
      </c>
      <c r="O153" s="66"/>
      <c r="P153" s="189">
        <f>O153*H153</f>
        <v>0</v>
      </c>
      <c r="Q153" s="189">
        <v>1.0957950000000001</v>
      </c>
      <c r="R153" s="189">
        <f>Q153*H153</f>
        <v>15.197580855</v>
      </c>
      <c r="S153" s="189">
        <v>0</v>
      </c>
      <c r="T153" s="190">
        <f>S153*H153</f>
        <v>0</v>
      </c>
      <c r="U153" s="36"/>
      <c r="V153" s="36"/>
      <c r="W153" s="36"/>
      <c r="X153" s="36"/>
      <c r="Y153" s="36"/>
      <c r="Z153" s="36"/>
      <c r="AA153" s="36"/>
      <c r="AB153" s="36"/>
      <c r="AC153" s="36"/>
      <c r="AD153" s="36"/>
      <c r="AE153" s="36"/>
      <c r="AR153" s="191" t="s">
        <v>207</v>
      </c>
      <c r="AT153" s="191" t="s">
        <v>202</v>
      </c>
      <c r="AU153" s="191" t="s">
        <v>89</v>
      </c>
      <c r="AY153" s="19" t="s">
        <v>201</v>
      </c>
      <c r="BE153" s="192">
        <f>IF(N153="základní",J153,0)</f>
        <v>0</v>
      </c>
      <c r="BF153" s="192">
        <f>IF(N153="snížená",J153,0)</f>
        <v>0</v>
      </c>
      <c r="BG153" s="192">
        <f>IF(N153="zákl. přenesená",J153,0)</f>
        <v>0</v>
      </c>
      <c r="BH153" s="192">
        <f>IF(N153="sníž. přenesená",J153,0)</f>
        <v>0</v>
      </c>
      <c r="BI153" s="192">
        <f>IF(N153="nulová",J153,0)</f>
        <v>0</v>
      </c>
      <c r="BJ153" s="19" t="s">
        <v>23</v>
      </c>
      <c r="BK153" s="192">
        <f>ROUND(I153*H153,2)</f>
        <v>0</v>
      </c>
      <c r="BL153" s="19" t="s">
        <v>207</v>
      </c>
      <c r="BM153" s="191" t="s">
        <v>979</v>
      </c>
    </row>
    <row r="154" spans="1:65" s="2" customFormat="1" ht="97.5">
      <c r="A154" s="36"/>
      <c r="B154" s="37"/>
      <c r="C154" s="38"/>
      <c r="D154" s="193" t="s">
        <v>209</v>
      </c>
      <c r="E154" s="38"/>
      <c r="F154" s="194" t="s">
        <v>980</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209</v>
      </c>
      <c r="AU154" s="19" t="s">
        <v>89</v>
      </c>
    </row>
    <row r="155" spans="1:65" s="13" customFormat="1" ht="11.25">
      <c r="B155" s="198"/>
      <c r="C155" s="199"/>
      <c r="D155" s="193" t="s">
        <v>211</v>
      </c>
      <c r="E155" s="200" t="s">
        <v>22</v>
      </c>
      <c r="F155" s="201" t="s">
        <v>955</v>
      </c>
      <c r="G155" s="199"/>
      <c r="H155" s="200" t="s">
        <v>22</v>
      </c>
      <c r="I155" s="202"/>
      <c r="J155" s="199"/>
      <c r="K155" s="199"/>
      <c r="L155" s="203"/>
      <c r="M155" s="204"/>
      <c r="N155" s="205"/>
      <c r="O155" s="205"/>
      <c r="P155" s="205"/>
      <c r="Q155" s="205"/>
      <c r="R155" s="205"/>
      <c r="S155" s="205"/>
      <c r="T155" s="206"/>
      <c r="AT155" s="207" t="s">
        <v>211</v>
      </c>
      <c r="AU155" s="207" t="s">
        <v>89</v>
      </c>
      <c r="AV155" s="13" t="s">
        <v>23</v>
      </c>
      <c r="AW155" s="13" t="s">
        <v>41</v>
      </c>
      <c r="AX155" s="13" t="s">
        <v>80</v>
      </c>
      <c r="AY155" s="207" t="s">
        <v>201</v>
      </c>
    </row>
    <row r="156" spans="1:65" s="14" customFormat="1" ht="11.25">
      <c r="B156" s="208"/>
      <c r="C156" s="209"/>
      <c r="D156" s="193" t="s">
        <v>211</v>
      </c>
      <c r="E156" s="210" t="s">
        <v>22</v>
      </c>
      <c r="F156" s="211" t="s">
        <v>981</v>
      </c>
      <c r="G156" s="209"/>
      <c r="H156" s="212">
        <v>5.5510000000000002</v>
      </c>
      <c r="I156" s="213"/>
      <c r="J156" s="209"/>
      <c r="K156" s="209"/>
      <c r="L156" s="214"/>
      <c r="M156" s="215"/>
      <c r="N156" s="216"/>
      <c r="O156" s="216"/>
      <c r="P156" s="216"/>
      <c r="Q156" s="216"/>
      <c r="R156" s="216"/>
      <c r="S156" s="216"/>
      <c r="T156" s="217"/>
      <c r="AT156" s="218" t="s">
        <v>211</v>
      </c>
      <c r="AU156" s="218" t="s">
        <v>89</v>
      </c>
      <c r="AV156" s="14" t="s">
        <v>89</v>
      </c>
      <c r="AW156" s="14" t="s">
        <v>41</v>
      </c>
      <c r="AX156" s="14" t="s">
        <v>80</v>
      </c>
      <c r="AY156" s="218" t="s">
        <v>201</v>
      </c>
    </row>
    <row r="157" spans="1:65" s="14" customFormat="1" ht="11.25">
      <c r="B157" s="208"/>
      <c r="C157" s="209"/>
      <c r="D157" s="193" t="s">
        <v>211</v>
      </c>
      <c r="E157" s="210" t="s">
        <v>22</v>
      </c>
      <c r="F157" s="211" t="s">
        <v>982</v>
      </c>
      <c r="G157" s="209"/>
      <c r="H157" s="212">
        <v>0.35199999999999998</v>
      </c>
      <c r="I157" s="213"/>
      <c r="J157" s="209"/>
      <c r="K157" s="209"/>
      <c r="L157" s="214"/>
      <c r="M157" s="215"/>
      <c r="N157" s="216"/>
      <c r="O157" s="216"/>
      <c r="P157" s="216"/>
      <c r="Q157" s="216"/>
      <c r="R157" s="216"/>
      <c r="S157" s="216"/>
      <c r="T157" s="217"/>
      <c r="AT157" s="218" t="s">
        <v>211</v>
      </c>
      <c r="AU157" s="218" t="s">
        <v>89</v>
      </c>
      <c r="AV157" s="14" t="s">
        <v>89</v>
      </c>
      <c r="AW157" s="14" t="s">
        <v>41</v>
      </c>
      <c r="AX157" s="14" t="s">
        <v>80</v>
      </c>
      <c r="AY157" s="218" t="s">
        <v>201</v>
      </c>
    </row>
    <row r="158" spans="1:65" s="14" customFormat="1" ht="11.25">
      <c r="B158" s="208"/>
      <c r="C158" s="209"/>
      <c r="D158" s="193" t="s">
        <v>211</v>
      </c>
      <c r="E158" s="210" t="s">
        <v>22</v>
      </c>
      <c r="F158" s="211" t="s">
        <v>983</v>
      </c>
      <c r="G158" s="209"/>
      <c r="H158" s="212">
        <v>5.22</v>
      </c>
      <c r="I158" s="213"/>
      <c r="J158" s="209"/>
      <c r="K158" s="209"/>
      <c r="L158" s="214"/>
      <c r="M158" s="215"/>
      <c r="N158" s="216"/>
      <c r="O158" s="216"/>
      <c r="P158" s="216"/>
      <c r="Q158" s="216"/>
      <c r="R158" s="216"/>
      <c r="S158" s="216"/>
      <c r="T158" s="217"/>
      <c r="AT158" s="218" t="s">
        <v>211</v>
      </c>
      <c r="AU158" s="218" t="s">
        <v>89</v>
      </c>
      <c r="AV158" s="14" t="s">
        <v>89</v>
      </c>
      <c r="AW158" s="14" t="s">
        <v>41</v>
      </c>
      <c r="AX158" s="14" t="s">
        <v>80</v>
      </c>
      <c r="AY158" s="218" t="s">
        <v>201</v>
      </c>
    </row>
    <row r="159" spans="1:65" s="14" customFormat="1" ht="11.25">
      <c r="B159" s="208"/>
      <c r="C159" s="209"/>
      <c r="D159" s="193" t="s">
        <v>211</v>
      </c>
      <c r="E159" s="210" t="s">
        <v>22</v>
      </c>
      <c r="F159" s="211" t="s">
        <v>984</v>
      </c>
      <c r="G159" s="209"/>
      <c r="H159" s="212">
        <v>2.746</v>
      </c>
      <c r="I159" s="213"/>
      <c r="J159" s="209"/>
      <c r="K159" s="209"/>
      <c r="L159" s="214"/>
      <c r="M159" s="215"/>
      <c r="N159" s="216"/>
      <c r="O159" s="216"/>
      <c r="P159" s="216"/>
      <c r="Q159" s="216"/>
      <c r="R159" s="216"/>
      <c r="S159" s="216"/>
      <c r="T159" s="217"/>
      <c r="AT159" s="218" t="s">
        <v>211</v>
      </c>
      <c r="AU159" s="218" t="s">
        <v>89</v>
      </c>
      <c r="AV159" s="14" t="s">
        <v>89</v>
      </c>
      <c r="AW159" s="14" t="s">
        <v>41</v>
      </c>
      <c r="AX159" s="14" t="s">
        <v>80</v>
      </c>
      <c r="AY159" s="218" t="s">
        <v>201</v>
      </c>
    </row>
    <row r="160" spans="1:65" s="15" customFormat="1" ht="11.25">
      <c r="B160" s="229"/>
      <c r="C160" s="230"/>
      <c r="D160" s="193" t="s">
        <v>211</v>
      </c>
      <c r="E160" s="231" t="s">
        <v>22</v>
      </c>
      <c r="F160" s="232" t="s">
        <v>316</v>
      </c>
      <c r="G160" s="230"/>
      <c r="H160" s="233">
        <v>13.869</v>
      </c>
      <c r="I160" s="234"/>
      <c r="J160" s="230"/>
      <c r="K160" s="230"/>
      <c r="L160" s="235"/>
      <c r="M160" s="236"/>
      <c r="N160" s="237"/>
      <c r="O160" s="237"/>
      <c r="P160" s="237"/>
      <c r="Q160" s="237"/>
      <c r="R160" s="237"/>
      <c r="S160" s="237"/>
      <c r="T160" s="238"/>
      <c r="AT160" s="239" t="s">
        <v>211</v>
      </c>
      <c r="AU160" s="239" t="s">
        <v>89</v>
      </c>
      <c r="AV160" s="15" t="s">
        <v>207</v>
      </c>
      <c r="AW160" s="15" t="s">
        <v>41</v>
      </c>
      <c r="AX160" s="15" t="s">
        <v>23</v>
      </c>
      <c r="AY160" s="239" t="s">
        <v>201</v>
      </c>
    </row>
    <row r="161" spans="1:65" s="2" customFormat="1" ht="49.15" customHeight="1">
      <c r="A161" s="36"/>
      <c r="B161" s="37"/>
      <c r="C161" s="180" t="s">
        <v>143</v>
      </c>
      <c r="D161" s="180" t="s">
        <v>202</v>
      </c>
      <c r="E161" s="181" t="s">
        <v>985</v>
      </c>
      <c r="F161" s="182" t="s">
        <v>986</v>
      </c>
      <c r="G161" s="183" t="s">
        <v>285</v>
      </c>
      <c r="H161" s="184">
        <v>35.106000000000002</v>
      </c>
      <c r="I161" s="185"/>
      <c r="J161" s="186">
        <f>ROUND(I161*H161,2)</f>
        <v>0</v>
      </c>
      <c r="K161" s="182" t="s">
        <v>206</v>
      </c>
      <c r="L161" s="41"/>
      <c r="M161" s="187" t="s">
        <v>22</v>
      </c>
      <c r="N161" s="188" t="s">
        <v>51</v>
      </c>
      <c r="O161" s="66"/>
      <c r="P161" s="189">
        <f>O161*H161</f>
        <v>0</v>
      </c>
      <c r="Q161" s="189">
        <v>1.0395058031</v>
      </c>
      <c r="R161" s="189">
        <f>Q161*H161</f>
        <v>36.492890723628598</v>
      </c>
      <c r="S161" s="189">
        <v>0</v>
      </c>
      <c r="T161" s="190">
        <f>S161*H161</f>
        <v>0</v>
      </c>
      <c r="U161" s="36"/>
      <c r="V161" s="36"/>
      <c r="W161" s="36"/>
      <c r="X161" s="36"/>
      <c r="Y161" s="36"/>
      <c r="Z161" s="36"/>
      <c r="AA161" s="36"/>
      <c r="AB161" s="36"/>
      <c r="AC161" s="36"/>
      <c r="AD161" s="36"/>
      <c r="AE161" s="36"/>
      <c r="AR161" s="191" t="s">
        <v>207</v>
      </c>
      <c r="AT161" s="191" t="s">
        <v>202</v>
      </c>
      <c r="AU161" s="191" t="s">
        <v>89</v>
      </c>
      <c r="AY161" s="19" t="s">
        <v>201</v>
      </c>
      <c r="BE161" s="192">
        <f>IF(N161="základní",J161,0)</f>
        <v>0</v>
      </c>
      <c r="BF161" s="192">
        <f>IF(N161="snížená",J161,0)</f>
        <v>0</v>
      </c>
      <c r="BG161" s="192">
        <f>IF(N161="zákl. přenesená",J161,0)</f>
        <v>0</v>
      </c>
      <c r="BH161" s="192">
        <f>IF(N161="sníž. přenesená",J161,0)</f>
        <v>0</v>
      </c>
      <c r="BI161" s="192">
        <f>IF(N161="nulová",J161,0)</f>
        <v>0</v>
      </c>
      <c r="BJ161" s="19" t="s">
        <v>23</v>
      </c>
      <c r="BK161" s="192">
        <f>ROUND(I161*H161,2)</f>
        <v>0</v>
      </c>
      <c r="BL161" s="19" t="s">
        <v>207</v>
      </c>
      <c r="BM161" s="191" t="s">
        <v>987</v>
      </c>
    </row>
    <row r="162" spans="1:65" s="2" customFormat="1" ht="97.5">
      <c r="A162" s="36"/>
      <c r="B162" s="37"/>
      <c r="C162" s="38"/>
      <c r="D162" s="193" t="s">
        <v>209</v>
      </c>
      <c r="E162" s="38"/>
      <c r="F162" s="194" t="s">
        <v>980</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209</v>
      </c>
      <c r="AU162" s="19" t="s">
        <v>89</v>
      </c>
    </row>
    <row r="163" spans="1:65" s="13" customFormat="1" ht="11.25">
      <c r="B163" s="198"/>
      <c r="C163" s="199"/>
      <c r="D163" s="193" t="s">
        <v>211</v>
      </c>
      <c r="E163" s="200" t="s">
        <v>22</v>
      </c>
      <c r="F163" s="201" t="s">
        <v>945</v>
      </c>
      <c r="G163" s="199"/>
      <c r="H163" s="200" t="s">
        <v>22</v>
      </c>
      <c r="I163" s="202"/>
      <c r="J163" s="199"/>
      <c r="K163" s="199"/>
      <c r="L163" s="203"/>
      <c r="M163" s="204"/>
      <c r="N163" s="205"/>
      <c r="O163" s="205"/>
      <c r="P163" s="205"/>
      <c r="Q163" s="205"/>
      <c r="R163" s="205"/>
      <c r="S163" s="205"/>
      <c r="T163" s="206"/>
      <c r="AT163" s="207" t="s">
        <v>211</v>
      </c>
      <c r="AU163" s="207" t="s">
        <v>89</v>
      </c>
      <c r="AV163" s="13" t="s">
        <v>23</v>
      </c>
      <c r="AW163" s="13" t="s">
        <v>41</v>
      </c>
      <c r="AX163" s="13" t="s">
        <v>80</v>
      </c>
      <c r="AY163" s="207" t="s">
        <v>201</v>
      </c>
    </row>
    <row r="164" spans="1:65" s="14" customFormat="1" ht="11.25">
      <c r="B164" s="208"/>
      <c r="C164" s="209"/>
      <c r="D164" s="193" t="s">
        <v>211</v>
      </c>
      <c r="E164" s="210" t="s">
        <v>22</v>
      </c>
      <c r="F164" s="211" t="s">
        <v>988</v>
      </c>
      <c r="G164" s="209"/>
      <c r="H164" s="212">
        <v>26.748000000000001</v>
      </c>
      <c r="I164" s="213"/>
      <c r="J164" s="209"/>
      <c r="K164" s="209"/>
      <c r="L164" s="214"/>
      <c r="M164" s="215"/>
      <c r="N164" s="216"/>
      <c r="O164" s="216"/>
      <c r="P164" s="216"/>
      <c r="Q164" s="216"/>
      <c r="R164" s="216"/>
      <c r="S164" s="216"/>
      <c r="T164" s="217"/>
      <c r="AT164" s="218" t="s">
        <v>211</v>
      </c>
      <c r="AU164" s="218" t="s">
        <v>89</v>
      </c>
      <c r="AV164" s="14" t="s">
        <v>89</v>
      </c>
      <c r="AW164" s="14" t="s">
        <v>41</v>
      </c>
      <c r="AX164" s="14" t="s">
        <v>80</v>
      </c>
      <c r="AY164" s="218" t="s">
        <v>201</v>
      </c>
    </row>
    <row r="165" spans="1:65" s="14" customFormat="1" ht="11.25">
      <c r="B165" s="208"/>
      <c r="C165" s="209"/>
      <c r="D165" s="193" t="s">
        <v>211</v>
      </c>
      <c r="E165" s="210" t="s">
        <v>22</v>
      </c>
      <c r="F165" s="211" t="s">
        <v>989</v>
      </c>
      <c r="G165" s="209"/>
      <c r="H165" s="212">
        <v>8.0909999999999993</v>
      </c>
      <c r="I165" s="213"/>
      <c r="J165" s="209"/>
      <c r="K165" s="209"/>
      <c r="L165" s="214"/>
      <c r="M165" s="215"/>
      <c r="N165" s="216"/>
      <c r="O165" s="216"/>
      <c r="P165" s="216"/>
      <c r="Q165" s="216"/>
      <c r="R165" s="216"/>
      <c r="S165" s="216"/>
      <c r="T165" s="217"/>
      <c r="AT165" s="218" t="s">
        <v>211</v>
      </c>
      <c r="AU165" s="218" t="s">
        <v>89</v>
      </c>
      <c r="AV165" s="14" t="s">
        <v>89</v>
      </c>
      <c r="AW165" s="14" t="s">
        <v>41</v>
      </c>
      <c r="AX165" s="14" t="s">
        <v>80</v>
      </c>
      <c r="AY165" s="218" t="s">
        <v>201</v>
      </c>
    </row>
    <row r="166" spans="1:65" s="14" customFormat="1" ht="11.25">
      <c r="B166" s="208"/>
      <c r="C166" s="209"/>
      <c r="D166" s="193" t="s">
        <v>211</v>
      </c>
      <c r="E166" s="210" t="s">
        <v>22</v>
      </c>
      <c r="F166" s="211" t="s">
        <v>990</v>
      </c>
      <c r="G166" s="209"/>
      <c r="H166" s="212">
        <v>0.26700000000000002</v>
      </c>
      <c r="I166" s="213"/>
      <c r="J166" s="209"/>
      <c r="K166" s="209"/>
      <c r="L166" s="214"/>
      <c r="M166" s="215"/>
      <c r="N166" s="216"/>
      <c r="O166" s="216"/>
      <c r="P166" s="216"/>
      <c r="Q166" s="216"/>
      <c r="R166" s="216"/>
      <c r="S166" s="216"/>
      <c r="T166" s="217"/>
      <c r="AT166" s="218" t="s">
        <v>211</v>
      </c>
      <c r="AU166" s="218" t="s">
        <v>89</v>
      </c>
      <c r="AV166" s="14" t="s">
        <v>89</v>
      </c>
      <c r="AW166" s="14" t="s">
        <v>41</v>
      </c>
      <c r="AX166" s="14" t="s">
        <v>80</v>
      </c>
      <c r="AY166" s="218" t="s">
        <v>201</v>
      </c>
    </row>
    <row r="167" spans="1:65" s="15" customFormat="1" ht="11.25">
      <c r="B167" s="229"/>
      <c r="C167" s="230"/>
      <c r="D167" s="193" t="s">
        <v>211</v>
      </c>
      <c r="E167" s="231" t="s">
        <v>22</v>
      </c>
      <c r="F167" s="232" t="s">
        <v>316</v>
      </c>
      <c r="G167" s="230"/>
      <c r="H167" s="233">
        <v>35.106000000000002</v>
      </c>
      <c r="I167" s="234"/>
      <c r="J167" s="230"/>
      <c r="K167" s="230"/>
      <c r="L167" s="235"/>
      <c r="M167" s="236"/>
      <c r="N167" s="237"/>
      <c r="O167" s="237"/>
      <c r="P167" s="237"/>
      <c r="Q167" s="237"/>
      <c r="R167" s="237"/>
      <c r="S167" s="237"/>
      <c r="T167" s="238"/>
      <c r="AT167" s="239" t="s">
        <v>211</v>
      </c>
      <c r="AU167" s="239" t="s">
        <v>89</v>
      </c>
      <c r="AV167" s="15" t="s">
        <v>207</v>
      </c>
      <c r="AW167" s="15" t="s">
        <v>41</v>
      </c>
      <c r="AX167" s="15" t="s">
        <v>23</v>
      </c>
      <c r="AY167" s="239" t="s">
        <v>201</v>
      </c>
    </row>
    <row r="168" spans="1:65" s="2" customFormat="1" ht="14.45" customHeight="1">
      <c r="A168" s="36"/>
      <c r="B168" s="37"/>
      <c r="C168" s="180" t="s">
        <v>152</v>
      </c>
      <c r="D168" s="180" t="s">
        <v>202</v>
      </c>
      <c r="E168" s="181" t="s">
        <v>404</v>
      </c>
      <c r="F168" s="182" t="s">
        <v>405</v>
      </c>
      <c r="G168" s="183" t="s">
        <v>216</v>
      </c>
      <c r="H168" s="184">
        <v>67.650000000000006</v>
      </c>
      <c r="I168" s="185"/>
      <c r="J168" s="186">
        <f>ROUND(I168*H168,2)</f>
        <v>0</v>
      </c>
      <c r="K168" s="182" t="s">
        <v>206</v>
      </c>
      <c r="L168" s="41"/>
      <c r="M168" s="187" t="s">
        <v>22</v>
      </c>
      <c r="N168" s="188" t="s">
        <v>51</v>
      </c>
      <c r="O168" s="66"/>
      <c r="P168" s="189">
        <f>O168*H168</f>
        <v>0</v>
      </c>
      <c r="Q168" s="189">
        <v>4.5150000000000002E-4</v>
      </c>
      <c r="R168" s="189">
        <f>Q168*H168</f>
        <v>3.0543975000000004E-2</v>
      </c>
      <c r="S168" s="189">
        <v>0</v>
      </c>
      <c r="T168" s="190">
        <f>S168*H168</f>
        <v>0</v>
      </c>
      <c r="U168" s="36"/>
      <c r="V168" s="36"/>
      <c r="W168" s="36"/>
      <c r="X168" s="36"/>
      <c r="Y168" s="36"/>
      <c r="Z168" s="36"/>
      <c r="AA168" s="36"/>
      <c r="AB168" s="36"/>
      <c r="AC168" s="36"/>
      <c r="AD168" s="36"/>
      <c r="AE168" s="36"/>
      <c r="AR168" s="191" t="s">
        <v>207</v>
      </c>
      <c r="AT168" s="191" t="s">
        <v>202</v>
      </c>
      <c r="AU168" s="191" t="s">
        <v>89</v>
      </c>
      <c r="AY168" s="19" t="s">
        <v>201</v>
      </c>
      <c r="BE168" s="192">
        <f>IF(N168="základní",J168,0)</f>
        <v>0</v>
      </c>
      <c r="BF168" s="192">
        <f>IF(N168="snížená",J168,0)</f>
        <v>0</v>
      </c>
      <c r="BG168" s="192">
        <f>IF(N168="zákl. přenesená",J168,0)</f>
        <v>0</v>
      </c>
      <c r="BH168" s="192">
        <f>IF(N168="sníž. přenesená",J168,0)</f>
        <v>0</v>
      </c>
      <c r="BI168" s="192">
        <f>IF(N168="nulová",J168,0)</f>
        <v>0</v>
      </c>
      <c r="BJ168" s="19" t="s">
        <v>23</v>
      </c>
      <c r="BK168" s="192">
        <f>ROUND(I168*H168,2)</f>
        <v>0</v>
      </c>
      <c r="BL168" s="19" t="s">
        <v>207</v>
      </c>
      <c r="BM168" s="191" t="s">
        <v>991</v>
      </c>
    </row>
    <row r="169" spans="1:65" s="2" customFormat="1" ht="117">
      <c r="A169" s="36"/>
      <c r="B169" s="37"/>
      <c r="C169" s="38"/>
      <c r="D169" s="193" t="s">
        <v>209</v>
      </c>
      <c r="E169" s="38"/>
      <c r="F169" s="194" t="s">
        <v>407</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209</v>
      </c>
      <c r="AU169" s="19" t="s">
        <v>89</v>
      </c>
    </row>
    <row r="170" spans="1:65" s="13" customFormat="1" ht="11.25">
      <c r="B170" s="198"/>
      <c r="C170" s="199"/>
      <c r="D170" s="193" t="s">
        <v>211</v>
      </c>
      <c r="E170" s="200" t="s">
        <v>22</v>
      </c>
      <c r="F170" s="201" t="s">
        <v>992</v>
      </c>
      <c r="G170" s="199"/>
      <c r="H170" s="200" t="s">
        <v>22</v>
      </c>
      <c r="I170" s="202"/>
      <c r="J170" s="199"/>
      <c r="K170" s="199"/>
      <c r="L170" s="203"/>
      <c r="M170" s="204"/>
      <c r="N170" s="205"/>
      <c r="O170" s="205"/>
      <c r="P170" s="205"/>
      <c r="Q170" s="205"/>
      <c r="R170" s="205"/>
      <c r="S170" s="205"/>
      <c r="T170" s="206"/>
      <c r="AT170" s="207" t="s">
        <v>211</v>
      </c>
      <c r="AU170" s="207" t="s">
        <v>89</v>
      </c>
      <c r="AV170" s="13" t="s">
        <v>23</v>
      </c>
      <c r="AW170" s="13" t="s">
        <v>41</v>
      </c>
      <c r="AX170" s="13" t="s">
        <v>80</v>
      </c>
      <c r="AY170" s="207" t="s">
        <v>201</v>
      </c>
    </row>
    <row r="171" spans="1:65" s="14" customFormat="1" ht="11.25">
      <c r="B171" s="208"/>
      <c r="C171" s="209"/>
      <c r="D171" s="193" t="s">
        <v>211</v>
      </c>
      <c r="E171" s="210" t="s">
        <v>22</v>
      </c>
      <c r="F171" s="211" t="s">
        <v>993</v>
      </c>
      <c r="G171" s="209"/>
      <c r="H171" s="212">
        <v>65.7</v>
      </c>
      <c r="I171" s="213"/>
      <c r="J171" s="209"/>
      <c r="K171" s="209"/>
      <c r="L171" s="214"/>
      <c r="M171" s="215"/>
      <c r="N171" s="216"/>
      <c r="O171" s="216"/>
      <c r="P171" s="216"/>
      <c r="Q171" s="216"/>
      <c r="R171" s="216"/>
      <c r="S171" s="216"/>
      <c r="T171" s="217"/>
      <c r="AT171" s="218" t="s">
        <v>211</v>
      </c>
      <c r="AU171" s="218" t="s">
        <v>89</v>
      </c>
      <c r="AV171" s="14" t="s">
        <v>89</v>
      </c>
      <c r="AW171" s="14" t="s">
        <v>41</v>
      </c>
      <c r="AX171" s="14" t="s">
        <v>80</v>
      </c>
      <c r="AY171" s="218" t="s">
        <v>201</v>
      </c>
    </row>
    <row r="172" spans="1:65" s="14" customFormat="1" ht="11.25">
      <c r="B172" s="208"/>
      <c r="C172" s="209"/>
      <c r="D172" s="193" t="s">
        <v>211</v>
      </c>
      <c r="E172" s="210" t="s">
        <v>22</v>
      </c>
      <c r="F172" s="211" t="s">
        <v>994</v>
      </c>
      <c r="G172" s="209"/>
      <c r="H172" s="212">
        <v>1.95</v>
      </c>
      <c r="I172" s="213"/>
      <c r="J172" s="209"/>
      <c r="K172" s="209"/>
      <c r="L172" s="214"/>
      <c r="M172" s="215"/>
      <c r="N172" s="216"/>
      <c r="O172" s="216"/>
      <c r="P172" s="216"/>
      <c r="Q172" s="216"/>
      <c r="R172" s="216"/>
      <c r="S172" s="216"/>
      <c r="T172" s="217"/>
      <c r="AT172" s="218" t="s">
        <v>211</v>
      </c>
      <c r="AU172" s="218" t="s">
        <v>89</v>
      </c>
      <c r="AV172" s="14" t="s">
        <v>89</v>
      </c>
      <c r="AW172" s="14" t="s">
        <v>41</v>
      </c>
      <c r="AX172" s="14" t="s">
        <v>80</v>
      </c>
      <c r="AY172" s="218" t="s">
        <v>201</v>
      </c>
    </row>
    <row r="173" spans="1:65" s="15" customFormat="1" ht="11.25">
      <c r="B173" s="229"/>
      <c r="C173" s="230"/>
      <c r="D173" s="193" t="s">
        <v>211</v>
      </c>
      <c r="E173" s="231" t="s">
        <v>22</v>
      </c>
      <c r="F173" s="232" t="s">
        <v>316</v>
      </c>
      <c r="G173" s="230"/>
      <c r="H173" s="233">
        <v>67.650000000000006</v>
      </c>
      <c r="I173" s="234"/>
      <c r="J173" s="230"/>
      <c r="K173" s="230"/>
      <c r="L173" s="235"/>
      <c r="M173" s="236"/>
      <c r="N173" s="237"/>
      <c r="O173" s="237"/>
      <c r="P173" s="237"/>
      <c r="Q173" s="237"/>
      <c r="R173" s="237"/>
      <c r="S173" s="237"/>
      <c r="T173" s="238"/>
      <c r="AT173" s="239" t="s">
        <v>211</v>
      </c>
      <c r="AU173" s="239" t="s">
        <v>89</v>
      </c>
      <c r="AV173" s="15" t="s">
        <v>207</v>
      </c>
      <c r="AW173" s="15" t="s">
        <v>41</v>
      </c>
      <c r="AX173" s="15" t="s">
        <v>23</v>
      </c>
      <c r="AY173" s="239" t="s">
        <v>201</v>
      </c>
    </row>
    <row r="174" spans="1:65" s="2" customFormat="1" ht="14.45" customHeight="1">
      <c r="A174" s="36"/>
      <c r="B174" s="37"/>
      <c r="C174" s="180" t="s">
        <v>8</v>
      </c>
      <c r="D174" s="180" t="s">
        <v>202</v>
      </c>
      <c r="E174" s="181" t="s">
        <v>411</v>
      </c>
      <c r="F174" s="182" t="s">
        <v>412</v>
      </c>
      <c r="G174" s="183" t="s">
        <v>216</v>
      </c>
      <c r="H174" s="184">
        <v>457.5</v>
      </c>
      <c r="I174" s="185"/>
      <c r="J174" s="186">
        <f>ROUND(I174*H174,2)</f>
        <v>0</v>
      </c>
      <c r="K174" s="182" t="s">
        <v>206</v>
      </c>
      <c r="L174" s="41"/>
      <c r="M174" s="187" t="s">
        <v>22</v>
      </c>
      <c r="N174" s="188" t="s">
        <v>51</v>
      </c>
      <c r="O174" s="66"/>
      <c r="P174" s="189">
        <f>O174*H174</f>
        <v>0</v>
      </c>
      <c r="Q174" s="189">
        <v>8.0900000000000004E-4</v>
      </c>
      <c r="R174" s="189">
        <f>Q174*H174</f>
        <v>0.37011750000000004</v>
      </c>
      <c r="S174" s="189">
        <v>0</v>
      </c>
      <c r="T174" s="190">
        <f>S174*H174</f>
        <v>0</v>
      </c>
      <c r="U174" s="36"/>
      <c r="V174" s="36"/>
      <c r="W174" s="36"/>
      <c r="X174" s="36"/>
      <c r="Y174" s="36"/>
      <c r="Z174" s="36"/>
      <c r="AA174" s="36"/>
      <c r="AB174" s="36"/>
      <c r="AC174" s="36"/>
      <c r="AD174" s="36"/>
      <c r="AE174" s="36"/>
      <c r="AR174" s="191" t="s">
        <v>207</v>
      </c>
      <c r="AT174" s="191" t="s">
        <v>202</v>
      </c>
      <c r="AU174" s="191" t="s">
        <v>89</v>
      </c>
      <c r="AY174" s="19" t="s">
        <v>201</v>
      </c>
      <c r="BE174" s="192">
        <f>IF(N174="základní",J174,0)</f>
        <v>0</v>
      </c>
      <c r="BF174" s="192">
        <f>IF(N174="snížená",J174,0)</f>
        <v>0</v>
      </c>
      <c r="BG174" s="192">
        <f>IF(N174="zákl. přenesená",J174,0)</f>
        <v>0</v>
      </c>
      <c r="BH174" s="192">
        <f>IF(N174="sníž. přenesená",J174,0)</f>
        <v>0</v>
      </c>
      <c r="BI174" s="192">
        <f>IF(N174="nulová",J174,0)</f>
        <v>0</v>
      </c>
      <c r="BJ174" s="19" t="s">
        <v>23</v>
      </c>
      <c r="BK174" s="192">
        <f>ROUND(I174*H174,2)</f>
        <v>0</v>
      </c>
      <c r="BL174" s="19" t="s">
        <v>207</v>
      </c>
      <c r="BM174" s="191" t="s">
        <v>995</v>
      </c>
    </row>
    <row r="175" spans="1:65" s="2" customFormat="1" ht="117">
      <c r="A175" s="36"/>
      <c r="B175" s="37"/>
      <c r="C175" s="38"/>
      <c r="D175" s="193" t="s">
        <v>209</v>
      </c>
      <c r="E175" s="38"/>
      <c r="F175" s="194" t="s">
        <v>407</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209</v>
      </c>
      <c r="AU175" s="19" t="s">
        <v>89</v>
      </c>
    </row>
    <row r="176" spans="1:65" s="13" customFormat="1" ht="11.25">
      <c r="B176" s="198"/>
      <c r="C176" s="199"/>
      <c r="D176" s="193" t="s">
        <v>211</v>
      </c>
      <c r="E176" s="200" t="s">
        <v>22</v>
      </c>
      <c r="F176" s="201" t="s">
        <v>996</v>
      </c>
      <c r="G176" s="199"/>
      <c r="H176" s="200" t="s">
        <v>22</v>
      </c>
      <c r="I176" s="202"/>
      <c r="J176" s="199"/>
      <c r="K176" s="199"/>
      <c r="L176" s="203"/>
      <c r="M176" s="204"/>
      <c r="N176" s="205"/>
      <c r="O176" s="205"/>
      <c r="P176" s="205"/>
      <c r="Q176" s="205"/>
      <c r="R176" s="205"/>
      <c r="S176" s="205"/>
      <c r="T176" s="206"/>
      <c r="AT176" s="207" t="s">
        <v>211</v>
      </c>
      <c r="AU176" s="207" t="s">
        <v>89</v>
      </c>
      <c r="AV176" s="13" t="s">
        <v>23</v>
      </c>
      <c r="AW176" s="13" t="s">
        <v>41</v>
      </c>
      <c r="AX176" s="13" t="s">
        <v>80</v>
      </c>
      <c r="AY176" s="207" t="s">
        <v>201</v>
      </c>
    </row>
    <row r="177" spans="1:65" s="14" customFormat="1" ht="11.25">
      <c r="B177" s="208"/>
      <c r="C177" s="209"/>
      <c r="D177" s="193" t="s">
        <v>211</v>
      </c>
      <c r="E177" s="210" t="s">
        <v>22</v>
      </c>
      <c r="F177" s="211" t="s">
        <v>997</v>
      </c>
      <c r="G177" s="209"/>
      <c r="H177" s="212">
        <v>197.1</v>
      </c>
      <c r="I177" s="213"/>
      <c r="J177" s="209"/>
      <c r="K177" s="209"/>
      <c r="L177" s="214"/>
      <c r="M177" s="215"/>
      <c r="N177" s="216"/>
      <c r="O177" s="216"/>
      <c r="P177" s="216"/>
      <c r="Q177" s="216"/>
      <c r="R177" s="216"/>
      <c r="S177" s="216"/>
      <c r="T177" s="217"/>
      <c r="AT177" s="218" t="s">
        <v>211</v>
      </c>
      <c r="AU177" s="218" t="s">
        <v>89</v>
      </c>
      <c r="AV177" s="14" t="s">
        <v>89</v>
      </c>
      <c r="AW177" s="14" t="s">
        <v>41</v>
      </c>
      <c r="AX177" s="14" t="s">
        <v>80</v>
      </c>
      <c r="AY177" s="218" t="s">
        <v>201</v>
      </c>
    </row>
    <row r="178" spans="1:65" s="14" customFormat="1" ht="11.25">
      <c r="B178" s="208"/>
      <c r="C178" s="209"/>
      <c r="D178" s="193" t="s">
        <v>211</v>
      </c>
      <c r="E178" s="210" t="s">
        <v>22</v>
      </c>
      <c r="F178" s="211" t="s">
        <v>998</v>
      </c>
      <c r="G178" s="209"/>
      <c r="H178" s="212">
        <v>156.19999999999999</v>
      </c>
      <c r="I178" s="213"/>
      <c r="J178" s="209"/>
      <c r="K178" s="209"/>
      <c r="L178" s="214"/>
      <c r="M178" s="215"/>
      <c r="N178" s="216"/>
      <c r="O178" s="216"/>
      <c r="P178" s="216"/>
      <c r="Q178" s="216"/>
      <c r="R178" s="216"/>
      <c r="S178" s="216"/>
      <c r="T178" s="217"/>
      <c r="AT178" s="218" t="s">
        <v>211</v>
      </c>
      <c r="AU178" s="218" t="s">
        <v>89</v>
      </c>
      <c r="AV178" s="14" t="s">
        <v>89</v>
      </c>
      <c r="AW178" s="14" t="s">
        <v>41</v>
      </c>
      <c r="AX178" s="14" t="s">
        <v>80</v>
      </c>
      <c r="AY178" s="218" t="s">
        <v>201</v>
      </c>
    </row>
    <row r="179" spans="1:65" s="14" customFormat="1" ht="11.25">
      <c r="B179" s="208"/>
      <c r="C179" s="209"/>
      <c r="D179" s="193" t="s">
        <v>211</v>
      </c>
      <c r="E179" s="210" t="s">
        <v>22</v>
      </c>
      <c r="F179" s="211" t="s">
        <v>999</v>
      </c>
      <c r="G179" s="209"/>
      <c r="H179" s="212">
        <v>24.8</v>
      </c>
      <c r="I179" s="213"/>
      <c r="J179" s="209"/>
      <c r="K179" s="209"/>
      <c r="L179" s="214"/>
      <c r="M179" s="215"/>
      <c r="N179" s="216"/>
      <c r="O179" s="216"/>
      <c r="P179" s="216"/>
      <c r="Q179" s="216"/>
      <c r="R179" s="216"/>
      <c r="S179" s="216"/>
      <c r="T179" s="217"/>
      <c r="AT179" s="218" t="s">
        <v>211</v>
      </c>
      <c r="AU179" s="218" t="s">
        <v>89</v>
      </c>
      <c r="AV179" s="14" t="s">
        <v>89</v>
      </c>
      <c r="AW179" s="14" t="s">
        <v>41</v>
      </c>
      <c r="AX179" s="14" t="s">
        <v>80</v>
      </c>
      <c r="AY179" s="218" t="s">
        <v>201</v>
      </c>
    </row>
    <row r="180" spans="1:65" s="16" customFormat="1" ht="11.25">
      <c r="B180" s="245"/>
      <c r="C180" s="246"/>
      <c r="D180" s="193" t="s">
        <v>211</v>
      </c>
      <c r="E180" s="247" t="s">
        <v>22</v>
      </c>
      <c r="F180" s="248" t="s">
        <v>969</v>
      </c>
      <c r="G180" s="246"/>
      <c r="H180" s="249">
        <v>378.1</v>
      </c>
      <c r="I180" s="250"/>
      <c r="J180" s="246"/>
      <c r="K180" s="246"/>
      <c r="L180" s="251"/>
      <c r="M180" s="252"/>
      <c r="N180" s="253"/>
      <c r="O180" s="253"/>
      <c r="P180" s="253"/>
      <c r="Q180" s="253"/>
      <c r="R180" s="253"/>
      <c r="S180" s="253"/>
      <c r="T180" s="254"/>
      <c r="AT180" s="255" t="s">
        <v>211</v>
      </c>
      <c r="AU180" s="255" t="s">
        <v>89</v>
      </c>
      <c r="AV180" s="16" t="s">
        <v>221</v>
      </c>
      <c r="AW180" s="16" t="s">
        <v>41</v>
      </c>
      <c r="AX180" s="16" t="s">
        <v>80</v>
      </c>
      <c r="AY180" s="255" t="s">
        <v>201</v>
      </c>
    </row>
    <row r="181" spans="1:65" s="13" customFormat="1" ht="11.25">
      <c r="B181" s="198"/>
      <c r="C181" s="199"/>
      <c r="D181" s="193" t="s">
        <v>211</v>
      </c>
      <c r="E181" s="200" t="s">
        <v>22</v>
      </c>
      <c r="F181" s="201" t="s">
        <v>1000</v>
      </c>
      <c r="G181" s="199"/>
      <c r="H181" s="200" t="s">
        <v>22</v>
      </c>
      <c r="I181" s="202"/>
      <c r="J181" s="199"/>
      <c r="K181" s="199"/>
      <c r="L181" s="203"/>
      <c r="M181" s="204"/>
      <c r="N181" s="205"/>
      <c r="O181" s="205"/>
      <c r="P181" s="205"/>
      <c r="Q181" s="205"/>
      <c r="R181" s="205"/>
      <c r="S181" s="205"/>
      <c r="T181" s="206"/>
      <c r="AT181" s="207" t="s">
        <v>211</v>
      </c>
      <c r="AU181" s="207" t="s">
        <v>89</v>
      </c>
      <c r="AV181" s="13" t="s">
        <v>23</v>
      </c>
      <c r="AW181" s="13" t="s">
        <v>41</v>
      </c>
      <c r="AX181" s="13" t="s">
        <v>80</v>
      </c>
      <c r="AY181" s="207" t="s">
        <v>201</v>
      </c>
    </row>
    <row r="182" spans="1:65" s="14" customFormat="1" ht="11.25">
      <c r="B182" s="208"/>
      <c r="C182" s="209"/>
      <c r="D182" s="193" t="s">
        <v>211</v>
      </c>
      <c r="E182" s="210" t="s">
        <v>22</v>
      </c>
      <c r="F182" s="211" t="s">
        <v>1001</v>
      </c>
      <c r="G182" s="209"/>
      <c r="H182" s="212">
        <v>79.400000000000006</v>
      </c>
      <c r="I182" s="213"/>
      <c r="J182" s="209"/>
      <c r="K182" s="209"/>
      <c r="L182" s="214"/>
      <c r="M182" s="215"/>
      <c r="N182" s="216"/>
      <c r="O182" s="216"/>
      <c r="P182" s="216"/>
      <c r="Q182" s="216"/>
      <c r="R182" s="216"/>
      <c r="S182" s="216"/>
      <c r="T182" s="217"/>
      <c r="AT182" s="218" t="s">
        <v>211</v>
      </c>
      <c r="AU182" s="218" t="s">
        <v>89</v>
      </c>
      <c r="AV182" s="14" t="s">
        <v>89</v>
      </c>
      <c r="AW182" s="14" t="s">
        <v>41</v>
      </c>
      <c r="AX182" s="14" t="s">
        <v>80</v>
      </c>
      <c r="AY182" s="218" t="s">
        <v>201</v>
      </c>
    </row>
    <row r="183" spans="1:65" s="15" customFormat="1" ht="11.25">
      <c r="B183" s="229"/>
      <c r="C183" s="230"/>
      <c r="D183" s="193" t="s">
        <v>211</v>
      </c>
      <c r="E183" s="231" t="s">
        <v>22</v>
      </c>
      <c r="F183" s="232" t="s">
        <v>316</v>
      </c>
      <c r="G183" s="230"/>
      <c r="H183" s="233">
        <v>457.5</v>
      </c>
      <c r="I183" s="234"/>
      <c r="J183" s="230"/>
      <c r="K183" s="230"/>
      <c r="L183" s="235"/>
      <c r="M183" s="236"/>
      <c r="N183" s="237"/>
      <c r="O183" s="237"/>
      <c r="P183" s="237"/>
      <c r="Q183" s="237"/>
      <c r="R183" s="237"/>
      <c r="S183" s="237"/>
      <c r="T183" s="238"/>
      <c r="AT183" s="239" t="s">
        <v>211</v>
      </c>
      <c r="AU183" s="239" t="s">
        <v>89</v>
      </c>
      <c r="AV183" s="15" t="s">
        <v>207</v>
      </c>
      <c r="AW183" s="15" t="s">
        <v>41</v>
      </c>
      <c r="AX183" s="15" t="s">
        <v>23</v>
      </c>
      <c r="AY183" s="239" t="s">
        <v>201</v>
      </c>
    </row>
    <row r="184" spans="1:65" s="2" customFormat="1" ht="24.2" customHeight="1">
      <c r="A184" s="36"/>
      <c r="B184" s="37"/>
      <c r="C184" s="180" t="s">
        <v>157</v>
      </c>
      <c r="D184" s="180" t="s">
        <v>202</v>
      </c>
      <c r="E184" s="181" t="s">
        <v>1002</v>
      </c>
      <c r="F184" s="182" t="s">
        <v>1003</v>
      </c>
      <c r="G184" s="183" t="s">
        <v>434</v>
      </c>
      <c r="H184" s="184">
        <v>2358</v>
      </c>
      <c r="I184" s="185"/>
      <c r="J184" s="186">
        <f>ROUND(I184*H184,2)</f>
        <v>0</v>
      </c>
      <c r="K184" s="182" t="s">
        <v>22</v>
      </c>
      <c r="L184" s="41"/>
      <c r="M184" s="187" t="s">
        <v>22</v>
      </c>
      <c r="N184" s="188" t="s">
        <v>51</v>
      </c>
      <c r="O184" s="66"/>
      <c r="P184" s="189">
        <f>O184*H184</f>
        <v>0</v>
      </c>
      <c r="Q184" s="189">
        <v>1.0000000000000001E-5</v>
      </c>
      <c r="R184" s="189">
        <f>Q184*H184</f>
        <v>2.358E-2</v>
      </c>
      <c r="S184" s="189">
        <v>0</v>
      </c>
      <c r="T184" s="190">
        <f>S184*H184</f>
        <v>0</v>
      </c>
      <c r="U184" s="36"/>
      <c r="V184" s="36"/>
      <c r="W184" s="36"/>
      <c r="X184" s="36"/>
      <c r="Y184" s="36"/>
      <c r="Z184" s="36"/>
      <c r="AA184" s="36"/>
      <c r="AB184" s="36"/>
      <c r="AC184" s="36"/>
      <c r="AD184" s="36"/>
      <c r="AE184" s="36"/>
      <c r="AR184" s="191" t="s">
        <v>207</v>
      </c>
      <c r="AT184" s="191" t="s">
        <v>202</v>
      </c>
      <c r="AU184" s="191" t="s">
        <v>89</v>
      </c>
      <c r="AY184" s="19" t="s">
        <v>201</v>
      </c>
      <c r="BE184" s="192">
        <f>IF(N184="základní",J184,0)</f>
        <v>0</v>
      </c>
      <c r="BF184" s="192">
        <f>IF(N184="snížená",J184,0)</f>
        <v>0</v>
      </c>
      <c r="BG184" s="192">
        <f>IF(N184="zákl. přenesená",J184,0)</f>
        <v>0</v>
      </c>
      <c r="BH184" s="192">
        <f>IF(N184="sníž. přenesená",J184,0)</f>
        <v>0</v>
      </c>
      <c r="BI184" s="192">
        <f>IF(N184="nulová",J184,0)</f>
        <v>0</v>
      </c>
      <c r="BJ184" s="19" t="s">
        <v>23</v>
      </c>
      <c r="BK184" s="192">
        <f>ROUND(I184*H184,2)</f>
        <v>0</v>
      </c>
      <c r="BL184" s="19" t="s">
        <v>207</v>
      </c>
      <c r="BM184" s="191" t="s">
        <v>1004</v>
      </c>
    </row>
    <row r="185" spans="1:65" s="2" customFormat="1" ht="87.75">
      <c r="A185" s="36"/>
      <c r="B185" s="37"/>
      <c r="C185" s="38"/>
      <c r="D185" s="193" t="s">
        <v>209</v>
      </c>
      <c r="E185" s="38"/>
      <c r="F185" s="194" t="s">
        <v>1005</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209</v>
      </c>
      <c r="AU185" s="19" t="s">
        <v>89</v>
      </c>
    </row>
    <row r="186" spans="1:65" s="14" customFormat="1" ht="11.25">
      <c r="B186" s="208"/>
      <c r="C186" s="209"/>
      <c r="D186" s="193" t="s">
        <v>211</v>
      </c>
      <c r="E186" s="210" t="s">
        <v>22</v>
      </c>
      <c r="F186" s="211" t="s">
        <v>1006</v>
      </c>
      <c r="G186" s="209"/>
      <c r="H186" s="212">
        <v>1878</v>
      </c>
      <c r="I186" s="213"/>
      <c r="J186" s="209"/>
      <c r="K186" s="209"/>
      <c r="L186" s="214"/>
      <c r="M186" s="215"/>
      <c r="N186" s="216"/>
      <c r="O186" s="216"/>
      <c r="P186" s="216"/>
      <c r="Q186" s="216"/>
      <c r="R186" s="216"/>
      <c r="S186" s="216"/>
      <c r="T186" s="217"/>
      <c r="AT186" s="218" t="s">
        <v>211</v>
      </c>
      <c r="AU186" s="218" t="s">
        <v>89</v>
      </c>
      <c r="AV186" s="14" t="s">
        <v>89</v>
      </c>
      <c r="AW186" s="14" t="s">
        <v>41</v>
      </c>
      <c r="AX186" s="14" t="s">
        <v>80</v>
      </c>
      <c r="AY186" s="218" t="s">
        <v>201</v>
      </c>
    </row>
    <row r="187" spans="1:65" s="14" customFormat="1" ht="11.25">
      <c r="B187" s="208"/>
      <c r="C187" s="209"/>
      <c r="D187" s="193" t="s">
        <v>211</v>
      </c>
      <c r="E187" s="210" t="s">
        <v>22</v>
      </c>
      <c r="F187" s="211" t="s">
        <v>1007</v>
      </c>
      <c r="G187" s="209"/>
      <c r="H187" s="212">
        <v>480</v>
      </c>
      <c r="I187" s="213"/>
      <c r="J187" s="209"/>
      <c r="K187" s="209"/>
      <c r="L187" s="214"/>
      <c r="M187" s="215"/>
      <c r="N187" s="216"/>
      <c r="O187" s="216"/>
      <c r="P187" s="216"/>
      <c r="Q187" s="216"/>
      <c r="R187" s="216"/>
      <c r="S187" s="216"/>
      <c r="T187" s="217"/>
      <c r="AT187" s="218" t="s">
        <v>211</v>
      </c>
      <c r="AU187" s="218" t="s">
        <v>89</v>
      </c>
      <c r="AV187" s="14" t="s">
        <v>89</v>
      </c>
      <c r="AW187" s="14" t="s">
        <v>41</v>
      </c>
      <c r="AX187" s="14" t="s">
        <v>80</v>
      </c>
      <c r="AY187" s="218" t="s">
        <v>201</v>
      </c>
    </row>
    <row r="188" spans="1:65" s="15" customFormat="1" ht="11.25">
      <c r="B188" s="229"/>
      <c r="C188" s="230"/>
      <c r="D188" s="193" t="s">
        <v>211</v>
      </c>
      <c r="E188" s="231" t="s">
        <v>22</v>
      </c>
      <c r="F188" s="232" t="s">
        <v>316</v>
      </c>
      <c r="G188" s="230"/>
      <c r="H188" s="233">
        <v>2358</v>
      </c>
      <c r="I188" s="234"/>
      <c r="J188" s="230"/>
      <c r="K188" s="230"/>
      <c r="L188" s="235"/>
      <c r="M188" s="236"/>
      <c r="N188" s="237"/>
      <c r="O188" s="237"/>
      <c r="P188" s="237"/>
      <c r="Q188" s="237"/>
      <c r="R188" s="237"/>
      <c r="S188" s="237"/>
      <c r="T188" s="238"/>
      <c r="AT188" s="239" t="s">
        <v>211</v>
      </c>
      <c r="AU188" s="239" t="s">
        <v>89</v>
      </c>
      <c r="AV188" s="15" t="s">
        <v>207</v>
      </c>
      <c r="AW188" s="15" t="s">
        <v>41</v>
      </c>
      <c r="AX188" s="15" t="s">
        <v>23</v>
      </c>
      <c r="AY188" s="239" t="s">
        <v>201</v>
      </c>
    </row>
    <row r="189" spans="1:65" s="2" customFormat="1" ht="24.2" customHeight="1">
      <c r="A189" s="36"/>
      <c r="B189" s="37"/>
      <c r="C189" s="180" t="s">
        <v>160</v>
      </c>
      <c r="D189" s="180" t="s">
        <v>202</v>
      </c>
      <c r="E189" s="181" t="s">
        <v>1008</v>
      </c>
      <c r="F189" s="182" t="s">
        <v>1009</v>
      </c>
      <c r="G189" s="183" t="s">
        <v>434</v>
      </c>
      <c r="H189" s="184">
        <v>2358</v>
      </c>
      <c r="I189" s="185"/>
      <c r="J189" s="186">
        <f>ROUND(I189*H189,2)</f>
        <v>0</v>
      </c>
      <c r="K189" s="182" t="s">
        <v>22</v>
      </c>
      <c r="L189" s="41"/>
      <c r="M189" s="187" t="s">
        <v>22</v>
      </c>
      <c r="N189" s="188" t="s">
        <v>51</v>
      </c>
      <c r="O189" s="66"/>
      <c r="P189" s="189">
        <f>O189*H189</f>
        <v>0</v>
      </c>
      <c r="Q189" s="189">
        <v>4.0000000000000003E-5</v>
      </c>
      <c r="R189" s="189">
        <f>Q189*H189</f>
        <v>9.4320000000000001E-2</v>
      </c>
      <c r="S189" s="189">
        <v>0</v>
      </c>
      <c r="T189" s="190">
        <f>S189*H189</f>
        <v>0</v>
      </c>
      <c r="U189" s="36"/>
      <c r="V189" s="36"/>
      <c r="W189" s="36"/>
      <c r="X189" s="36"/>
      <c r="Y189" s="36"/>
      <c r="Z189" s="36"/>
      <c r="AA189" s="36"/>
      <c r="AB189" s="36"/>
      <c r="AC189" s="36"/>
      <c r="AD189" s="36"/>
      <c r="AE189" s="36"/>
      <c r="AR189" s="191" t="s">
        <v>207</v>
      </c>
      <c r="AT189" s="191" t="s">
        <v>202</v>
      </c>
      <c r="AU189" s="191" t="s">
        <v>89</v>
      </c>
      <c r="AY189" s="19" t="s">
        <v>201</v>
      </c>
      <c r="BE189" s="192">
        <f>IF(N189="základní",J189,0)</f>
        <v>0</v>
      </c>
      <c r="BF189" s="192">
        <f>IF(N189="snížená",J189,0)</f>
        <v>0</v>
      </c>
      <c r="BG189" s="192">
        <f>IF(N189="zákl. přenesená",J189,0)</f>
        <v>0</v>
      </c>
      <c r="BH189" s="192">
        <f>IF(N189="sníž. přenesená",J189,0)</f>
        <v>0</v>
      </c>
      <c r="BI189" s="192">
        <f>IF(N189="nulová",J189,0)</f>
        <v>0</v>
      </c>
      <c r="BJ189" s="19" t="s">
        <v>23</v>
      </c>
      <c r="BK189" s="192">
        <f>ROUND(I189*H189,2)</f>
        <v>0</v>
      </c>
      <c r="BL189" s="19" t="s">
        <v>207</v>
      </c>
      <c r="BM189" s="191" t="s">
        <v>1010</v>
      </c>
    </row>
    <row r="190" spans="1:65" s="2" customFormat="1" ht="87.75">
      <c r="A190" s="36"/>
      <c r="B190" s="37"/>
      <c r="C190" s="38"/>
      <c r="D190" s="193" t="s">
        <v>209</v>
      </c>
      <c r="E190" s="38"/>
      <c r="F190" s="194" t="s">
        <v>1005</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209</v>
      </c>
      <c r="AU190" s="19" t="s">
        <v>89</v>
      </c>
    </row>
    <row r="191" spans="1:65" s="12" customFormat="1" ht="22.9" customHeight="1">
      <c r="B191" s="164"/>
      <c r="C191" s="165"/>
      <c r="D191" s="166" t="s">
        <v>79</v>
      </c>
      <c r="E191" s="178" t="s">
        <v>207</v>
      </c>
      <c r="F191" s="178" t="s">
        <v>417</v>
      </c>
      <c r="G191" s="165"/>
      <c r="H191" s="165"/>
      <c r="I191" s="168"/>
      <c r="J191" s="179">
        <f>BK191</f>
        <v>0</v>
      </c>
      <c r="K191" s="165"/>
      <c r="L191" s="170"/>
      <c r="M191" s="171"/>
      <c r="N191" s="172"/>
      <c r="O191" s="172"/>
      <c r="P191" s="173">
        <f>SUM(P192:P198)</f>
        <v>0</v>
      </c>
      <c r="Q191" s="172"/>
      <c r="R191" s="173">
        <f>SUM(R192:R198)</f>
        <v>4.3829910000000005</v>
      </c>
      <c r="S191" s="172"/>
      <c r="T191" s="174">
        <f>SUM(T192:T198)</f>
        <v>0</v>
      </c>
      <c r="AR191" s="175" t="s">
        <v>23</v>
      </c>
      <c r="AT191" s="176" t="s">
        <v>79</v>
      </c>
      <c r="AU191" s="176" t="s">
        <v>23</v>
      </c>
      <c r="AY191" s="175" t="s">
        <v>201</v>
      </c>
      <c r="BK191" s="177">
        <f>SUM(BK192:BK198)</f>
        <v>0</v>
      </c>
    </row>
    <row r="192" spans="1:65" s="2" customFormat="1" ht="14.45" customHeight="1">
      <c r="A192" s="36"/>
      <c r="B192" s="37"/>
      <c r="C192" s="180" t="s">
        <v>317</v>
      </c>
      <c r="D192" s="180" t="s">
        <v>202</v>
      </c>
      <c r="E192" s="181" t="s">
        <v>500</v>
      </c>
      <c r="F192" s="182" t="s">
        <v>501</v>
      </c>
      <c r="G192" s="183" t="s">
        <v>205</v>
      </c>
      <c r="H192" s="184">
        <v>41.31</v>
      </c>
      <c r="I192" s="185"/>
      <c r="J192" s="186">
        <f>ROUND(I192*H192,2)</f>
        <v>0</v>
      </c>
      <c r="K192" s="182" t="s">
        <v>206</v>
      </c>
      <c r="L192" s="41"/>
      <c r="M192" s="187" t="s">
        <v>22</v>
      </c>
      <c r="N192" s="188" t="s">
        <v>51</v>
      </c>
      <c r="O192" s="66"/>
      <c r="P192" s="189">
        <f>O192*H192</f>
        <v>0</v>
      </c>
      <c r="Q192" s="189">
        <v>5.305E-2</v>
      </c>
      <c r="R192" s="189">
        <f>Q192*H192</f>
        <v>2.1914955000000003</v>
      </c>
      <c r="S192" s="189">
        <v>0</v>
      </c>
      <c r="T192" s="190">
        <f>S192*H192</f>
        <v>0</v>
      </c>
      <c r="U192" s="36"/>
      <c r="V192" s="36"/>
      <c r="W192" s="36"/>
      <c r="X192" s="36"/>
      <c r="Y192" s="36"/>
      <c r="Z192" s="36"/>
      <c r="AA192" s="36"/>
      <c r="AB192" s="36"/>
      <c r="AC192" s="36"/>
      <c r="AD192" s="36"/>
      <c r="AE192" s="36"/>
      <c r="AR192" s="191" t="s">
        <v>207</v>
      </c>
      <c r="AT192" s="191" t="s">
        <v>202</v>
      </c>
      <c r="AU192" s="191" t="s">
        <v>89</v>
      </c>
      <c r="AY192" s="19" t="s">
        <v>201</v>
      </c>
      <c r="BE192" s="192">
        <f>IF(N192="základní",J192,0)</f>
        <v>0</v>
      </c>
      <c r="BF192" s="192">
        <f>IF(N192="snížená",J192,0)</f>
        <v>0</v>
      </c>
      <c r="BG192" s="192">
        <f>IF(N192="zákl. přenesená",J192,0)</f>
        <v>0</v>
      </c>
      <c r="BH192" s="192">
        <f>IF(N192="sníž. přenesená",J192,0)</f>
        <v>0</v>
      </c>
      <c r="BI192" s="192">
        <f>IF(N192="nulová",J192,0)</f>
        <v>0</v>
      </c>
      <c r="BJ192" s="19" t="s">
        <v>23</v>
      </c>
      <c r="BK192" s="192">
        <f>ROUND(I192*H192,2)</f>
        <v>0</v>
      </c>
      <c r="BL192" s="19" t="s">
        <v>207</v>
      </c>
      <c r="BM192" s="191" t="s">
        <v>1011</v>
      </c>
    </row>
    <row r="193" spans="1:65" s="2" customFormat="1" ht="87.75">
      <c r="A193" s="36"/>
      <c r="B193" s="37"/>
      <c r="C193" s="38"/>
      <c r="D193" s="193" t="s">
        <v>209</v>
      </c>
      <c r="E193" s="38"/>
      <c r="F193" s="194" t="s">
        <v>503</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209</v>
      </c>
      <c r="AU193" s="19" t="s">
        <v>89</v>
      </c>
    </row>
    <row r="194" spans="1:65" s="13" customFormat="1" ht="11.25">
      <c r="B194" s="198"/>
      <c r="C194" s="199"/>
      <c r="D194" s="193" t="s">
        <v>211</v>
      </c>
      <c r="E194" s="200" t="s">
        <v>22</v>
      </c>
      <c r="F194" s="201" t="s">
        <v>1012</v>
      </c>
      <c r="G194" s="199"/>
      <c r="H194" s="200" t="s">
        <v>22</v>
      </c>
      <c r="I194" s="202"/>
      <c r="J194" s="199"/>
      <c r="K194" s="199"/>
      <c r="L194" s="203"/>
      <c r="M194" s="204"/>
      <c r="N194" s="205"/>
      <c r="O194" s="205"/>
      <c r="P194" s="205"/>
      <c r="Q194" s="205"/>
      <c r="R194" s="205"/>
      <c r="S194" s="205"/>
      <c r="T194" s="206"/>
      <c r="AT194" s="207" t="s">
        <v>211</v>
      </c>
      <c r="AU194" s="207" t="s">
        <v>89</v>
      </c>
      <c r="AV194" s="13" t="s">
        <v>23</v>
      </c>
      <c r="AW194" s="13" t="s">
        <v>41</v>
      </c>
      <c r="AX194" s="13" t="s">
        <v>80</v>
      </c>
      <c r="AY194" s="207" t="s">
        <v>201</v>
      </c>
    </row>
    <row r="195" spans="1:65" s="13" customFormat="1" ht="11.25">
      <c r="B195" s="198"/>
      <c r="C195" s="199"/>
      <c r="D195" s="193" t="s">
        <v>211</v>
      </c>
      <c r="E195" s="200" t="s">
        <v>22</v>
      </c>
      <c r="F195" s="201" t="s">
        <v>1013</v>
      </c>
      <c r="G195" s="199"/>
      <c r="H195" s="200" t="s">
        <v>22</v>
      </c>
      <c r="I195" s="202"/>
      <c r="J195" s="199"/>
      <c r="K195" s="199"/>
      <c r="L195" s="203"/>
      <c r="M195" s="204"/>
      <c r="N195" s="205"/>
      <c r="O195" s="205"/>
      <c r="P195" s="205"/>
      <c r="Q195" s="205"/>
      <c r="R195" s="205"/>
      <c r="S195" s="205"/>
      <c r="T195" s="206"/>
      <c r="AT195" s="207" t="s">
        <v>211</v>
      </c>
      <c r="AU195" s="207" t="s">
        <v>89</v>
      </c>
      <c r="AV195" s="13" t="s">
        <v>23</v>
      </c>
      <c r="AW195" s="13" t="s">
        <v>41</v>
      </c>
      <c r="AX195" s="13" t="s">
        <v>80</v>
      </c>
      <c r="AY195" s="207" t="s">
        <v>201</v>
      </c>
    </row>
    <row r="196" spans="1:65" s="14" customFormat="1" ht="11.25">
      <c r="B196" s="208"/>
      <c r="C196" s="209"/>
      <c r="D196" s="193" t="s">
        <v>211</v>
      </c>
      <c r="E196" s="210" t="s">
        <v>22</v>
      </c>
      <c r="F196" s="211" t="s">
        <v>1014</v>
      </c>
      <c r="G196" s="209"/>
      <c r="H196" s="212">
        <v>41.31</v>
      </c>
      <c r="I196" s="213"/>
      <c r="J196" s="209"/>
      <c r="K196" s="209"/>
      <c r="L196" s="214"/>
      <c r="M196" s="215"/>
      <c r="N196" s="216"/>
      <c r="O196" s="216"/>
      <c r="P196" s="216"/>
      <c r="Q196" s="216"/>
      <c r="R196" s="216"/>
      <c r="S196" s="216"/>
      <c r="T196" s="217"/>
      <c r="AT196" s="218" t="s">
        <v>211</v>
      </c>
      <c r="AU196" s="218" t="s">
        <v>89</v>
      </c>
      <c r="AV196" s="14" t="s">
        <v>89</v>
      </c>
      <c r="AW196" s="14" t="s">
        <v>41</v>
      </c>
      <c r="AX196" s="14" t="s">
        <v>23</v>
      </c>
      <c r="AY196" s="218" t="s">
        <v>201</v>
      </c>
    </row>
    <row r="197" spans="1:65" s="2" customFormat="1" ht="14.45" customHeight="1">
      <c r="A197" s="36"/>
      <c r="B197" s="37"/>
      <c r="C197" s="180" t="s">
        <v>321</v>
      </c>
      <c r="D197" s="180" t="s">
        <v>202</v>
      </c>
      <c r="E197" s="181" t="s">
        <v>507</v>
      </c>
      <c r="F197" s="182" t="s">
        <v>508</v>
      </c>
      <c r="G197" s="183" t="s">
        <v>205</v>
      </c>
      <c r="H197" s="184">
        <v>41.31</v>
      </c>
      <c r="I197" s="185"/>
      <c r="J197" s="186">
        <f>ROUND(I197*H197,2)</f>
        <v>0</v>
      </c>
      <c r="K197" s="182" t="s">
        <v>206</v>
      </c>
      <c r="L197" s="41"/>
      <c r="M197" s="187" t="s">
        <v>22</v>
      </c>
      <c r="N197" s="188" t="s">
        <v>51</v>
      </c>
      <c r="O197" s="66"/>
      <c r="P197" s="189">
        <f>O197*H197</f>
        <v>0</v>
      </c>
      <c r="Q197" s="189">
        <v>5.305E-2</v>
      </c>
      <c r="R197" s="189">
        <f>Q197*H197</f>
        <v>2.1914955000000003</v>
      </c>
      <c r="S197" s="189">
        <v>0</v>
      </c>
      <c r="T197" s="190">
        <f>S197*H197</f>
        <v>0</v>
      </c>
      <c r="U197" s="36"/>
      <c r="V197" s="36"/>
      <c r="W197" s="36"/>
      <c r="X197" s="36"/>
      <c r="Y197" s="36"/>
      <c r="Z197" s="36"/>
      <c r="AA197" s="36"/>
      <c r="AB197" s="36"/>
      <c r="AC197" s="36"/>
      <c r="AD197" s="36"/>
      <c r="AE197" s="36"/>
      <c r="AR197" s="191" t="s">
        <v>207</v>
      </c>
      <c r="AT197" s="191" t="s">
        <v>202</v>
      </c>
      <c r="AU197" s="191" t="s">
        <v>89</v>
      </c>
      <c r="AY197" s="19" t="s">
        <v>201</v>
      </c>
      <c r="BE197" s="192">
        <f>IF(N197="základní",J197,0)</f>
        <v>0</v>
      </c>
      <c r="BF197" s="192">
        <f>IF(N197="snížená",J197,0)</f>
        <v>0</v>
      </c>
      <c r="BG197" s="192">
        <f>IF(N197="zákl. přenesená",J197,0)</f>
        <v>0</v>
      </c>
      <c r="BH197" s="192">
        <f>IF(N197="sníž. přenesená",J197,0)</f>
        <v>0</v>
      </c>
      <c r="BI197" s="192">
        <f>IF(N197="nulová",J197,0)</f>
        <v>0</v>
      </c>
      <c r="BJ197" s="19" t="s">
        <v>23</v>
      </c>
      <c r="BK197" s="192">
        <f>ROUND(I197*H197,2)</f>
        <v>0</v>
      </c>
      <c r="BL197" s="19" t="s">
        <v>207</v>
      </c>
      <c r="BM197" s="191" t="s">
        <v>1015</v>
      </c>
    </row>
    <row r="198" spans="1:65" s="2" customFormat="1" ht="87.75">
      <c r="A198" s="36"/>
      <c r="B198" s="37"/>
      <c r="C198" s="38"/>
      <c r="D198" s="193" t="s">
        <v>209</v>
      </c>
      <c r="E198" s="38"/>
      <c r="F198" s="194" t="s">
        <v>503</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209</v>
      </c>
      <c r="AU198" s="19" t="s">
        <v>89</v>
      </c>
    </row>
    <row r="199" spans="1:65" s="12" customFormat="1" ht="22.9" customHeight="1">
      <c r="B199" s="164"/>
      <c r="C199" s="165"/>
      <c r="D199" s="166" t="s">
        <v>79</v>
      </c>
      <c r="E199" s="178" t="s">
        <v>234</v>
      </c>
      <c r="F199" s="178" t="s">
        <v>517</v>
      </c>
      <c r="G199" s="165"/>
      <c r="H199" s="165"/>
      <c r="I199" s="168"/>
      <c r="J199" s="179">
        <f>BK199</f>
        <v>0</v>
      </c>
      <c r="K199" s="165"/>
      <c r="L199" s="170"/>
      <c r="M199" s="171"/>
      <c r="N199" s="172"/>
      <c r="O199" s="172"/>
      <c r="P199" s="173">
        <f>SUM(P200:P208)</f>
        <v>0</v>
      </c>
      <c r="Q199" s="172"/>
      <c r="R199" s="173">
        <f>SUM(R200:R208)</f>
        <v>243.88419999999999</v>
      </c>
      <c r="S199" s="172"/>
      <c r="T199" s="174">
        <f>SUM(T200:T208)</f>
        <v>0</v>
      </c>
      <c r="AR199" s="175" t="s">
        <v>23</v>
      </c>
      <c r="AT199" s="176" t="s">
        <v>79</v>
      </c>
      <c r="AU199" s="176" t="s">
        <v>23</v>
      </c>
      <c r="AY199" s="175" t="s">
        <v>201</v>
      </c>
      <c r="BK199" s="177">
        <f>SUM(BK200:BK208)</f>
        <v>0</v>
      </c>
    </row>
    <row r="200" spans="1:65" s="2" customFormat="1" ht="14.45" customHeight="1">
      <c r="A200" s="36"/>
      <c r="B200" s="37"/>
      <c r="C200" s="180" t="s">
        <v>328</v>
      </c>
      <c r="D200" s="180" t="s">
        <v>202</v>
      </c>
      <c r="E200" s="181" t="s">
        <v>519</v>
      </c>
      <c r="F200" s="182" t="s">
        <v>520</v>
      </c>
      <c r="G200" s="183" t="s">
        <v>205</v>
      </c>
      <c r="H200" s="184">
        <v>406</v>
      </c>
      <c r="I200" s="185"/>
      <c r="J200" s="186">
        <f>ROUND(I200*H200,2)</f>
        <v>0</v>
      </c>
      <c r="K200" s="182" t="s">
        <v>206</v>
      </c>
      <c r="L200" s="41"/>
      <c r="M200" s="187" t="s">
        <v>22</v>
      </c>
      <c r="N200" s="188" t="s">
        <v>51</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207</v>
      </c>
      <c r="AT200" s="191" t="s">
        <v>202</v>
      </c>
      <c r="AU200" s="191" t="s">
        <v>89</v>
      </c>
      <c r="AY200" s="19" t="s">
        <v>201</v>
      </c>
      <c r="BE200" s="192">
        <f>IF(N200="základní",J200,0)</f>
        <v>0</v>
      </c>
      <c r="BF200" s="192">
        <f>IF(N200="snížená",J200,0)</f>
        <v>0</v>
      </c>
      <c r="BG200" s="192">
        <f>IF(N200="zákl. přenesená",J200,0)</f>
        <v>0</v>
      </c>
      <c r="BH200" s="192">
        <f>IF(N200="sníž. přenesená",J200,0)</f>
        <v>0</v>
      </c>
      <c r="BI200" s="192">
        <f>IF(N200="nulová",J200,0)</f>
        <v>0</v>
      </c>
      <c r="BJ200" s="19" t="s">
        <v>23</v>
      </c>
      <c r="BK200" s="192">
        <f>ROUND(I200*H200,2)</f>
        <v>0</v>
      </c>
      <c r="BL200" s="19" t="s">
        <v>207</v>
      </c>
      <c r="BM200" s="191" t="s">
        <v>1016</v>
      </c>
    </row>
    <row r="201" spans="1:65" s="2" customFormat="1" ht="68.25">
      <c r="A201" s="36"/>
      <c r="B201" s="37"/>
      <c r="C201" s="38"/>
      <c r="D201" s="193" t="s">
        <v>209</v>
      </c>
      <c r="E201" s="38"/>
      <c r="F201" s="194" t="s">
        <v>522</v>
      </c>
      <c r="G201" s="38"/>
      <c r="H201" s="38"/>
      <c r="I201" s="195"/>
      <c r="J201" s="38"/>
      <c r="K201" s="38"/>
      <c r="L201" s="41"/>
      <c r="M201" s="196"/>
      <c r="N201" s="197"/>
      <c r="O201" s="66"/>
      <c r="P201" s="66"/>
      <c r="Q201" s="66"/>
      <c r="R201" s="66"/>
      <c r="S201" s="66"/>
      <c r="T201" s="67"/>
      <c r="U201" s="36"/>
      <c r="V201" s="36"/>
      <c r="W201" s="36"/>
      <c r="X201" s="36"/>
      <c r="Y201" s="36"/>
      <c r="Z201" s="36"/>
      <c r="AA201" s="36"/>
      <c r="AB201" s="36"/>
      <c r="AC201" s="36"/>
      <c r="AD201" s="36"/>
      <c r="AE201" s="36"/>
      <c r="AT201" s="19" t="s">
        <v>209</v>
      </c>
      <c r="AU201" s="19" t="s">
        <v>89</v>
      </c>
    </row>
    <row r="202" spans="1:65" s="13" customFormat="1" ht="11.25">
      <c r="B202" s="198"/>
      <c r="C202" s="199"/>
      <c r="D202" s="193" t="s">
        <v>211</v>
      </c>
      <c r="E202" s="200" t="s">
        <v>22</v>
      </c>
      <c r="F202" s="201" t="s">
        <v>1017</v>
      </c>
      <c r="G202" s="199"/>
      <c r="H202" s="200" t="s">
        <v>22</v>
      </c>
      <c r="I202" s="202"/>
      <c r="J202" s="199"/>
      <c r="K202" s="199"/>
      <c r="L202" s="203"/>
      <c r="M202" s="204"/>
      <c r="N202" s="205"/>
      <c r="O202" s="205"/>
      <c r="P202" s="205"/>
      <c r="Q202" s="205"/>
      <c r="R202" s="205"/>
      <c r="S202" s="205"/>
      <c r="T202" s="206"/>
      <c r="AT202" s="207" t="s">
        <v>211</v>
      </c>
      <c r="AU202" s="207" t="s">
        <v>89</v>
      </c>
      <c r="AV202" s="13" t="s">
        <v>23</v>
      </c>
      <c r="AW202" s="13" t="s">
        <v>41</v>
      </c>
      <c r="AX202" s="13" t="s">
        <v>80</v>
      </c>
      <c r="AY202" s="207" t="s">
        <v>201</v>
      </c>
    </row>
    <row r="203" spans="1:65" s="14" customFormat="1" ht="11.25">
      <c r="B203" s="208"/>
      <c r="C203" s="209"/>
      <c r="D203" s="193" t="s">
        <v>211</v>
      </c>
      <c r="E203" s="210" t="s">
        <v>22</v>
      </c>
      <c r="F203" s="211" t="s">
        <v>1018</v>
      </c>
      <c r="G203" s="209"/>
      <c r="H203" s="212">
        <v>406</v>
      </c>
      <c r="I203" s="213"/>
      <c r="J203" s="209"/>
      <c r="K203" s="209"/>
      <c r="L203" s="214"/>
      <c r="M203" s="215"/>
      <c r="N203" s="216"/>
      <c r="O203" s="216"/>
      <c r="P203" s="216"/>
      <c r="Q203" s="216"/>
      <c r="R203" s="216"/>
      <c r="S203" s="216"/>
      <c r="T203" s="217"/>
      <c r="AT203" s="218" t="s">
        <v>211</v>
      </c>
      <c r="AU203" s="218" t="s">
        <v>89</v>
      </c>
      <c r="AV203" s="14" t="s">
        <v>89</v>
      </c>
      <c r="AW203" s="14" t="s">
        <v>41</v>
      </c>
      <c r="AX203" s="14" t="s">
        <v>23</v>
      </c>
      <c r="AY203" s="218" t="s">
        <v>201</v>
      </c>
    </row>
    <row r="204" spans="1:65" s="2" customFormat="1" ht="24.2" customHeight="1">
      <c r="A204" s="36"/>
      <c r="B204" s="37"/>
      <c r="C204" s="180" t="s">
        <v>7</v>
      </c>
      <c r="D204" s="180" t="s">
        <v>202</v>
      </c>
      <c r="E204" s="181" t="s">
        <v>1019</v>
      </c>
      <c r="F204" s="182" t="s">
        <v>1020</v>
      </c>
      <c r="G204" s="183" t="s">
        <v>205</v>
      </c>
      <c r="H204" s="184">
        <v>406</v>
      </c>
      <c r="I204" s="185"/>
      <c r="J204" s="186">
        <f>ROUND(I204*H204,2)</f>
        <v>0</v>
      </c>
      <c r="K204" s="182" t="s">
        <v>206</v>
      </c>
      <c r="L204" s="41"/>
      <c r="M204" s="187" t="s">
        <v>22</v>
      </c>
      <c r="N204" s="188" t="s">
        <v>51</v>
      </c>
      <c r="O204" s="66"/>
      <c r="P204" s="189">
        <f>O204*H204</f>
        <v>0</v>
      </c>
      <c r="Q204" s="189">
        <v>0.1837</v>
      </c>
      <c r="R204" s="189">
        <f>Q204*H204</f>
        <v>74.5822</v>
      </c>
      <c r="S204" s="189">
        <v>0</v>
      </c>
      <c r="T204" s="190">
        <f>S204*H204</f>
        <v>0</v>
      </c>
      <c r="U204" s="36"/>
      <c r="V204" s="36"/>
      <c r="W204" s="36"/>
      <c r="X204" s="36"/>
      <c r="Y204" s="36"/>
      <c r="Z204" s="36"/>
      <c r="AA204" s="36"/>
      <c r="AB204" s="36"/>
      <c r="AC204" s="36"/>
      <c r="AD204" s="36"/>
      <c r="AE204" s="36"/>
      <c r="AR204" s="191" t="s">
        <v>207</v>
      </c>
      <c r="AT204" s="191" t="s">
        <v>202</v>
      </c>
      <c r="AU204" s="191" t="s">
        <v>89</v>
      </c>
      <c r="AY204" s="19" t="s">
        <v>201</v>
      </c>
      <c r="BE204" s="192">
        <f>IF(N204="základní",J204,0)</f>
        <v>0</v>
      </c>
      <c r="BF204" s="192">
        <f>IF(N204="snížená",J204,0)</f>
        <v>0</v>
      </c>
      <c r="BG204" s="192">
        <f>IF(N204="zákl. přenesená",J204,0)</f>
        <v>0</v>
      </c>
      <c r="BH204" s="192">
        <f>IF(N204="sníž. přenesená",J204,0)</f>
        <v>0</v>
      </c>
      <c r="BI204" s="192">
        <f>IF(N204="nulová",J204,0)</f>
        <v>0</v>
      </c>
      <c r="BJ204" s="19" t="s">
        <v>23</v>
      </c>
      <c r="BK204" s="192">
        <f>ROUND(I204*H204,2)</f>
        <v>0</v>
      </c>
      <c r="BL204" s="19" t="s">
        <v>207</v>
      </c>
      <c r="BM204" s="191" t="s">
        <v>1021</v>
      </c>
    </row>
    <row r="205" spans="1:65" s="2" customFormat="1" ht="136.5">
      <c r="A205" s="36"/>
      <c r="B205" s="37"/>
      <c r="C205" s="38"/>
      <c r="D205" s="193" t="s">
        <v>209</v>
      </c>
      <c r="E205" s="38"/>
      <c r="F205" s="194" t="s">
        <v>529</v>
      </c>
      <c r="G205" s="38"/>
      <c r="H205" s="38"/>
      <c r="I205" s="195"/>
      <c r="J205" s="38"/>
      <c r="K205" s="38"/>
      <c r="L205" s="41"/>
      <c r="M205" s="196"/>
      <c r="N205" s="197"/>
      <c r="O205" s="66"/>
      <c r="P205" s="66"/>
      <c r="Q205" s="66"/>
      <c r="R205" s="66"/>
      <c r="S205" s="66"/>
      <c r="T205" s="67"/>
      <c r="U205" s="36"/>
      <c r="V205" s="36"/>
      <c r="W205" s="36"/>
      <c r="X205" s="36"/>
      <c r="Y205" s="36"/>
      <c r="Z205" s="36"/>
      <c r="AA205" s="36"/>
      <c r="AB205" s="36"/>
      <c r="AC205" s="36"/>
      <c r="AD205" s="36"/>
      <c r="AE205" s="36"/>
      <c r="AT205" s="19" t="s">
        <v>209</v>
      </c>
      <c r="AU205" s="19" t="s">
        <v>89</v>
      </c>
    </row>
    <row r="206" spans="1:65" s="13" customFormat="1" ht="11.25">
      <c r="B206" s="198"/>
      <c r="C206" s="199"/>
      <c r="D206" s="193" t="s">
        <v>211</v>
      </c>
      <c r="E206" s="200" t="s">
        <v>22</v>
      </c>
      <c r="F206" s="201" t="s">
        <v>1022</v>
      </c>
      <c r="G206" s="199"/>
      <c r="H206" s="200" t="s">
        <v>22</v>
      </c>
      <c r="I206" s="202"/>
      <c r="J206" s="199"/>
      <c r="K206" s="199"/>
      <c r="L206" s="203"/>
      <c r="M206" s="204"/>
      <c r="N206" s="205"/>
      <c r="O206" s="205"/>
      <c r="P206" s="205"/>
      <c r="Q206" s="205"/>
      <c r="R206" s="205"/>
      <c r="S206" s="205"/>
      <c r="T206" s="206"/>
      <c r="AT206" s="207" t="s">
        <v>211</v>
      </c>
      <c r="AU206" s="207" t="s">
        <v>89</v>
      </c>
      <c r="AV206" s="13" t="s">
        <v>23</v>
      </c>
      <c r="AW206" s="13" t="s">
        <v>41</v>
      </c>
      <c r="AX206" s="13" t="s">
        <v>80</v>
      </c>
      <c r="AY206" s="207" t="s">
        <v>201</v>
      </c>
    </row>
    <row r="207" spans="1:65" s="14" customFormat="1" ht="11.25">
      <c r="B207" s="208"/>
      <c r="C207" s="209"/>
      <c r="D207" s="193" t="s">
        <v>211</v>
      </c>
      <c r="E207" s="210" t="s">
        <v>22</v>
      </c>
      <c r="F207" s="211" t="s">
        <v>1018</v>
      </c>
      <c r="G207" s="209"/>
      <c r="H207" s="212">
        <v>406</v>
      </c>
      <c r="I207" s="213"/>
      <c r="J207" s="209"/>
      <c r="K207" s="209"/>
      <c r="L207" s="214"/>
      <c r="M207" s="215"/>
      <c r="N207" s="216"/>
      <c r="O207" s="216"/>
      <c r="P207" s="216"/>
      <c r="Q207" s="216"/>
      <c r="R207" s="216"/>
      <c r="S207" s="216"/>
      <c r="T207" s="217"/>
      <c r="AT207" s="218" t="s">
        <v>211</v>
      </c>
      <c r="AU207" s="218" t="s">
        <v>89</v>
      </c>
      <c r="AV207" s="14" t="s">
        <v>89</v>
      </c>
      <c r="AW207" s="14" t="s">
        <v>41</v>
      </c>
      <c r="AX207" s="14" t="s">
        <v>23</v>
      </c>
      <c r="AY207" s="218" t="s">
        <v>201</v>
      </c>
    </row>
    <row r="208" spans="1:65" s="2" customFormat="1" ht="14.45" customHeight="1">
      <c r="A208" s="36"/>
      <c r="B208" s="37"/>
      <c r="C208" s="219" t="s">
        <v>344</v>
      </c>
      <c r="D208" s="219" t="s">
        <v>261</v>
      </c>
      <c r="E208" s="220" t="s">
        <v>1023</v>
      </c>
      <c r="F208" s="221" t="s">
        <v>1024</v>
      </c>
      <c r="G208" s="222" t="s">
        <v>205</v>
      </c>
      <c r="H208" s="223">
        <v>406</v>
      </c>
      <c r="I208" s="224"/>
      <c r="J208" s="225">
        <f>ROUND(I208*H208,2)</f>
        <v>0</v>
      </c>
      <c r="K208" s="221" t="s">
        <v>206</v>
      </c>
      <c r="L208" s="226"/>
      <c r="M208" s="227" t="s">
        <v>22</v>
      </c>
      <c r="N208" s="228" t="s">
        <v>51</v>
      </c>
      <c r="O208" s="66"/>
      <c r="P208" s="189">
        <f>O208*H208</f>
        <v>0</v>
      </c>
      <c r="Q208" s="189">
        <v>0.41699999999999998</v>
      </c>
      <c r="R208" s="189">
        <f>Q208*H208</f>
        <v>169.30199999999999</v>
      </c>
      <c r="S208" s="189">
        <v>0</v>
      </c>
      <c r="T208" s="190">
        <f>S208*H208</f>
        <v>0</v>
      </c>
      <c r="U208" s="36"/>
      <c r="V208" s="36"/>
      <c r="W208" s="36"/>
      <c r="X208" s="36"/>
      <c r="Y208" s="36"/>
      <c r="Z208" s="36"/>
      <c r="AA208" s="36"/>
      <c r="AB208" s="36"/>
      <c r="AC208" s="36"/>
      <c r="AD208" s="36"/>
      <c r="AE208" s="36"/>
      <c r="AR208" s="191" t="s">
        <v>253</v>
      </c>
      <c r="AT208" s="191" t="s">
        <v>261</v>
      </c>
      <c r="AU208" s="191" t="s">
        <v>89</v>
      </c>
      <c r="AY208" s="19" t="s">
        <v>201</v>
      </c>
      <c r="BE208" s="192">
        <f>IF(N208="základní",J208,0)</f>
        <v>0</v>
      </c>
      <c r="BF208" s="192">
        <f>IF(N208="snížená",J208,0)</f>
        <v>0</v>
      </c>
      <c r="BG208" s="192">
        <f>IF(N208="zákl. přenesená",J208,0)</f>
        <v>0</v>
      </c>
      <c r="BH208" s="192">
        <f>IF(N208="sníž. přenesená",J208,0)</f>
        <v>0</v>
      </c>
      <c r="BI208" s="192">
        <f>IF(N208="nulová",J208,0)</f>
        <v>0</v>
      </c>
      <c r="BJ208" s="19" t="s">
        <v>23</v>
      </c>
      <c r="BK208" s="192">
        <f>ROUND(I208*H208,2)</f>
        <v>0</v>
      </c>
      <c r="BL208" s="19" t="s">
        <v>207</v>
      </c>
      <c r="BM208" s="191" t="s">
        <v>1025</v>
      </c>
    </row>
    <row r="209" spans="1:65" s="12" customFormat="1" ht="22.9" customHeight="1">
      <c r="B209" s="164"/>
      <c r="C209" s="165"/>
      <c r="D209" s="166" t="s">
        <v>79</v>
      </c>
      <c r="E209" s="178" t="s">
        <v>241</v>
      </c>
      <c r="F209" s="178" t="s">
        <v>545</v>
      </c>
      <c r="G209" s="165"/>
      <c r="H209" s="165"/>
      <c r="I209" s="168"/>
      <c r="J209" s="179">
        <f>BK209</f>
        <v>0</v>
      </c>
      <c r="K209" s="165"/>
      <c r="L209" s="170"/>
      <c r="M209" s="171"/>
      <c r="N209" s="172"/>
      <c r="O209" s="172"/>
      <c r="P209" s="173">
        <f>SUM(P210:P230)</f>
        <v>0</v>
      </c>
      <c r="Q209" s="172"/>
      <c r="R209" s="173">
        <f>SUM(R210:R230)</f>
        <v>0.66776064000000002</v>
      </c>
      <c r="S209" s="172"/>
      <c r="T209" s="174">
        <f>SUM(T210:T230)</f>
        <v>0</v>
      </c>
      <c r="AR209" s="175" t="s">
        <v>23</v>
      </c>
      <c r="AT209" s="176" t="s">
        <v>79</v>
      </c>
      <c r="AU209" s="176" t="s">
        <v>23</v>
      </c>
      <c r="AY209" s="175" t="s">
        <v>201</v>
      </c>
      <c r="BK209" s="177">
        <f>SUM(BK210:BK230)</f>
        <v>0</v>
      </c>
    </row>
    <row r="210" spans="1:65" s="2" customFormat="1" ht="14.45" customHeight="1">
      <c r="A210" s="36"/>
      <c r="B210" s="37"/>
      <c r="C210" s="180" t="s">
        <v>351</v>
      </c>
      <c r="D210" s="180" t="s">
        <v>202</v>
      </c>
      <c r="E210" s="181" t="s">
        <v>1026</v>
      </c>
      <c r="F210" s="182" t="s">
        <v>1027</v>
      </c>
      <c r="G210" s="183" t="s">
        <v>205</v>
      </c>
      <c r="H210" s="184">
        <v>411.70100000000002</v>
      </c>
      <c r="I210" s="185"/>
      <c r="J210" s="186">
        <f>ROUND(I210*H210,2)</f>
        <v>0</v>
      </c>
      <c r="K210" s="182" t="s">
        <v>206</v>
      </c>
      <c r="L210" s="41"/>
      <c r="M210" s="187" t="s">
        <v>22</v>
      </c>
      <c r="N210" s="188" t="s">
        <v>51</v>
      </c>
      <c r="O210" s="66"/>
      <c r="P210" s="189">
        <f>O210*H210</f>
        <v>0</v>
      </c>
      <c r="Q210" s="189">
        <v>4.2000000000000002E-4</v>
      </c>
      <c r="R210" s="189">
        <f>Q210*H210</f>
        <v>0.17291442000000001</v>
      </c>
      <c r="S210" s="189">
        <v>0</v>
      </c>
      <c r="T210" s="190">
        <f>S210*H210</f>
        <v>0</v>
      </c>
      <c r="U210" s="36"/>
      <c r="V210" s="36"/>
      <c r="W210" s="36"/>
      <c r="X210" s="36"/>
      <c r="Y210" s="36"/>
      <c r="Z210" s="36"/>
      <c r="AA210" s="36"/>
      <c r="AB210" s="36"/>
      <c r="AC210" s="36"/>
      <c r="AD210" s="36"/>
      <c r="AE210" s="36"/>
      <c r="AR210" s="191" t="s">
        <v>207</v>
      </c>
      <c r="AT210" s="191" t="s">
        <v>202</v>
      </c>
      <c r="AU210" s="191" t="s">
        <v>89</v>
      </c>
      <c r="AY210" s="19" t="s">
        <v>201</v>
      </c>
      <c r="BE210" s="192">
        <f>IF(N210="základní",J210,0)</f>
        <v>0</v>
      </c>
      <c r="BF210" s="192">
        <f>IF(N210="snížená",J210,0)</f>
        <v>0</v>
      </c>
      <c r="BG210" s="192">
        <f>IF(N210="zákl. přenesená",J210,0)</f>
        <v>0</v>
      </c>
      <c r="BH210" s="192">
        <f>IF(N210="sníž. přenesená",J210,0)</f>
        <v>0</v>
      </c>
      <c r="BI210" s="192">
        <f>IF(N210="nulová",J210,0)</f>
        <v>0</v>
      </c>
      <c r="BJ210" s="19" t="s">
        <v>23</v>
      </c>
      <c r="BK210" s="192">
        <f>ROUND(I210*H210,2)</f>
        <v>0</v>
      </c>
      <c r="BL210" s="19" t="s">
        <v>207</v>
      </c>
      <c r="BM210" s="191" t="s">
        <v>1028</v>
      </c>
    </row>
    <row r="211" spans="1:65" s="13" customFormat="1" ht="11.25">
      <c r="B211" s="198"/>
      <c r="C211" s="199"/>
      <c r="D211" s="193" t="s">
        <v>211</v>
      </c>
      <c r="E211" s="200" t="s">
        <v>22</v>
      </c>
      <c r="F211" s="201" t="s">
        <v>945</v>
      </c>
      <c r="G211" s="199"/>
      <c r="H211" s="200" t="s">
        <v>22</v>
      </c>
      <c r="I211" s="202"/>
      <c r="J211" s="199"/>
      <c r="K211" s="199"/>
      <c r="L211" s="203"/>
      <c r="M211" s="204"/>
      <c r="N211" s="205"/>
      <c r="O211" s="205"/>
      <c r="P211" s="205"/>
      <c r="Q211" s="205"/>
      <c r="R211" s="205"/>
      <c r="S211" s="205"/>
      <c r="T211" s="206"/>
      <c r="AT211" s="207" t="s">
        <v>211</v>
      </c>
      <c r="AU211" s="207" t="s">
        <v>89</v>
      </c>
      <c r="AV211" s="13" t="s">
        <v>23</v>
      </c>
      <c r="AW211" s="13" t="s">
        <v>41</v>
      </c>
      <c r="AX211" s="13" t="s">
        <v>80</v>
      </c>
      <c r="AY211" s="207" t="s">
        <v>201</v>
      </c>
    </row>
    <row r="212" spans="1:65" s="13" customFormat="1" ht="11.25">
      <c r="B212" s="198"/>
      <c r="C212" s="199"/>
      <c r="D212" s="193" t="s">
        <v>211</v>
      </c>
      <c r="E212" s="200" t="s">
        <v>22</v>
      </c>
      <c r="F212" s="201" t="s">
        <v>1029</v>
      </c>
      <c r="G212" s="199"/>
      <c r="H212" s="200" t="s">
        <v>22</v>
      </c>
      <c r="I212" s="202"/>
      <c r="J212" s="199"/>
      <c r="K212" s="199"/>
      <c r="L212" s="203"/>
      <c r="M212" s="204"/>
      <c r="N212" s="205"/>
      <c r="O212" s="205"/>
      <c r="P212" s="205"/>
      <c r="Q212" s="205"/>
      <c r="R212" s="205"/>
      <c r="S212" s="205"/>
      <c r="T212" s="206"/>
      <c r="AT212" s="207" t="s">
        <v>211</v>
      </c>
      <c r="AU212" s="207" t="s">
        <v>89</v>
      </c>
      <c r="AV212" s="13" t="s">
        <v>23</v>
      </c>
      <c r="AW212" s="13" t="s">
        <v>41</v>
      </c>
      <c r="AX212" s="13" t="s">
        <v>80</v>
      </c>
      <c r="AY212" s="207" t="s">
        <v>201</v>
      </c>
    </row>
    <row r="213" spans="1:65" s="14" customFormat="1" ht="11.25">
      <c r="B213" s="208"/>
      <c r="C213" s="209"/>
      <c r="D213" s="193" t="s">
        <v>211</v>
      </c>
      <c r="E213" s="210" t="s">
        <v>22</v>
      </c>
      <c r="F213" s="211" t="s">
        <v>1030</v>
      </c>
      <c r="G213" s="209"/>
      <c r="H213" s="212">
        <v>26.712</v>
      </c>
      <c r="I213" s="213"/>
      <c r="J213" s="209"/>
      <c r="K213" s="209"/>
      <c r="L213" s="214"/>
      <c r="M213" s="215"/>
      <c r="N213" s="216"/>
      <c r="O213" s="216"/>
      <c r="P213" s="216"/>
      <c r="Q213" s="216"/>
      <c r="R213" s="216"/>
      <c r="S213" s="216"/>
      <c r="T213" s="217"/>
      <c r="AT213" s="218" t="s">
        <v>211</v>
      </c>
      <c r="AU213" s="218" t="s">
        <v>89</v>
      </c>
      <c r="AV213" s="14" t="s">
        <v>89</v>
      </c>
      <c r="AW213" s="14" t="s">
        <v>41</v>
      </c>
      <c r="AX213" s="14" t="s">
        <v>80</v>
      </c>
      <c r="AY213" s="218" t="s">
        <v>201</v>
      </c>
    </row>
    <row r="214" spans="1:65" s="14" customFormat="1" ht="11.25">
      <c r="B214" s="208"/>
      <c r="C214" s="209"/>
      <c r="D214" s="193" t="s">
        <v>211</v>
      </c>
      <c r="E214" s="210" t="s">
        <v>22</v>
      </c>
      <c r="F214" s="211" t="s">
        <v>1031</v>
      </c>
      <c r="G214" s="209"/>
      <c r="H214" s="212">
        <v>51.856000000000002</v>
      </c>
      <c r="I214" s="213"/>
      <c r="J214" s="209"/>
      <c r="K214" s="209"/>
      <c r="L214" s="214"/>
      <c r="M214" s="215"/>
      <c r="N214" s="216"/>
      <c r="O214" s="216"/>
      <c r="P214" s="216"/>
      <c r="Q214" s="216"/>
      <c r="R214" s="216"/>
      <c r="S214" s="216"/>
      <c r="T214" s="217"/>
      <c r="AT214" s="218" t="s">
        <v>211</v>
      </c>
      <c r="AU214" s="218" t="s">
        <v>89</v>
      </c>
      <c r="AV214" s="14" t="s">
        <v>89</v>
      </c>
      <c r="AW214" s="14" t="s">
        <v>41</v>
      </c>
      <c r="AX214" s="14" t="s">
        <v>80</v>
      </c>
      <c r="AY214" s="218" t="s">
        <v>201</v>
      </c>
    </row>
    <row r="215" spans="1:65" s="16" customFormat="1" ht="11.25">
      <c r="B215" s="245"/>
      <c r="C215" s="246"/>
      <c r="D215" s="193" t="s">
        <v>211</v>
      </c>
      <c r="E215" s="247" t="s">
        <v>22</v>
      </c>
      <c r="F215" s="248" t="s">
        <v>969</v>
      </c>
      <c r="G215" s="246"/>
      <c r="H215" s="249">
        <v>78.567999999999998</v>
      </c>
      <c r="I215" s="250"/>
      <c r="J215" s="246"/>
      <c r="K215" s="246"/>
      <c r="L215" s="251"/>
      <c r="M215" s="252"/>
      <c r="N215" s="253"/>
      <c r="O215" s="253"/>
      <c r="P215" s="253"/>
      <c r="Q215" s="253"/>
      <c r="R215" s="253"/>
      <c r="S215" s="253"/>
      <c r="T215" s="254"/>
      <c r="AT215" s="255" t="s">
        <v>211</v>
      </c>
      <c r="AU215" s="255" t="s">
        <v>89</v>
      </c>
      <c r="AV215" s="16" t="s">
        <v>221</v>
      </c>
      <c r="AW215" s="16" t="s">
        <v>41</v>
      </c>
      <c r="AX215" s="16" t="s">
        <v>80</v>
      </c>
      <c r="AY215" s="255" t="s">
        <v>201</v>
      </c>
    </row>
    <row r="216" spans="1:65" s="13" customFormat="1" ht="11.25">
      <c r="B216" s="198"/>
      <c r="C216" s="199"/>
      <c r="D216" s="193" t="s">
        <v>211</v>
      </c>
      <c r="E216" s="200" t="s">
        <v>22</v>
      </c>
      <c r="F216" s="201" t="s">
        <v>955</v>
      </c>
      <c r="G216" s="199"/>
      <c r="H216" s="200" t="s">
        <v>22</v>
      </c>
      <c r="I216" s="202"/>
      <c r="J216" s="199"/>
      <c r="K216" s="199"/>
      <c r="L216" s="203"/>
      <c r="M216" s="204"/>
      <c r="N216" s="205"/>
      <c r="O216" s="205"/>
      <c r="P216" s="205"/>
      <c r="Q216" s="205"/>
      <c r="R216" s="205"/>
      <c r="S216" s="205"/>
      <c r="T216" s="206"/>
      <c r="AT216" s="207" t="s">
        <v>211</v>
      </c>
      <c r="AU216" s="207" t="s">
        <v>89</v>
      </c>
      <c r="AV216" s="13" t="s">
        <v>23</v>
      </c>
      <c r="AW216" s="13" t="s">
        <v>41</v>
      </c>
      <c r="AX216" s="13" t="s">
        <v>80</v>
      </c>
      <c r="AY216" s="207" t="s">
        <v>201</v>
      </c>
    </row>
    <row r="217" spans="1:65" s="13" customFormat="1" ht="11.25">
      <c r="B217" s="198"/>
      <c r="C217" s="199"/>
      <c r="D217" s="193" t="s">
        <v>211</v>
      </c>
      <c r="E217" s="200" t="s">
        <v>22</v>
      </c>
      <c r="F217" s="201" t="s">
        <v>1032</v>
      </c>
      <c r="G217" s="199"/>
      <c r="H217" s="200" t="s">
        <v>22</v>
      </c>
      <c r="I217" s="202"/>
      <c r="J217" s="199"/>
      <c r="K217" s="199"/>
      <c r="L217" s="203"/>
      <c r="M217" s="204"/>
      <c r="N217" s="205"/>
      <c r="O217" s="205"/>
      <c r="P217" s="205"/>
      <c r="Q217" s="205"/>
      <c r="R217" s="205"/>
      <c r="S217" s="205"/>
      <c r="T217" s="206"/>
      <c r="AT217" s="207" t="s">
        <v>211</v>
      </c>
      <c r="AU217" s="207" t="s">
        <v>89</v>
      </c>
      <c r="AV217" s="13" t="s">
        <v>23</v>
      </c>
      <c r="AW217" s="13" t="s">
        <v>41</v>
      </c>
      <c r="AX217" s="13" t="s">
        <v>80</v>
      </c>
      <c r="AY217" s="207" t="s">
        <v>201</v>
      </c>
    </row>
    <row r="218" spans="1:65" s="14" customFormat="1" ht="11.25">
      <c r="B218" s="208"/>
      <c r="C218" s="209"/>
      <c r="D218" s="193" t="s">
        <v>211</v>
      </c>
      <c r="E218" s="210" t="s">
        <v>22</v>
      </c>
      <c r="F218" s="211" t="s">
        <v>1033</v>
      </c>
      <c r="G218" s="209"/>
      <c r="H218" s="212">
        <v>137.994</v>
      </c>
      <c r="I218" s="213"/>
      <c r="J218" s="209"/>
      <c r="K218" s="209"/>
      <c r="L218" s="214"/>
      <c r="M218" s="215"/>
      <c r="N218" s="216"/>
      <c r="O218" s="216"/>
      <c r="P218" s="216"/>
      <c r="Q218" s="216"/>
      <c r="R218" s="216"/>
      <c r="S218" s="216"/>
      <c r="T218" s="217"/>
      <c r="AT218" s="218" t="s">
        <v>211</v>
      </c>
      <c r="AU218" s="218" t="s">
        <v>89</v>
      </c>
      <c r="AV218" s="14" t="s">
        <v>89</v>
      </c>
      <c r="AW218" s="14" t="s">
        <v>41</v>
      </c>
      <c r="AX218" s="14" t="s">
        <v>80</v>
      </c>
      <c r="AY218" s="218" t="s">
        <v>201</v>
      </c>
    </row>
    <row r="219" spans="1:65" s="14" customFormat="1" ht="11.25">
      <c r="B219" s="208"/>
      <c r="C219" s="209"/>
      <c r="D219" s="193" t="s">
        <v>211</v>
      </c>
      <c r="E219" s="210" t="s">
        <v>22</v>
      </c>
      <c r="F219" s="211" t="s">
        <v>1034</v>
      </c>
      <c r="G219" s="209"/>
      <c r="H219" s="212">
        <v>5.9729999999999999</v>
      </c>
      <c r="I219" s="213"/>
      <c r="J219" s="209"/>
      <c r="K219" s="209"/>
      <c r="L219" s="214"/>
      <c r="M219" s="215"/>
      <c r="N219" s="216"/>
      <c r="O219" s="216"/>
      <c r="P219" s="216"/>
      <c r="Q219" s="216"/>
      <c r="R219" s="216"/>
      <c r="S219" s="216"/>
      <c r="T219" s="217"/>
      <c r="AT219" s="218" t="s">
        <v>211</v>
      </c>
      <c r="AU219" s="218" t="s">
        <v>89</v>
      </c>
      <c r="AV219" s="14" t="s">
        <v>89</v>
      </c>
      <c r="AW219" s="14" t="s">
        <v>41</v>
      </c>
      <c r="AX219" s="14" t="s">
        <v>80</v>
      </c>
      <c r="AY219" s="218" t="s">
        <v>201</v>
      </c>
    </row>
    <row r="220" spans="1:65" s="14" customFormat="1" ht="11.25">
      <c r="B220" s="208"/>
      <c r="C220" s="209"/>
      <c r="D220" s="193" t="s">
        <v>211</v>
      </c>
      <c r="E220" s="210" t="s">
        <v>22</v>
      </c>
      <c r="F220" s="211" t="s">
        <v>1035</v>
      </c>
      <c r="G220" s="209"/>
      <c r="H220" s="212">
        <v>129.76499999999999</v>
      </c>
      <c r="I220" s="213"/>
      <c r="J220" s="209"/>
      <c r="K220" s="209"/>
      <c r="L220" s="214"/>
      <c r="M220" s="215"/>
      <c r="N220" s="216"/>
      <c r="O220" s="216"/>
      <c r="P220" s="216"/>
      <c r="Q220" s="216"/>
      <c r="R220" s="216"/>
      <c r="S220" s="216"/>
      <c r="T220" s="217"/>
      <c r="AT220" s="218" t="s">
        <v>211</v>
      </c>
      <c r="AU220" s="218" t="s">
        <v>89</v>
      </c>
      <c r="AV220" s="14" t="s">
        <v>89</v>
      </c>
      <c r="AW220" s="14" t="s">
        <v>41</v>
      </c>
      <c r="AX220" s="14" t="s">
        <v>80</v>
      </c>
      <c r="AY220" s="218" t="s">
        <v>201</v>
      </c>
    </row>
    <row r="221" spans="1:65" s="14" customFormat="1" ht="11.25">
      <c r="B221" s="208"/>
      <c r="C221" s="209"/>
      <c r="D221" s="193" t="s">
        <v>211</v>
      </c>
      <c r="E221" s="210" t="s">
        <v>22</v>
      </c>
      <c r="F221" s="211" t="s">
        <v>1036</v>
      </c>
      <c r="G221" s="209"/>
      <c r="H221" s="212">
        <v>59.401000000000003</v>
      </c>
      <c r="I221" s="213"/>
      <c r="J221" s="209"/>
      <c r="K221" s="209"/>
      <c r="L221" s="214"/>
      <c r="M221" s="215"/>
      <c r="N221" s="216"/>
      <c r="O221" s="216"/>
      <c r="P221" s="216"/>
      <c r="Q221" s="216"/>
      <c r="R221" s="216"/>
      <c r="S221" s="216"/>
      <c r="T221" s="217"/>
      <c r="AT221" s="218" t="s">
        <v>211</v>
      </c>
      <c r="AU221" s="218" t="s">
        <v>89</v>
      </c>
      <c r="AV221" s="14" t="s">
        <v>89</v>
      </c>
      <c r="AW221" s="14" t="s">
        <v>41</v>
      </c>
      <c r="AX221" s="14" t="s">
        <v>80</v>
      </c>
      <c r="AY221" s="218" t="s">
        <v>201</v>
      </c>
    </row>
    <row r="222" spans="1:65" s="16" customFormat="1" ht="11.25">
      <c r="B222" s="245"/>
      <c r="C222" s="246"/>
      <c r="D222" s="193" t="s">
        <v>211</v>
      </c>
      <c r="E222" s="247" t="s">
        <v>22</v>
      </c>
      <c r="F222" s="248" t="s">
        <v>969</v>
      </c>
      <c r="G222" s="246"/>
      <c r="H222" s="249">
        <v>333.13299999999998</v>
      </c>
      <c r="I222" s="250"/>
      <c r="J222" s="246"/>
      <c r="K222" s="246"/>
      <c r="L222" s="251"/>
      <c r="M222" s="252"/>
      <c r="N222" s="253"/>
      <c r="O222" s="253"/>
      <c r="P222" s="253"/>
      <c r="Q222" s="253"/>
      <c r="R222" s="253"/>
      <c r="S222" s="253"/>
      <c r="T222" s="254"/>
      <c r="AT222" s="255" t="s">
        <v>211</v>
      </c>
      <c r="AU222" s="255" t="s">
        <v>89</v>
      </c>
      <c r="AV222" s="16" t="s">
        <v>221</v>
      </c>
      <c r="AW222" s="16" t="s">
        <v>41</v>
      </c>
      <c r="AX222" s="16" t="s">
        <v>80</v>
      </c>
      <c r="AY222" s="255" t="s">
        <v>201</v>
      </c>
    </row>
    <row r="223" spans="1:65" s="15" customFormat="1" ht="11.25">
      <c r="B223" s="229"/>
      <c r="C223" s="230"/>
      <c r="D223" s="193" t="s">
        <v>211</v>
      </c>
      <c r="E223" s="231" t="s">
        <v>22</v>
      </c>
      <c r="F223" s="232" t="s">
        <v>316</v>
      </c>
      <c r="G223" s="230"/>
      <c r="H223" s="233">
        <v>411.70100000000002</v>
      </c>
      <c r="I223" s="234"/>
      <c r="J223" s="230"/>
      <c r="K223" s="230"/>
      <c r="L223" s="235"/>
      <c r="M223" s="236"/>
      <c r="N223" s="237"/>
      <c r="O223" s="237"/>
      <c r="P223" s="237"/>
      <c r="Q223" s="237"/>
      <c r="R223" s="237"/>
      <c r="S223" s="237"/>
      <c r="T223" s="238"/>
      <c r="AT223" s="239" t="s">
        <v>211</v>
      </c>
      <c r="AU223" s="239" t="s">
        <v>89</v>
      </c>
      <c r="AV223" s="15" t="s">
        <v>207</v>
      </c>
      <c r="AW223" s="15" t="s">
        <v>41</v>
      </c>
      <c r="AX223" s="15" t="s">
        <v>23</v>
      </c>
      <c r="AY223" s="239" t="s">
        <v>201</v>
      </c>
    </row>
    <row r="224" spans="1:65" s="2" customFormat="1" ht="14.45" customHeight="1">
      <c r="A224" s="36"/>
      <c r="B224" s="37"/>
      <c r="C224" s="180" t="s">
        <v>358</v>
      </c>
      <c r="D224" s="180" t="s">
        <v>202</v>
      </c>
      <c r="E224" s="181" t="s">
        <v>547</v>
      </c>
      <c r="F224" s="182" t="s">
        <v>548</v>
      </c>
      <c r="G224" s="183" t="s">
        <v>205</v>
      </c>
      <c r="H224" s="184">
        <v>603.471</v>
      </c>
      <c r="I224" s="185"/>
      <c r="J224" s="186">
        <f>ROUND(I224*H224,2)</f>
        <v>0</v>
      </c>
      <c r="K224" s="182" t="s">
        <v>206</v>
      </c>
      <c r="L224" s="41"/>
      <c r="M224" s="187" t="s">
        <v>22</v>
      </c>
      <c r="N224" s="188" t="s">
        <v>51</v>
      </c>
      <c r="O224" s="66"/>
      <c r="P224" s="189">
        <f>O224*H224</f>
        <v>0</v>
      </c>
      <c r="Q224" s="189">
        <v>8.1999999999999998E-4</v>
      </c>
      <c r="R224" s="189">
        <f>Q224*H224</f>
        <v>0.49484622</v>
      </c>
      <c r="S224" s="189">
        <v>0</v>
      </c>
      <c r="T224" s="190">
        <f>S224*H224</f>
        <v>0</v>
      </c>
      <c r="U224" s="36"/>
      <c r="V224" s="36"/>
      <c r="W224" s="36"/>
      <c r="X224" s="36"/>
      <c r="Y224" s="36"/>
      <c r="Z224" s="36"/>
      <c r="AA224" s="36"/>
      <c r="AB224" s="36"/>
      <c r="AC224" s="36"/>
      <c r="AD224" s="36"/>
      <c r="AE224" s="36"/>
      <c r="AR224" s="191" t="s">
        <v>207</v>
      </c>
      <c r="AT224" s="191" t="s">
        <v>202</v>
      </c>
      <c r="AU224" s="191" t="s">
        <v>89</v>
      </c>
      <c r="AY224" s="19" t="s">
        <v>201</v>
      </c>
      <c r="BE224" s="192">
        <f>IF(N224="základní",J224,0)</f>
        <v>0</v>
      </c>
      <c r="BF224" s="192">
        <f>IF(N224="snížená",J224,0)</f>
        <v>0</v>
      </c>
      <c r="BG224" s="192">
        <f>IF(N224="zákl. přenesená",J224,0)</f>
        <v>0</v>
      </c>
      <c r="BH224" s="192">
        <f>IF(N224="sníž. přenesená",J224,0)</f>
        <v>0</v>
      </c>
      <c r="BI224" s="192">
        <f>IF(N224="nulová",J224,0)</f>
        <v>0</v>
      </c>
      <c r="BJ224" s="19" t="s">
        <v>23</v>
      </c>
      <c r="BK224" s="192">
        <f>ROUND(I224*H224,2)</f>
        <v>0</v>
      </c>
      <c r="BL224" s="19" t="s">
        <v>207</v>
      </c>
      <c r="BM224" s="191" t="s">
        <v>1037</v>
      </c>
    </row>
    <row r="225" spans="1:65" s="13" customFormat="1" ht="11.25">
      <c r="B225" s="198"/>
      <c r="C225" s="199"/>
      <c r="D225" s="193" t="s">
        <v>211</v>
      </c>
      <c r="E225" s="200" t="s">
        <v>22</v>
      </c>
      <c r="F225" s="201" t="s">
        <v>945</v>
      </c>
      <c r="G225" s="199"/>
      <c r="H225" s="200" t="s">
        <v>22</v>
      </c>
      <c r="I225" s="202"/>
      <c r="J225" s="199"/>
      <c r="K225" s="199"/>
      <c r="L225" s="203"/>
      <c r="M225" s="204"/>
      <c r="N225" s="205"/>
      <c r="O225" s="205"/>
      <c r="P225" s="205"/>
      <c r="Q225" s="205"/>
      <c r="R225" s="205"/>
      <c r="S225" s="205"/>
      <c r="T225" s="206"/>
      <c r="AT225" s="207" t="s">
        <v>211</v>
      </c>
      <c r="AU225" s="207" t="s">
        <v>89</v>
      </c>
      <c r="AV225" s="13" t="s">
        <v>23</v>
      </c>
      <c r="AW225" s="13" t="s">
        <v>41</v>
      </c>
      <c r="AX225" s="13" t="s">
        <v>80</v>
      </c>
      <c r="AY225" s="207" t="s">
        <v>201</v>
      </c>
    </row>
    <row r="226" spans="1:65" s="13" customFormat="1" ht="11.25">
      <c r="B226" s="198"/>
      <c r="C226" s="199"/>
      <c r="D226" s="193" t="s">
        <v>211</v>
      </c>
      <c r="E226" s="200" t="s">
        <v>22</v>
      </c>
      <c r="F226" s="201" t="s">
        <v>1038</v>
      </c>
      <c r="G226" s="199"/>
      <c r="H226" s="200" t="s">
        <v>22</v>
      </c>
      <c r="I226" s="202"/>
      <c r="J226" s="199"/>
      <c r="K226" s="199"/>
      <c r="L226" s="203"/>
      <c r="M226" s="204"/>
      <c r="N226" s="205"/>
      <c r="O226" s="205"/>
      <c r="P226" s="205"/>
      <c r="Q226" s="205"/>
      <c r="R226" s="205"/>
      <c r="S226" s="205"/>
      <c r="T226" s="206"/>
      <c r="AT226" s="207" t="s">
        <v>211</v>
      </c>
      <c r="AU226" s="207" t="s">
        <v>89</v>
      </c>
      <c r="AV226" s="13" t="s">
        <v>23</v>
      </c>
      <c r="AW226" s="13" t="s">
        <v>41</v>
      </c>
      <c r="AX226" s="13" t="s">
        <v>80</v>
      </c>
      <c r="AY226" s="207" t="s">
        <v>201</v>
      </c>
    </row>
    <row r="227" spans="1:65" s="14" customFormat="1" ht="11.25">
      <c r="B227" s="208"/>
      <c r="C227" s="209"/>
      <c r="D227" s="193" t="s">
        <v>211</v>
      </c>
      <c r="E227" s="210" t="s">
        <v>22</v>
      </c>
      <c r="F227" s="211" t="s">
        <v>1039</v>
      </c>
      <c r="G227" s="209"/>
      <c r="H227" s="212">
        <v>454.32</v>
      </c>
      <c r="I227" s="213"/>
      <c r="J227" s="209"/>
      <c r="K227" s="209"/>
      <c r="L227" s="214"/>
      <c r="M227" s="215"/>
      <c r="N227" s="216"/>
      <c r="O227" s="216"/>
      <c r="P227" s="216"/>
      <c r="Q227" s="216"/>
      <c r="R227" s="216"/>
      <c r="S227" s="216"/>
      <c r="T227" s="217"/>
      <c r="AT227" s="218" t="s">
        <v>211</v>
      </c>
      <c r="AU227" s="218" t="s">
        <v>89</v>
      </c>
      <c r="AV227" s="14" t="s">
        <v>89</v>
      </c>
      <c r="AW227" s="14" t="s">
        <v>41</v>
      </c>
      <c r="AX227" s="14" t="s">
        <v>80</v>
      </c>
      <c r="AY227" s="218" t="s">
        <v>201</v>
      </c>
    </row>
    <row r="228" spans="1:65" s="14" customFormat="1" ht="11.25">
      <c r="B228" s="208"/>
      <c r="C228" s="209"/>
      <c r="D228" s="193" t="s">
        <v>211</v>
      </c>
      <c r="E228" s="210" t="s">
        <v>22</v>
      </c>
      <c r="F228" s="211" t="s">
        <v>1040</v>
      </c>
      <c r="G228" s="209"/>
      <c r="H228" s="212">
        <v>137.42099999999999</v>
      </c>
      <c r="I228" s="213"/>
      <c r="J228" s="209"/>
      <c r="K228" s="209"/>
      <c r="L228" s="214"/>
      <c r="M228" s="215"/>
      <c r="N228" s="216"/>
      <c r="O228" s="216"/>
      <c r="P228" s="216"/>
      <c r="Q228" s="216"/>
      <c r="R228" s="216"/>
      <c r="S228" s="216"/>
      <c r="T228" s="217"/>
      <c r="AT228" s="218" t="s">
        <v>211</v>
      </c>
      <c r="AU228" s="218" t="s">
        <v>89</v>
      </c>
      <c r="AV228" s="14" t="s">
        <v>89</v>
      </c>
      <c r="AW228" s="14" t="s">
        <v>41</v>
      </c>
      <c r="AX228" s="14" t="s">
        <v>80</v>
      </c>
      <c r="AY228" s="218" t="s">
        <v>201</v>
      </c>
    </row>
    <row r="229" spans="1:65" s="14" customFormat="1" ht="11.25">
      <c r="B229" s="208"/>
      <c r="C229" s="209"/>
      <c r="D229" s="193" t="s">
        <v>211</v>
      </c>
      <c r="E229" s="210" t="s">
        <v>22</v>
      </c>
      <c r="F229" s="211" t="s">
        <v>1041</v>
      </c>
      <c r="G229" s="209"/>
      <c r="H229" s="212">
        <v>11.73</v>
      </c>
      <c r="I229" s="213"/>
      <c r="J229" s="209"/>
      <c r="K229" s="209"/>
      <c r="L229" s="214"/>
      <c r="M229" s="215"/>
      <c r="N229" s="216"/>
      <c r="O229" s="216"/>
      <c r="P229" s="216"/>
      <c r="Q229" s="216"/>
      <c r="R229" s="216"/>
      <c r="S229" s="216"/>
      <c r="T229" s="217"/>
      <c r="AT229" s="218" t="s">
        <v>211</v>
      </c>
      <c r="AU229" s="218" t="s">
        <v>89</v>
      </c>
      <c r="AV229" s="14" t="s">
        <v>89</v>
      </c>
      <c r="AW229" s="14" t="s">
        <v>41</v>
      </c>
      <c r="AX229" s="14" t="s">
        <v>80</v>
      </c>
      <c r="AY229" s="218" t="s">
        <v>201</v>
      </c>
    </row>
    <row r="230" spans="1:65" s="15" customFormat="1" ht="11.25">
      <c r="B230" s="229"/>
      <c r="C230" s="230"/>
      <c r="D230" s="193" t="s">
        <v>211</v>
      </c>
      <c r="E230" s="231" t="s">
        <v>22</v>
      </c>
      <c r="F230" s="232" t="s">
        <v>316</v>
      </c>
      <c r="G230" s="230"/>
      <c r="H230" s="233">
        <v>603.471</v>
      </c>
      <c r="I230" s="234"/>
      <c r="J230" s="230"/>
      <c r="K230" s="230"/>
      <c r="L230" s="235"/>
      <c r="M230" s="236"/>
      <c r="N230" s="237"/>
      <c r="O230" s="237"/>
      <c r="P230" s="237"/>
      <c r="Q230" s="237"/>
      <c r="R230" s="237"/>
      <c r="S230" s="237"/>
      <c r="T230" s="238"/>
      <c r="AT230" s="239" t="s">
        <v>211</v>
      </c>
      <c r="AU230" s="239" t="s">
        <v>89</v>
      </c>
      <c r="AV230" s="15" t="s">
        <v>207</v>
      </c>
      <c r="AW230" s="15" t="s">
        <v>41</v>
      </c>
      <c r="AX230" s="15" t="s">
        <v>23</v>
      </c>
      <c r="AY230" s="239" t="s">
        <v>201</v>
      </c>
    </row>
    <row r="231" spans="1:65" s="12" customFormat="1" ht="22.9" customHeight="1">
      <c r="B231" s="164"/>
      <c r="C231" s="165"/>
      <c r="D231" s="166" t="s">
        <v>79</v>
      </c>
      <c r="E231" s="178" t="s">
        <v>253</v>
      </c>
      <c r="F231" s="178" t="s">
        <v>560</v>
      </c>
      <c r="G231" s="165"/>
      <c r="H231" s="165"/>
      <c r="I231" s="168"/>
      <c r="J231" s="179">
        <f>BK231</f>
        <v>0</v>
      </c>
      <c r="K231" s="165"/>
      <c r="L231" s="170"/>
      <c r="M231" s="171"/>
      <c r="N231" s="172"/>
      <c r="O231" s="172"/>
      <c r="P231" s="173">
        <f>SUM(P232:P236)</f>
        <v>0</v>
      </c>
      <c r="Q231" s="172"/>
      <c r="R231" s="173">
        <f>SUM(R232:R236)</f>
        <v>2.081366</v>
      </c>
      <c r="S231" s="172"/>
      <c r="T231" s="174">
        <f>SUM(T232:T236)</f>
        <v>0</v>
      </c>
      <c r="AR231" s="175" t="s">
        <v>23</v>
      </c>
      <c r="AT231" s="176" t="s">
        <v>79</v>
      </c>
      <c r="AU231" s="176" t="s">
        <v>23</v>
      </c>
      <c r="AY231" s="175" t="s">
        <v>201</v>
      </c>
      <c r="BK231" s="177">
        <f>SUM(BK232:BK236)</f>
        <v>0</v>
      </c>
    </row>
    <row r="232" spans="1:65" s="2" customFormat="1" ht="14.45" customHeight="1">
      <c r="A232" s="36"/>
      <c r="B232" s="37"/>
      <c r="C232" s="180" t="s">
        <v>372</v>
      </c>
      <c r="D232" s="180" t="s">
        <v>202</v>
      </c>
      <c r="E232" s="181" t="s">
        <v>562</v>
      </c>
      <c r="F232" s="182" t="s">
        <v>563</v>
      </c>
      <c r="G232" s="183" t="s">
        <v>434</v>
      </c>
      <c r="H232" s="184">
        <v>7</v>
      </c>
      <c r="I232" s="185"/>
      <c r="J232" s="186">
        <f>ROUND(I232*H232,2)</f>
        <v>0</v>
      </c>
      <c r="K232" s="182" t="s">
        <v>206</v>
      </c>
      <c r="L232" s="41"/>
      <c r="M232" s="187" t="s">
        <v>22</v>
      </c>
      <c r="N232" s="188" t="s">
        <v>51</v>
      </c>
      <c r="O232" s="66"/>
      <c r="P232" s="189">
        <f>O232*H232</f>
        <v>0</v>
      </c>
      <c r="Q232" s="189">
        <v>0.217338</v>
      </c>
      <c r="R232" s="189">
        <f>Q232*H232</f>
        <v>1.521366</v>
      </c>
      <c r="S232" s="189">
        <v>0</v>
      </c>
      <c r="T232" s="190">
        <f>S232*H232</f>
        <v>0</v>
      </c>
      <c r="U232" s="36"/>
      <c r="V232" s="36"/>
      <c r="W232" s="36"/>
      <c r="X232" s="36"/>
      <c r="Y232" s="36"/>
      <c r="Z232" s="36"/>
      <c r="AA232" s="36"/>
      <c r="AB232" s="36"/>
      <c r="AC232" s="36"/>
      <c r="AD232" s="36"/>
      <c r="AE232" s="36"/>
      <c r="AR232" s="191" t="s">
        <v>207</v>
      </c>
      <c r="AT232" s="191" t="s">
        <v>202</v>
      </c>
      <c r="AU232" s="191" t="s">
        <v>89</v>
      </c>
      <c r="AY232" s="19" t="s">
        <v>201</v>
      </c>
      <c r="BE232" s="192">
        <f>IF(N232="základní",J232,0)</f>
        <v>0</v>
      </c>
      <c r="BF232" s="192">
        <f>IF(N232="snížená",J232,0)</f>
        <v>0</v>
      </c>
      <c r="BG232" s="192">
        <f>IF(N232="zákl. přenesená",J232,0)</f>
        <v>0</v>
      </c>
      <c r="BH232" s="192">
        <f>IF(N232="sníž. přenesená",J232,0)</f>
        <v>0</v>
      </c>
      <c r="BI232" s="192">
        <f>IF(N232="nulová",J232,0)</f>
        <v>0</v>
      </c>
      <c r="BJ232" s="19" t="s">
        <v>23</v>
      </c>
      <c r="BK232" s="192">
        <f>ROUND(I232*H232,2)</f>
        <v>0</v>
      </c>
      <c r="BL232" s="19" t="s">
        <v>207</v>
      </c>
      <c r="BM232" s="191" t="s">
        <v>1042</v>
      </c>
    </row>
    <row r="233" spans="1:65" s="2" customFormat="1" ht="136.5">
      <c r="A233" s="36"/>
      <c r="B233" s="37"/>
      <c r="C233" s="38"/>
      <c r="D233" s="193" t="s">
        <v>209</v>
      </c>
      <c r="E233" s="38"/>
      <c r="F233" s="194" t="s">
        <v>565</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209</v>
      </c>
      <c r="AU233" s="19" t="s">
        <v>89</v>
      </c>
    </row>
    <row r="234" spans="1:65" s="13" customFormat="1" ht="11.25">
      <c r="B234" s="198"/>
      <c r="C234" s="199"/>
      <c r="D234" s="193" t="s">
        <v>211</v>
      </c>
      <c r="E234" s="200" t="s">
        <v>22</v>
      </c>
      <c r="F234" s="201" t="s">
        <v>1043</v>
      </c>
      <c r="G234" s="199"/>
      <c r="H234" s="200" t="s">
        <v>22</v>
      </c>
      <c r="I234" s="202"/>
      <c r="J234" s="199"/>
      <c r="K234" s="199"/>
      <c r="L234" s="203"/>
      <c r="M234" s="204"/>
      <c r="N234" s="205"/>
      <c r="O234" s="205"/>
      <c r="P234" s="205"/>
      <c r="Q234" s="205"/>
      <c r="R234" s="205"/>
      <c r="S234" s="205"/>
      <c r="T234" s="206"/>
      <c r="AT234" s="207" t="s">
        <v>211</v>
      </c>
      <c r="AU234" s="207" t="s">
        <v>89</v>
      </c>
      <c r="AV234" s="13" t="s">
        <v>23</v>
      </c>
      <c r="AW234" s="13" t="s">
        <v>41</v>
      </c>
      <c r="AX234" s="13" t="s">
        <v>80</v>
      </c>
      <c r="AY234" s="207" t="s">
        <v>201</v>
      </c>
    </row>
    <row r="235" spans="1:65" s="14" customFormat="1" ht="11.25">
      <c r="B235" s="208"/>
      <c r="C235" s="209"/>
      <c r="D235" s="193" t="s">
        <v>211</v>
      </c>
      <c r="E235" s="210" t="s">
        <v>22</v>
      </c>
      <c r="F235" s="211" t="s">
        <v>246</v>
      </c>
      <c r="G235" s="209"/>
      <c r="H235" s="212">
        <v>7</v>
      </c>
      <c r="I235" s="213"/>
      <c r="J235" s="209"/>
      <c r="K235" s="209"/>
      <c r="L235" s="214"/>
      <c r="M235" s="215"/>
      <c r="N235" s="216"/>
      <c r="O235" s="216"/>
      <c r="P235" s="216"/>
      <c r="Q235" s="216"/>
      <c r="R235" s="216"/>
      <c r="S235" s="216"/>
      <c r="T235" s="217"/>
      <c r="AT235" s="218" t="s">
        <v>211</v>
      </c>
      <c r="AU235" s="218" t="s">
        <v>89</v>
      </c>
      <c r="AV235" s="14" t="s">
        <v>89</v>
      </c>
      <c r="AW235" s="14" t="s">
        <v>41</v>
      </c>
      <c r="AX235" s="14" t="s">
        <v>23</v>
      </c>
      <c r="AY235" s="218" t="s">
        <v>201</v>
      </c>
    </row>
    <row r="236" spans="1:65" s="2" customFormat="1" ht="14.45" customHeight="1">
      <c r="A236" s="36"/>
      <c r="B236" s="37"/>
      <c r="C236" s="219" t="s">
        <v>378</v>
      </c>
      <c r="D236" s="219" t="s">
        <v>261</v>
      </c>
      <c r="E236" s="220" t="s">
        <v>567</v>
      </c>
      <c r="F236" s="221" t="s">
        <v>568</v>
      </c>
      <c r="G236" s="222" t="s">
        <v>434</v>
      </c>
      <c r="H236" s="223">
        <v>7</v>
      </c>
      <c r="I236" s="224"/>
      <c r="J236" s="225">
        <f>ROUND(I236*H236,2)</f>
        <v>0</v>
      </c>
      <c r="K236" s="221" t="s">
        <v>206</v>
      </c>
      <c r="L236" s="226"/>
      <c r="M236" s="227" t="s">
        <v>22</v>
      </c>
      <c r="N236" s="228" t="s">
        <v>51</v>
      </c>
      <c r="O236" s="66"/>
      <c r="P236" s="189">
        <f>O236*H236</f>
        <v>0</v>
      </c>
      <c r="Q236" s="189">
        <v>0.08</v>
      </c>
      <c r="R236" s="189">
        <f>Q236*H236</f>
        <v>0.56000000000000005</v>
      </c>
      <c r="S236" s="189">
        <v>0</v>
      </c>
      <c r="T236" s="190">
        <f>S236*H236</f>
        <v>0</v>
      </c>
      <c r="U236" s="36"/>
      <c r="V236" s="36"/>
      <c r="W236" s="36"/>
      <c r="X236" s="36"/>
      <c r="Y236" s="36"/>
      <c r="Z236" s="36"/>
      <c r="AA236" s="36"/>
      <c r="AB236" s="36"/>
      <c r="AC236" s="36"/>
      <c r="AD236" s="36"/>
      <c r="AE236" s="36"/>
      <c r="AR236" s="191" t="s">
        <v>253</v>
      </c>
      <c r="AT236" s="191" t="s">
        <v>261</v>
      </c>
      <c r="AU236" s="191" t="s">
        <v>89</v>
      </c>
      <c r="AY236" s="19" t="s">
        <v>201</v>
      </c>
      <c r="BE236" s="192">
        <f>IF(N236="základní",J236,0)</f>
        <v>0</v>
      </c>
      <c r="BF236" s="192">
        <f>IF(N236="snížená",J236,0)</f>
        <v>0</v>
      </c>
      <c r="BG236" s="192">
        <f>IF(N236="zákl. přenesená",J236,0)</f>
        <v>0</v>
      </c>
      <c r="BH236" s="192">
        <f>IF(N236="sníž. přenesená",J236,0)</f>
        <v>0</v>
      </c>
      <c r="BI236" s="192">
        <f>IF(N236="nulová",J236,0)</f>
        <v>0</v>
      </c>
      <c r="BJ236" s="19" t="s">
        <v>23</v>
      </c>
      <c r="BK236" s="192">
        <f>ROUND(I236*H236,2)</f>
        <v>0</v>
      </c>
      <c r="BL236" s="19" t="s">
        <v>207</v>
      </c>
      <c r="BM236" s="191" t="s">
        <v>1044</v>
      </c>
    </row>
    <row r="237" spans="1:65" s="12" customFormat="1" ht="22.9" customHeight="1">
      <c r="B237" s="164"/>
      <c r="C237" s="165"/>
      <c r="D237" s="166" t="s">
        <v>79</v>
      </c>
      <c r="E237" s="178" t="s">
        <v>260</v>
      </c>
      <c r="F237" s="178" t="s">
        <v>570</v>
      </c>
      <c r="G237" s="165"/>
      <c r="H237" s="165"/>
      <c r="I237" s="168"/>
      <c r="J237" s="179">
        <f>BK237</f>
        <v>0</v>
      </c>
      <c r="K237" s="165"/>
      <c r="L237" s="170"/>
      <c r="M237" s="171"/>
      <c r="N237" s="172"/>
      <c r="O237" s="172"/>
      <c r="P237" s="173">
        <f>SUM(P238:P446)</f>
        <v>0</v>
      </c>
      <c r="Q237" s="172"/>
      <c r="R237" s="173">
        <f>SUM(R238:R446)</f>
        <v>69.814187105013019</v>
      </c>
      <c r="S237" s="172"/>
      <c r="T237" s="174">
        <f>SUM(T238:T446)</f>
        <v>655.86418999999989</v>
      </c>
      <c r="AR237" s="175" t="s">
        <v>23</v>
      </c>
      <c r="AT237" s="176" t="s">
        <v>79</v>
      </c>
      <c r="AU237" s="176" t="s">
        <v>23</v>
      </c>
      <c r="AY237" s="175" t="s">
        <v>201</v>
      </c>
      <c r="BK237" s="177">
        <f>SUM(BK238:BK446)</f>
        <v>0</v>
      </c>
    </row>
    <row r="238" spans="1:65" s="2" customFormat="1" ht="24.2" customHeight="1">
      <c r="A238" s="36"/>
      <c r="B238" s="37"/>
      <c r="C238" s="180" t="s">
        <v>384</v>
      </c>
      <c r="D238" s="180" t="s">
        <v>202</v>
      </c>
      <c r="E238" s="181" t="s">
        <v>1045</v>
      </c>
      <c r="F238" s="182" t="s">
        <v>1046</v>
      </c>
      <c r="G238" s="183" t="s">
        <v>216</v>
      </c>
      <c r="H238" s="184">
        <v>10</v>
      </c>
      <c r="I238" s="185"/>
      <c r="J238" s="186">
        <f>ROUND(I238*H238,2)</f>
        <v>0</v>
      </c>
      <c r="K238" s="182" t="s">
        <v>206</v>
      </c>
      <c r="L238" s="41"/>
      <c r="M238" s="187" t="s">
        <v>22</v>
      </c>
      <c r="N238" s="188" t="s">
        <v>51</v>
      </c>
      <c r="O238" s="66"/>
      <c r="P238" s="189">
        <f>O238*H238</f>
        <v>0</v>
      </c>
      <c r="Q238" s="189">
        <v>0.13944860000000001</v>
      </c>
      <c r="R238" s="189">
        <f>Q238*H238</f>
        <v>1.3944860000000001</v>
      </c>
      <c r="S238" s="189">
        <v>0</v>
      </c>
      <c r="T238" s="190">
        <f>S238*H238</f>
        <v>0</v>
      </c>
      <c r="U238" s="36"/>
      <c r="V238" s="36"/>
      <c r="W238" s="36"/>
      <c r="X238" s="36"/>
      <c r="Y238" s="36"/>
      <c r="Z238" s="36"/>
      <c r="AA238" s="36"/>
      <c r="AB238" s="36"/>
      <c r="AC238" s="36"/>
      <c r="AD238" s="36"/>
      <c r="AE238" s="36"/>
      <c r="AR238" s="191" t="s">
        <v>207</v>
      </c>
      <c r="AT238" s="191" t="s">
        <v>202</v>
      </c>
      <c r="AU238" s="191" t="s">
        <v>89</v>
      </c>
      <c r="AY238" s="19" t="s">
        <v>201</v>
      </c>
      <c r="BE238" s="192">
        <f>IF(N238="základní",J238,0)</f>
        <v>0</v>
      </c>
      <c r="BF238" s="192">
        <f>IF(N238="snížená",J238,0)</f>
        <v>0</v>
      </c>
      <c r="BG238" s="192">
        <f>IF(N238="zákl. přenesená",J238,0)</f>
        <v>0</v>
      </c>
      <c r="BH238" s="192">
        <f>IF(N238="sníž. přenesená",J238,0)</f>
        <v>0</v>
      </c>
      <c r="BI238" s="192">
        <f>IF(N238="nulová",J238,0)</f>
        <v>0</v>
      </c>
      <c r="BJ238" s="19" t="s">
        <v>23</v>
      </c>
      <c r="BK238" s="192">
        <f>ROUND(I238*H238,2)</f>
        <v>0</v>
      </c>
      <c r="BL238" s="19" t="s">
        <v>207</v>
      </c>
      <c r="BM238" s="191" t="s">
        <v>1047</v>
      </c>
    </row>
    <row r="239" spans="1:65" s="2" customFormat="1" ht="97.5">
      <c r="A239" s="36"/>
      <c r="B239" s="37"/>
      <c r="C239" s="38"/>
      <c r="D239" s="193" t="s">
        <v>209</v>
      </c>
      <c r="E239" s="38"/>
      <c r="F239" s="194" t="s">
        <v>1048</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209</v>
      </c>
      <c r="AU239" s="19" t="s">
        <v>89</v>
      </c>
    </row>
    <row r="240" spans="1:65" s="13" customFormat="1" ht="11.25">
      <c r="B240" s="198"/>
      <c r="C240" s="199"/>
      <c r="D240" s="193" t="s">
        <v>211</v>
      </c>
      <c r="E240" s="200" t="s">
        <v>22</v>
      </c>
      <c r="F240" s="201" t="s">
        <v>1049</v>
      </c>
      <c r="G240" s="199"/>
      <c r="H240" s="200" t="s">
        <v>22</v>
      </c>
      <c r="I240" s="202"/>
      <c r="J240" s="199"/>
      <c r="K240" s="199"/>
      <c r="L240" s="203"/>
      <c r="M240" s="204"/>
      <c r="N240" s="205"/>
      <c r="O240" s="205"/>
      <c r="P240" s="205"/>
      <c r="Q240" s="205"/>
      <c r="R240" s="205"/>
      <c r="S240" s="205"/>
      <c r="T240" s="206"/>
      <c r="AT240" s="207" t="s">
        <v>211</v>
      </c>
      <c r="AU240" s="207" t="s">
        <v>89</v>
      </c>
      <c r="AV240" s="13" t="s">
        <v>23</v>
      </c>
      <c r="AW240" s="13" t="s">
        <v>41</v>
      </c>
      <c r="AX240" s="13" t="s">
        <v>80</v>
      </c>
      <c r="AY240" s="207" t="s">
        <v>201</v>
      </c>
    </row>
    <row r="241" spans="1:65" s="14" customFormat="1" ht="11.25">
      <c r="B241" s="208"/>
      <c r="C241" s="209"/>
      <c r="D241" s="193" t="s">
        <v>211</v>
      </c>
      <c r="E241" s="210" t="s">
        <v>22</v>
      </c>
      <c r="F241" s="211" t="s">
        <v>1050</v>
      </c>
      <c r="G241" s="209"/>
      <c r="H241" s="212">
        <v>10</v>
      </c>
      <c r="I241" s="213"/>
      <c r="J241" s="209"/>
      <c r="K241" s="209"/>
      <c r="L241" s="214"/>
      <c r="M241" s="215"/>
      <c r="N241" s="216"/>
      <c r="O241" s="216"/>
      <c r="P241" s="216"/>
      <c r="Q241" s="216"/>
      <c r="R241" s="216"/>
      <c r="S241" s="216"/>
      <c r="T241" s="217"/>
      <c r="AT241" s="218" t="s">
        <v>211</v>
      </c>
      <c r="AU241" s="218" t="s">
        <v>89</v>
      </c>
      <c r="AV241" s="14" t="s">
        <v>89</v>
      </c>
      <c r="AW241" s="14" t="s">
        <v>41</v>
      </c>
      <c r="AX241" s="14" t="s">
        <v>23</v>
      </c>
      <c r="AY241" s="218" t="s">
        <v>201</v>
      </c>
    </row>
    <row r="242" spans="1:65" s="2" customFormat="1" ht="14.45" customHeight="1">
      <c r="A242" s="36"/>
      <c r="B242" s="37"/>
      <c r="C242" s="219" t="s">
        <v>390</v>
      </c>
      <c r="D242" s="219" t="s">
        <v>261</v>
      </c>
      <c r="E242" s="220" t="s">
        <v>1051</v>
      </c>
      <c r="F242" s="221" t="s">
        <v>1052</v>
      </c>
      <c r="G242" s="222" t="s">
        <v>216</v>
      </c>
      <c r="H242" s="223">
        <v>10</v>
      </c>
      <c r="I242" s="224"/>
      <c r="J242" s="225">
        <f>ROUND(I242*H242,2)</f>
        <v>0</v>
      </c>
      <c r="K242" s="221" t="s">
        <v>206</v>
      </c>
      <c r="L242" s="226"/>
      <c r="M242" s="227" t="s">
        <v>22</v>
      </c>
      <c r="N242" s="228" t="s">
        <v>51</v>
      </c>
      <c r="O242" s="66"/>
      <c r="P242" s="189">
        <f>O242*H242</f>
        <v>0</v>
      </c>
      <c r="Q242" s="189">
        <v>0.125</v>
      </c>
      <c r="R242" s="189">
        <f>Q242*H242</f>
        <v>1.25</v>
      </c>
      <c r="S242" s="189">
        <v>0</v>
      </c>
      <c r="T242" s="190">
        <f>S242*H242</f>
        <v>0</v>
      </c>
      <c r="U242" s="36"/>
      <c r="V242" s="36"/>
      <c r="W242" s="36"/>
      <c r="X242" s="36"/>
      <c r="Y242" s="36"/>
      <c r="Z242" s="36"/>
      <c r="AA242" s="36"/>
      <c r="AB242" s="36"/>
      <c r="AC242" s="36"/>
      <c r="AD242" s="36"/>
      <c r="AE242" s="36"/>
      <c r="AR242" s="191" t="s">
        <v>253</v>
      </c>
      <c r="AT242" s="191" t="s">
        <v>261</v>
      </c>
      <c r="AU242" s="191" t="s">
        <v>89</v>
      </c>
      <c r="AY242" s="19" t="s">
        <v>201</v>
      </c>
      <c r="BE242" s="192">
        <f>IF(N242="základní",J242,0)</f>
        <v>0</v>
      </c>
      <c r="BF242" s="192">
        <f>IF(N242="snížená",J242,0)</f>
        <v>0</v>
      </c>
      <c r="BG242" s="192">
        <f>IF(N242="zákl. přenesená",J242,0)</f>
        <v>0</v>
      </c>
      <c r="BH242" s="192">
        <f>IF(N242="sníž. přenesená",J242,0)</f>
        <v>0</v>
      </c>
      <c r="BI242" s="192">
        <f>IF(N242="nulová",J242,0)</f>
        <v>0</v>
      </c>
      <c r="BJ242" s="19" t="s">
        <v>23</v>
      </c>
      <c r="BK242" s="192">
        <f>ROUND(I242*H242,2)</f>
        <v>0</v>
      </c>
      <c r="BL242" s="19" t="s">
        <v>207</v>
      </c>
      <c r="BM242" s="191" t="s">
        <v>1053</v>
      </c>
    </row>
    <row r="243" spans="1:65" s="2" customFormat="1" ht="19.5">
      <c r="A243" s="36"/>
      <c r="B243" s="37"/>
      <c r="C243" s="38"/>
      <c r="D243" s="193" t="s">
        <v>953</v>
      </c>
      <c r="E243" s="38"/>
      <c r="F243" s="194" t="s">
        <v>1054</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953</v>
      </c>
      <c r="AU243" s="19" t="s">
        <v>89</v>
      </c>
    </row>
    <row r="244" spans="1:65" s="2" customFormat="1" ht="14.45" customHeight="1">
      <c r="A244" s="36"/>
      <c r="B244" s="37"/>
      <c r="C244" s="180" t="s">
        <v>396</v>
      </c>
      <c r="D244" s="180" t="s">
        <v>202</v>
      </c>
      <c r="E244" s="181" t="s">
        <v>572</v>
      </c>
      <c r="F244" s="182" t="s">
        <v>573</v>
      </c>
      <c r="G244" s="183" t="s">
        <v>216</v>
      </c>
      <c r="H244" s="184">
        <v>162.36000000000001</v>
      </c>
      <c r="I244" s="185"/>
      <c r="J244" s="186">
        <f>ROUND(I244*H244,2)</f>
        <v>0</v>
      </c>
      <c r="K244" s="182" t="s">
        <v>206</v>
      </c>
      <c r="L244" s="41"/>
      <c r="M244" s="187" t="s">
        <v>22</v>
      </c>
      <c r="N244" s="188" t="s">
        <v>51</v>
      </c>
      <c r="O244" s="66"/>
      <c r="P244" s="189">
        <f>O244*H244</f>
        <v>0</v>
      </c>
      <c r="Q244" s="189">
        <v>4.1251000000000003E-2</v>
      </c>
      <c r="R244" s="189">
        <f>Q244*H244</f>
        <v>6.6975123600000011</v>
      </c>
      <c r="S244" s="189">
        <v>0</v>
      </c>
      <c r="T244" s="190">
        <f>S244*H244</f>
        <v>0</v>
      </c>
      <c r="U244" s="36"/>
      <c r="V244" s="36"/>
      <c r="W244" s="36"/>
      <c r="X244" s="36"/>
      <c r="Y244" s="36"/>
      <c r="Z244" s="36"/>
      <c r="AA244" s="36"/>
      <c r="AB244" s="36"/>
      <c r="AC244" s="36"/>
      <c r="AD244" s="36"/>
      <c r="AE244" s="36"/>
      <c r="AR244" s="191" t="s">
        <v>207</v>
      </c>
      <c r="AT244" s="191" t="s">
        <v>202</v>
      </c>
      <c r="AU244" s="191" t="s">
        <v>89</v>
      </c>
      <c r="AY244" s="19" t="s">
        <v>201</v>
      </c>
      <c r="BE244" s="192">
        <f>IF(N244="základní",J244,0)</f>
        <v>0</v>
      </c>
      <c r="BF244" s="192">
        <f>IF(N244="snížená",J244,0)</f>
        <v>0</v>
      </c>
      <c r="BG244" s="192">
        <f>IF(N244="zákl. přenesená",J244,0)</f>
        <v>0</v>
      </c>
      <c r="BH244" s="192">
        <f>IF(N244="sníž. přenesená",J244,0)</f>
        <v>0</v>
      </c>
      <c r="BI244" s="192">
        <f>IF(N244="nulová",J244,0)</f>
        <v>0</v>
      </c>
      <c r="BJ244" s="19" t="s">
        <v>23</v>
      </c>
      <c r="BK244" s="192">
        <f>ROUND(I244*H244,2)</f>
        <v>0</v>
      </c>
      <c r="BL244" s="19" t="s">
        <v>207</v>
      </c>
      <c r="BM244" s="191" t="s">
        <v>1055</v>
      </c>
    </row>
    <row r="245" spans="1:65" s="2" customFormat="1" ht="97.5">
      <c r="A245" s="36"/>
      <c r="B245" s="37"/>
      <c r="C245" s="38"/>
      <c r="D245" s="193" t="s">
        <v>209</v>
      </c>
      <c r="E245" s="38"/>
      <c r="F245" s="194" t="s">
        <v>575</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209</v>
      </c>
      <c r="AU245" s="19" t="s">
        <v>89</v>
      </c>
    </row>
    <row r="246" spans="1:65" s="13" customFormat="1" ht="11.25">
      <c r="B246" s="198"/>
      <c r="C246" s="199"/>
      <c r="D246" s="193" t="s">
        <v>211</v>
      </c>
      <c r="E246" s="200" t="s">
        <v>22</v>
      </c>
      <c r="F246" s="201" t="s">
        <v>1056</v>
      </c>
      <c r="G246" s="199"/>
      <c r="H246" s="200" t="s">
        <v>22</v>
      </c>
      <c r="I246" s="202"/>
      <c r="J246" s="199"/>
      <c r="K246" s="199"/>
      <c r="L246" s="203"/>
      <c r="M246" s="204"/>
      <c r="N246" s="205"/>
      <c r="O246" s="205"/>
      <c r="P246" s="205"/>
      <c r="Q246" s="205"/>
      <c r="R246" s="205"/>
      <c r="S246" s="205"/>
      <c r="T246" s="206"/>
      <c r="AT246" s="207" t="s">
        <v>211</v>
      </c>
      <c r="AU246" s="207" t="s">
        <v>89</v>
      </c>
      <c r="AV246" s="13" t="s">
        <v>23</v>
      </c>
      <c r="AW246" s="13" t="s">
        <v>41</v>
      </c>
      <c r="AX246" s="13" t="s">
        <v>80</v>
      </c>
      <c r="AY246" s="207" t="s">
        <v>201</v>
      </c>
    </row>
    <row r="247" spans="1:65" s="14" customFormat="1" ht="11.25">
      <c r="B247" s="208"/>
      <c r="C247" s="209"/>
      <c r="D247" s="193" t="s">
        <v>211</v>
      </c>
      <c r="E247" s="210" t="s">
        <v>22</v>
      </c>
      <c r="F247" s="211" t="s">
        <v>1057</v>
      </c>
      <c r="G247" s="209"/>
      <c r="H247" s="212">
        <v>147.91</v>
      </c>
      <c r="I247" s="213"/>
      <c r="J247" s="209"/>
      <c r="K247" s="209"/>
      <c r="L247" s="214"/>
      <c r="M247" s="215"/>
      <c r="N247" s="216"/>
      <c r="O247" s="216"/>
      <c r="P247" s="216"/>
      <c r="Q247" s="216"/>
      <c r="R247" s="216"/>
      <c r="S247" s="216"/>
      <c r="T247" s="217"/>
      <c r="AT247" s="218" t="s">
        <v>211</v>
      </c>
      <c r="AU247" s="218" t="s">
        <v>89</v>
      </c>
      <c r="AV247" s="14" t="s">
        <v>89</v>
      </c>
      <c r="AW247" s="14" t="s">
        <v>41</v>
      </c>
      <c r="AX247" s="14" t="s">
        <v>80</v>
      </c>
      <c r="AY247" s="218" t="s">
        <v>201</v>
      </c>
    </row>
    <row r="248" spans="1:65" s="13" customFormat="1" ht="11.25">
      <c r="B248" s="198"/>
      <c r="C248" s="199"/>
      <c r="D248" s="193" t="s">
        <v>211</v>
      </c>
      <c r="E248" s="200" t="s">
        <v>22</v>
      </c>
      <c r="F248" s="201" t="s">
        <v>1058</v>
      </c>
      <c r="G248" s="199"/>
      <c r="H248" s="200" t="s">
        <v>22</v>
      </c>
      <c r="I248" s="202"/>
      <c r="J248" s="199"/>
      <c r="K248" s="199"/>
      <c r="L248" s="203"/>
      <c r="M248" s="204"/>
      <c r="N248" s="205"/>
      <c r="O248" s="205"/>
      <c r="P248" s="205"/>
      <c r="Q248" s="205"/>
      <c r="R248" s="205"/>
      <c r="S248" s="205"/>
      <c r="T248" s="206"/>
      <c r="AT248" s="207" t="s">
        <v>211</v>
      </c>
      <c r="AU248" s="207" t="s">
        <v>89</v>
      </c>
      <c r="AV248" s="13" t="s">
        <v>23</v>
      </c>
      <c r="AW248" s="13" t="s">
        <v>41</v>
      </c>
      <c r="AX248" s="13" t="s">
        <v>80</v>
      </c>
      <c r="AY248" s="207" t="s">
        <v>201</v>
      </c>
    </row>
    <row r="249" spans="1:65" s="14" customFormat="1" ht="11.25">
      <c r="B249" s="208"/>
      <c r="C249" s="209"/>
      <c r="D249" s="193" t="s">
        <v>211</v>
      </c>
      <c r="E249" s="210" t="s">
        <v>22</v>
      </c>
      <c r="F249" s="211" t="s">
        <v>1059</v>
      </c>
      <c r="G249" s="209"/>
      <c r="H249" s="212">
        <v>14.45</v>
      </c>
      <c r="I249" s="213"/>
      <c r="J249" s="209"/>
      <c r="K249" s="209"/>
      <c r="L249" s="214"/>
      <c r="M249" s="215"/>
      <c r="N249" s="216"/>
      <c r="O249" s="216"/>
      <c r="P249" s="216"/>
      <c r="Q249" s="216"/>
      <c r="R249" s="216"/>
      <c r="S249" s="216"/>
      <c r="T249" s="217"/>
      <c r="AT249" s="218" t="s">
        <v>211</v>
      </c>
      <c r="AU249" s="218" t="s">
        <v>89</v>
      </c>
      <c r="AV249" s="14" t="s">
        <v>89</v>
      </c>
      <c r="AW249" s="14" t="s">
        <v>41</v>
      </c>
      <c r="AX249" s="14" t="s">
        <v>80</v>
      </c>
      <c r="AY249" s="218" t="s">
        <v>201</v>
      </c>
    </row>
    <row r="250" spans="1:65" s="15" customFormat="1" ht="11.25">
      <c r="B250" s="229"/>
      <c r="C250" s="230"/>
      <c r="D250" s="193" t="s">
        <v>211</v>
      </c>
      <c r="E250" s="231" t="s">
        <v>22</v>
      </c>
      <c r="F250" s="232" t="s">
        <v>316</v>
      </c>
      <c r="G250" s="230"/>
      <c r="H250" s="233">
        <v>162.36000000000001</v>
      </c>
      <c r="I250" s="234"/>
      <c r="J250" s="230"/>
      <c r="K250" s="230"/>
      <c r="L250" s="235"/>
      <c r="M250" s="236"/>
      <c r="N250" s="237"/>
      <c r="O250" s="237"/>
      <c r="P250" s="237"/>
      <c r="Q250" s="237"/>
      <c r="R250" s="237"/>
      <c r="S250" s="237"/>
      <c r="T250" s="238"/>
      <c r="AT250" s="239" t="s">
        <v>211</v>
      </c>
      <c r="AU250" s="239" t="s">
        <v>89</v>
      </c>
      <c r="AV250" s="15" t="s">
        <v>207</v>
      </c>
      <c r="AW250" s="15" t="s">
        <v>41</v>
      </c>
      <c r="AX250" s="15" t="s">
        <v>23</v>
      </c>
      <c r="AY250" s="239" t="s">
        <v>201</v>
      </c>
    </row>
    <row r="251" spans="1:65" s="2" customFormat="1" ht="14.45" customHeight="1">
      <c r="A251" s="36"/>
      <c r="B251" s="37"/>
      <c r="C251" s="219" t="s">
        <v>403</v>
      </c>
      <c r="D251" s="219" t="s">
        <v>261</v>
      </c>
      <c r="E251" s="220" t="s">
        <v>1060</v>
      </c>
      <c r="F251" s="221" t="s">
        <v>1061</v>
      </c>
      <c r="G251" s="222" t="s">
        <v>434</v>
      </c>
      <c r="H251" s="223">
        <v>180</v>
      </c>
      <c r="I251" s="224"/>
      <c r="J251" s="225">
        <f>ROUND(I251*H251,2)</f>
        <v>0</v>
      </c>
      <c r="K251" s="221" t="s">
        <v>237</v>
      </c>
      <c r="L251" s="226"/>
      <c r="M251" s="227" t="s">
        <v>22</v>
      </c>
      <c r="N251" s="228" t="s">
        <v>51</v>
      </c>
      <c r="O251" s="66"/>
      <c r="P251" s="189">
        <f>O251*H251</f>
        <v>0</v>
      </c>
      <c r="Q251" s="189">
        <v>8.4600000000000005E-3</v>
      </c>
      <c r="R251" s="189">
        <f>Q251*H251</f>
        <v>1.5228000000000002</v>
      </c>
      <c r="S251" s="189">
        <v>0</v>
      </c>
      <c r="T251" s="190">
        <f>S251*H251</f>
        <v>0</v>
      </c>
      <c r="U251" s="36"/>
      <c r="V251" s="36"/>
      <c r="W251" s="36"/>
      <c r="X251" s="36"/>
      <c r="Y251" s="36"/>
      <c r="Z251" s="36"/>
      <c r="AA251" s="36"/>
      <c r="AB251" s="36"/>
      <c r="AC251" s="36"/>
      <c r="AD251" s="36"/>
      <c r="AE251" s="36"/>
      <c r="AR251" s="191" t="s">
        <v>253</v>
      </c>
      <c r="AT251" s="191" t="s">
        <v>261</v>
      </c>
      <c r="AU251" s="191" t="s">
        <v>89</v>
      </c>
      <c r="AY251" s="19" t="s">
        <v>201</v>
      </c>
      <c r="BE251" s="192">
        <f>IF(N251="základní",J251,0)</f>
        <v>0</v>
      </c>
      <c r="BF251" s="192">
        <f>IF(N251="snížená",J251,0)</f>
        <v>0</v>
      </c>
      <c r="BG251" s="192">
        <f>IF(N251="zákl. přenesená",J251,0)</f>
        <v>0</v>
      </c>
      <c r="BH251" s="192">
        <f>IF(N251="sníž. přenesená",J251,0)</f>
        <v>0</v>
      </c>
      <c r="BI251" s="192">
        <f>IF(N251="nulová",J251,0)</f>
        <v>0</v>
      </c>
      <c r="BJ251" s="19" t="s">
        <v>23</v>
      </c>
      <c r="BK251" s="192">
        <f>ROUND(I251*H251,2)</f>
        <v>0</v>
      </c>
      <c r="BL251" s="19" t="s">
        <v>207</v>
      </c>
      <c r="BM251" s="191" t="s">
        <v>1062</v>
      </c>
    </row>
    <row r="252" spans="1:65" s="13" customFormat="1" ht="11.25">
      <c r="B252" s="198"/>
      <c r="C252" s="199"/>
      <c r="D252" s="193" t="s">
        <v>211</v>
      </c>
      <c r="E252" s="200" t="s">
        <v>22</v>
      </c>
      <c r="F252" s="201" t="s">
        <v>1063</v>
      </c>
      <c r="G252" s="199"/>
      <c r="H252" s="200" t="s">
        <v>22</v>
      </c>
      <c r="I252" s="202"/>
      <c r="J252" s="199"/>
      <c r="K252" s="199"/>
      <c r="L252" s="203"/>
      <c r="M252" s="204"/>
      <c r="N252" s="205"/>
      <c r="O252" s="205"/>
      <c r="P252" s="205"/>
      <c r="Q252" s="205"/>
      <c r="R252" s="205"/>
      <c r="S252" s="205"/>
      <c r="T252" s="206"/>
      <c r="AT252" s="207" t="s">
        <v>211</v>
      </c>
      <c r="AU252" s="207" t="s">
        <v>89</v>
      </c>
      <c r="AV252" s="13" t="s">
        <v>23</v>
      </c>
      <c r="AW252" s="13" t="s">
        <v>41</v>
      </c>
      <c r="AX252" s="13" t="s">
        <v>80</v>
      </c>
      <c r="AY252" s="207" t="s">
        <v>201</v>
      </c>
    </row>
    <row r="253" spans="1:65" s="14" customFormat="1" ht="11.25">
      <c r="B253" s="208"/>
      <c r="C253" s="209"/>
      <c r="D253" s="193" t="s">
        <v>211</v>
      </c>
      <c r="E253" s="210" t="s">
        <v>22</v>
      </c>
      <c r="F253" s="211" t="s">
        <v>1064</v>
      </c>
      <c r="G253" s="209"/>
      <c r="H253" s="212">
        <v>83</v>
      </c>
      <c r="I253" s="213"/>
      <c r="J253" s="209"/>
      <c r="K253" s="209"/>
      <c r="L253" s="214"/>
      <c r="M253" s="215"/>
      <c r="N253" s="216"/>
      <c r="O253" s="216"/>
      <c r="P253" s="216"/>
      <c r="Q253" s="216"/>
      <c r="R253" s="216"/>
      <c r="S253" s="216"/>
      <c r="T253" s="217"/>
      <c r="AT253" s="218" t="s">
        <v>211</v>
      </c>
      <c r="AU253" s="218" t="s">
        <v>89</v>
      </c>
      <c r="AV253" s="14" t="s">
        <v>89</v>
      </c>
      <c r="AW253" s="14" t="s">
        <v>41</v>
      </c>
      <c r="AX253" s="14" t="s">
        <v>80</v>
      </c>
      <c r="AY253" s="218" t="s">
        <v>201</v>
      </c>
    </row>
    <row r="254" spans="1:65" s="14" customFormat="1" ht="11.25">
      <c r="B254" s="208"/>
      <c r="C254" s="209"/>
      <c r="D254" s="193" t="s">
        <v>211</v>
      </c>
      <c r="E254" s="210" t="s">
        <v>22</v>
      </c>
      <c r="F254" s="211" t="s">
        <v>1065</v>
      </c>
      <c r="G254" s="209"/>
      <c r="H254" s="212">
        <v>61</v>
      </c>
      <c r="I254" s="213"/>
      <c r="J254" s="209"/>
      <c r="K254" s="209"/>
      <c r="L254" s="214"/>
      <c r="M254" s="215"/>
      <c r="N254" s="216"/>
      <c r="O254" s="216"/>
      <c r="P254" s="216"/>
      <c r="Q254" s="216"/>
      <c r="R254" s="216"/>
      <c r="S254" s="216"/>
      <c r="T254" s="217"/>
      <c r="AT254" s="218" t="s">
        <v>211</v>
      </c>
      <c r="AU254" s="218" t="s">
        <v>89</v>
      </c>
      <c r="AV254" s="14" t="s">
        <v>89</v>
      </c>
      <c r="AW254" s="14" t="s">
        <v>41</v>
      </c>
      <c r="AX254" s="14" t="s">
        <v>80</v>
      </c>
      <c r="AY254" s="218" t="s">
        <v>201</v>
      </c>
    </row>
    <row r="255" spans="1:65" s="14" customFormat="1" ht="11.25">
      <c r="B255" s="208"/>
      <c r="C255" s="209"/>
      <c r="D255" s="193" t="s">
        <v>211</v>
      </c>
      <c r="E255" s="210" t="s">
        <v>22</v>
      </c>
      <c r="F255" s="211" t="s">
        <v>1066</v>
      </c>
      <c r="G255" s="209"/>
      <c r="H255" s="212">
        <v>36</v>
      </c>
      <c r="I255" s="213"/>
      <c r="J255" s="209"/>
      <c r="K255" s="209"/>
      <c r="L255" s="214"/>
      <c r="M255" s="215"/>
      <c r="N255" s="216"/>
      <c r="O255" s="216"/>
      <c r="P255" s="216"/>
      <c r="Q255" s="216"/>
      <c r="R255" s="216"/>
      <c r="S255" s="216"/>
      <c r="T255" s="217"/>
      <c r="AT255" s="218" t="s">
        <v>211</v>
      </c>
      <c r="AU255" s="218" t="s">
        <v>89</v>
      </c>
      <c r="AV255" s="14" t="s">
        <v>89</v>
      </c>
      <c r="AW255" s="14" t="s">
        <v>41</v>
      </c>
      <c r="AX255" s="14" t="s">
        <v>80</v>
      </c>
      <c r="AY255" s="218" t="s">
        <v>201</v>
      </c>
    </row>
    <row r="256" spans="1:65" s="15" customFormat="1" ht="11.25">
      <c r="B256" s="229"/>
      <c r="C256" s="230"/>
      <c r="D256" s="193" t="s">
        <v>211</v>
      </c>
      <c r="E256" s="231" t="s">
        <v>22</v>
      </c>
      <c r="F256" s="232" t="s">
        <v>316</v>
      </c>
      <c r="G256" s="230"/>
      <c r="H256" s="233">
        <v>180</v>
      </c>
      <c r="I256" s="234"/>
      <c r="J256" s="230"/>
      <c r="K256" s="230"/>
      <c r="L256" s="235"/>
      <c r="M256" s="236"/>
      <c r="N256" s="237"/>
      <c r="O256" s="237"/>
      <c r="P256" s="237"/>
      <c r="Q256" s="237"/>
      <c r="R256" s="237"/>
      <c r="S256" s="237"/>
      <c r="T256" s="238"/>
      <c r="AT256" s="239" t="s">
        <v>211</v>
      </c>
      <c r="AU256" s="239" t="s">
        <v>89</v>
      </c>
      <c r="AV256" s="15" t="s">
        <v>207</v>
      </c>
      <c r="AW256" s="15" t="s">
        <v>41</v>
      </c>
      <c r="AX256" s="15" t="s">
        <v>23</v>
      </c>
      <c r="AY256" s="239" t="s">
        <v>201</v>
      </c>
    </row>
    <row r="257" spans="1:65" s="2" customFormat="1" ht="14.45" customHeight="1">
      <c r="A257" s="36"/>
      <c r="B257" s="37"/>
      <c r="C257" s="219" t="s">
        <v>410</v>
      </c>
      <c r="D257" s="219" t="s">
        <v>261</v>
      </c>
      <c r="E257" s="220" t="s">
        <v>1067</v>
      </c>
      <c r="F257" s="221" t="s">
        <v>1068</v>
      </c>
      <c r="G257" s="222" t="s">
        <v>216</v>
      </c>
      <c r="H257" s="223">
        <v>147.91</v>
      </c>
      <c r="I257" s="224"/>
      <c r="J257" s="225">
        <f>ROUND(I257*H257,2)</f>
        <v>0</v>
      </c>
      <c r="K257" s="221" t="s">
        <v>22</v>
      </c>
      <c r="L257" s="226"/>
      <c r="M257" s="227" t="s">
        <v>22</v>
      </c>
      <c r="N257" s="228" t="s">
        <v>51</v>
      </c>
      <c r="O257" s="66"/>
      <c r="P257" s="189">
        <f>O257*H257</f>
        <v>0</v>
      </c>
      <c r="Q257" s="189">
        <v>0.125</v>
      </c>
      <c r="R257" s="189">
        <f>Q257*H257</f>
        <v>18.48875</v>
      </c>
      <c r="S257" s="189">
        <v>0</v>
      </c>
      <c r="T257" s="190">
        <f>S257*H257</f>
        <v>0</v>
      </c>
      <c r="U257" s="36"/>
      <c r="V257" s="36"/>
      <c r="W257" s="36"/>
      <c r="X257" s="36"/>
      <c r="Y257" s="36"/>
      <c r="Z257" s="36"/>
      <c r="AA257" s="36"/>
      <c r="AB257" s="36"/>
      <c r="AC257" s="36"/>
      <c r="AD257" s="36"/>
      <c r="AE257" s="36"/>
      <c r="AR257" s="191" t="s">
        <v>253</v>
      </c>
      <c r="AT257" s="191" t="s">
        <v>261</v>
      </c>
      <c r="AU257" s="191" t="s">
        <v>89</v>
      </c>
      <c r="AY257" s="19" t="s">
        <v>201</v>
      </c>
      <c r="BE257" s="192">
        <f>IF(N257="základní",J257,0)</f>
        <v>0</v>
      </c>
      <c r="BF257" s="192">
        <f>IF(N257="snížená",J257,0)</f>
        <v>0</v>
      </c>
      <c r="BG257" s="192">
        <f>IF(N257="zákl. přenesená",J257,0)</f>
        <v>0</v>
      </c>
      <c r="BH257" s="192">
        <f>IF(N257="sníž. přenesená",J257,0)</f>
        <v>0</v>
      </c>
      <c r="BI257" s="192">
        <f>IF(N257="nulová",J257,0)</f>
        <v>0</v>
      </c>
      <c r="BJ257" s="19" t="s">
        <v>23</v>
      </c>
      <c r="BK257" s="192">
        <f>ROUND(I257*H257,2)</f>
        <v>0</v>
      </c>
      <c r="BL257" s="19" t="s">
        <v>207</v>
      </c>
      <c r="BM257" s="191" t="s">
        <v>1069</v>
      </c>
    </row>
    <row r="258" spans="1:65" s="14" customFormat="1" ht="11.25">
      <c r="B258" s="208"/>
      <c r="C258" s="209"/>
      <c r="D258" s="193" t="s">
        <v>211</v>
      </c>
      <c r="E258" s="210" t="s">
        <v>22</v>
      </c>
      <c r="F258" s="211" t="s">
        <v>1057</v>
      </c>
      <c r="G258" s="209"/>
      <c r="H258" s="212">
        <v>147.91</v>
      </c>
      <c r="I258" s="213"/>
      <c r="J258" s="209"/>
      <c r="K258" s="209"/>
      <c r="L258" s="214"/>
      <c r="M258" s="215"/>
      <c r="N258" s="216"/>
      <c r="O258" s="216"/>
      <c r="P258" s="216"/>
      <c r="Q258" s="216"/>
      <c r="R258" s="216"/>
      <c r="S258" s="216"/>
      <c r="T258" s="217"/>
      <c r="AT258" s="218" t="s">
        <v>211</v>
      </c>
      <c r="AU258" s="218" t="s">
        <v>89</v>
      </c>
      <c r="AV258" s="14" t="s">
        <v>89</v>
      </c>
      <c r="AW258" s="14" t="s">
        <v>41</v>
      </c>
      <c r="AX258" s="14" t="s">
        <v>23</v>
      </c>
      <c r="AY258" s="218" t="s">
        <v>201</v>
      </c>
    </row>
    <row r="259" spans="1:65" s="2" customFormat="1" ht="14.45" customHeight="1">
      <c r="A259" s="36"/>
      <c r="B259" s="37"/>
      <c r="C259" s="219" t="s">
        <v>418</v>
      </c>
      <c r="D259" s="219" t="s">
        <v>261</v>
      </c>
      <c r="E259" s="220" t="s">
        <v>1070</v>
      </c>
      <c r="F259" s="221" t="s">
        <v>1071</v>
      </c>
      <c r="G259" s="222" t="s">
        <v>216</v>
      </c>
      <c r="H259" s="223">
        <v>14.45</v>
      </c>
      <c r="I259" s="224"/>
      <c r="J259" s="225">
        <f>ROUND(I259*H259,2)</f>
        <v>0</v>
      </c>
      <c r="K259" s="221" t="s">
        <v>22</v>
      </c>
      <c r="L259" s="226"/>
      <c r="M259" s="227" t="s">
        <v>22</v>
      </c>
      <c r="N259" s="228" t="s">
        <v>51</v>
      </c>
      <c r="O259" s="66"/>
      <c r="P259" s="189">
        <f>O259*H259</f>
        <v>0</v>
      </c>
      <c r="Q259" s="189">
        <v>0.125</v>
      </c>
      <c r="R259" s="189">
        <f>Q259*H259</f>
        <v>1.8062499999999999</v>
      </c>
      <c r="S259" s="189">
        <v>0</v>
      </c>
      <c r="T259" s="190">
        <f>S259*H259</f>
        <v>0</v>
      </c>
      <c r="U259" s="36"/>
      <c r="V259" s="36"/>
      <c r="W259" s="36"/>
      <c r="X259" s="36"/>
      <c r="Y259" s="36"/>
      <c r="Z259" s="36"/>
      <c r="AA259" s="36"/>
      <c r="AB259" s="36"/>
      <c r="AC259" s="36"/>
      <c r="AD259" s="36"/>
      <c r="AE259" s="36"/>
      <c r="AR259" s="191" t="s">
        <v>253</v>
      </c>
      <c r="AT259" s="191" t="s">
        <v>261</v>
      </c>
      <c r="AU259" s="191" t="s">
        <v>89</v>
      </c>
      <c r="AY259" s="19" t="s">
        <v>201</v>
      </c>
      <c r="BE259" s="192">
        <f>IF(N259="základní",J259,0)</f>
        <v>0</v>
      </c>
      <c r="BF259" s="192">
        <f>IF(N259="snížená",J259,0)</f>
        <v>0</v>
      </c>
      <c r="BG259" s="192">
        <f>IF(N259="zákl. přenesená",J259,0)</f>
        <v>0</v>
      </c>
      <c r="BH259" s="192">
        <f>IF(N259="sníž. přenesená",J259,0)</f>
        <v>0</v>
      </c>
      <c r="BI259" s="192">
        <f>IF(N259="nulová",J259,0)</f>
        <v>0</v>
      </c>
      <c r="BJ259" s="19" t="s">
        <v>23</v>
      </c>
      <c r="BK259" s="192">
        <f>ROUND(I259*H259,2)</f>
        <v>0</v>
      </c>
      <c r="BL259" s="19" t="s">
        <v>207</v>
      </c>
      <c r="BM259" s="191" t="s">
        <v>1072</v>
      </c>
    </row>
    <row r="260" spans="1:65" s="14" customFormat="1" ht="11.25">
      <c r="B260" s="208"/>
      <c r="C260" s="209"/>
      <c r="D260" s="193" t="s">
        <v>211</v>
      </c>
      <c r="E260" s="210" t="s">
        <v>22</v>
      </c>
      <c r="F260" s="211" t="s">
        <v>1073</v>
      </c>
      <c r="G260" s="209"/>
      <c r="H260" s="212">
        <v>14.45</v>
      </c>
      <c r="I260" s="213"/>
      <c r="J260" s="209"/>
      <c r="K260" s="209"/>
      <c r="L260" s="214"/>
      <c r="M260" s="215"/>
      <c r="N260" s="216"/>
      <c r="O260" s="216"/>
      <c r="P260" s="216"/>
      <c r="Q260" s="216"/>
      <c r="R260" s="216"/>
      <c r="S260" s="216"/>
      <c r="T260" s="217"/>
      <c r="AT260" s="218" t="s">
        <v>211</v>
      </c>
      <c r="AU260" s="218" t="s">
        <v>89</v>
      </c>
      <c r="AV260" s="14" t="s">
        <v>89</v>
      </c>
      <c r="AW260" s="14" t="s">
        <v>41</v>
      </c>
      <c r="AX260" s="14" t="s">
        <v>23</v>
      </c>
      <c r="AY260" s="218" t="s">
        <v>201</v>
      </c>
    </row>
    <row r="261" spans="1:65" s="2" customFormat="1" ht="24.2" customHeight="1">
      <c r="A261" s="36"/>
      <c r="B261" s="37"/>
      <c r="C261" s="180" t="s">
        <v>425</v>
      </c>
      <c r="D261" s="180" t="s">
        <v>202</v>
      </c>
      <c r="E261" s="181" t="s">
        <v>1074</v>
      </c>
      <c r="F261" s="182" t="s">
        <v>1075</v>
      </c>
      <c r="G261" s="183" t="s">
        <v>434</v>
      </c>
      <c r="H261" s="184">
        <v>324</v>
      </c>
      <c r="I261" s="185"/>
      <c r="J261" s="186">
        <f>ROUND(I261*H261,2)</f>
        <v>0</v>
      </c>
      <c r="K261" s="182" t="s">
        <v>206</v>
      </c>
      <c r="L261" s="41"/>
      <c r="M261" s="187" t="s">
        <v>22</v>
      </c>
      <c r="N261" s="188" t="s">
        <v>51</v>
      </c>
      <c r="O261" s="66"/>
      <c r="P261" s="189">
        <f>O261*H261</f>
        <v>0</v>
      </c>
      <c r="Q261" s="189">
        <v>4.4672000000000002E-5</v>
      </c>
      <c r="R261" s="189">
        <f>Q261*H261</f>
        <v>1.4473728E-2</v>
      </c>
      <c r="S261" s="189">
        <v>0</v>
      </c>
      <c r="T261" s="190">
        <f>S261*H261</f>
        <v>0</v>
      </c>
      <c r="U261" s="36"/>
      <c r="V261" s="36"/>
      <c r="W261" s="36"/>
      <c r="X261" s="36"/>
      <c r="Y261" s="36"/>
      <c r="Z261" s="36"/>
      <c r="AA261" s="36"/>
      <c r="AB261" s="36"/>
      <c r="AC261" s="36"/>
      <c r="AD261" s="36"/>
      <c r="AE261" s="36"/>
      <c r="AR261" s="191" t="s">
        <v>207</v>
      </c>
      <c r="AT261" s="191" t="s">
        <v>202</v>
      </c>
      <c r="AU261" s="191" t="s">
        <v>89</v>
      </c>
      <c r="AY261" s="19" t="s">
        <v>201</v>
      </c>
      <c r="BE261" s="192">
        <f>IF(N261="základní",J261,0)</f>
        <v>0</v>
      </c>
      <c r="BF261" s="192">
        <f>IF(N261="snížená",J261,0)</f>
        <v>0</v>
      </c>
      <c r="BG261" s="192">
        <f>IF(N261="zákl. přenesená",J261,0)</f>
        <v>0</v>
      </c>
      <c r="BH261" s="192">
        <f>IF(N261="sníž. přenesená",J261,0)</f>
        <v>0</v>
      </c>
      <c r="BI261" s="192">
        <f>IF(N261="nulová",J261,0)</f>
        <v>0</v>
      </c>
      <c r="BJ261" s="19" t="s">
        <v>23</v>
      </c>
      <c r="BK261" s="192">
        <f>ROUND(I261*H261,2)</f>
        <v>0</v>
      </c>
      <c r="BL261" s="19" t="s">
        <v>207</v>
      </c>
      <c r="BM261" s="191" t="s">
        <v>1076</v>
      </c>
    </row>
    <row r="262" spans="1:65" s="2" customFormat="1" ht="87.75">
      <c r="A262" s="36"/>
      <c r="B262" s="37"/>
      <c r="C262" s="38"/>
      <c r="D262" s="193" t="s">
        <v>209</v>
      </c>
      <c r="E262" s="38"/>
      <c r="F262" s="194" t="s">
        <v>1005</v>
      </c>
      <c r="G262" s="38"/>
      <c r="H262" s="38"/>
      <c r="I262" s="195"/>
      <c r="J262" s="38"/>
      <c r="K262" s="38"/>
      <c r="L262" s="41"/>
      <c r="M262" s="196"/>
      <c r="N262" s="197"/>
      <c r="O262" s="66"/>
      <c r="P262" s="66"/>
      <c r="Q262" s="66"/>
      <c r="R262" s="66"/>
      <c r="S262" s="66"/>
      <c r="T262" s="67"/>
      <c r="U262" s="36"/>
      <c r="V262" s="36"/>
      <c r="W262" s="36"/>
      <c r="X262" s="36"/>
      <c r="Y262" s="36"/>
      <c r="Z262" s="36"/>
      <c r="AA262" s="36"/>
      <c r="AB262" s="36"/>
      <c r="AC262" s="36"/>
      <c r="AD262" s="36"/>
      <c r="AE262" s="36"/>
      <c r="AT262" s="19" t="s">
        <v>209</v>
      </c>
      <c r="AU262" s="19" t="s">
        <v>89</v>
      </c>
    </row>
    <row r="263" spans="1:65" s="14" customFormat="1" ht="11.25">
      <c r="B263" s="208"/>
      <c r="C263" s="209"/>
      <c r="D263" s="193" t="s">
        <v>211</v>
      </c>
      <c r="E263" s="210" t="s">
        <v>22</v>
      </c>
      <c r="F263" s="211" t="s">
        <v>1077</v>
      </c>
      <c r="G263" s="209"/>
      <c r="H263" s="212">
        <v>165</v>
      </c>
      <c r="I263" s="213"/>
      <c r="J263" s="209"/>
      <c r="K263" s="209"/>
      <c r="L263" s="214"/>
      <c r="M263" s="215"/>
      <c r="N263" s="216"/>
      <c r="O263" s="216"/>
      <c r="P263" s="216"/>
      <c r="Q263" s="216"/>
      <c r="R263" s="216"/>
      <c r="S263" s="216"/>
      <c r="T263" s="217"/>
      <c r="AT263" s="218" t="s">
        <v>211</v>
      </c>
      <c r="AU263" s="218" t="s">
        <v>89</v>
      </c>
      <c r="AV263" s="14" t="s">
        <v>89</v>
      </c>
      <c r="AW263" s="14" t="s">
        <v>41</v>
      </c>
      <c r="AX263" s="14" t="s">
        <v>80</v>
      </c>
      <c r="AY263" s="218" t="s">
        <v>201</v>
      </c>
    </row>
    <row r="264" spans="1:65" s="14" customFormat="1" ht="11.25">
      <c r="B264" s="208"/>
      <c r="C264" s="209"/>
      <c r="D264" s="193" t="s">
        <v>211</v>
      </c>
      <c r="E264" s="210" t="s">
        <v>22</v>
      </c>
      <c r="F264" s="211" t="s">
        <v>1078</v>
      </c>
      <c r="G264" s="209"/>
      <c r="H264" s="212">
        <v>159</v>
      </c>
      <c r="I264" s="213"/>
      <c r="J264" s="209"/>
      <c r="K264" s="209"/>
      <c r="L264" s="214"/>
      <c r="M264" s="215"/>
      <c r="N264" s="216"/>
      <c r="O264" s="216"/>
      <c r="P264" s="216"/>
      <c r="Q264" s="216"/>
      <c r="R264" s="216"/>
      <c r="S264" s="216"/>
      <c r="T264" s="217"/>
      <c r="AT264" s="218" t="s">
        <v>211</v>
      </c>
      <c r="AU264" s="218" t="s">
        <v>89</v>
      </c>
      <c r="AV264" s="14" t="s">
        <v>89</v>
      </c>
      <c r="AW264" s="14" t="s">
        <v>41</v>
      </c>
      <c r="AX264" s="14" t="s">
        <v>80</v>
      </c>
      <c r="AY264" s="218" t="s">
        <v>201</v>
      </c>
    </row>
    <row r="265" spans="1:65" s="15" customFormat="1" ht="11.25">
      <c r="B265" s="229"/>
      <c r="C265" s="230"/>
      <c r="D265" s="193" t="s">
        <v>211</v>
      </c>
      <c r="E265" s="231" t="s">
        <v>22</v>
      </c>
      <c r="F265" s="232" t="s">
        <v>316</v>
      </c>
      <c r="G265" s="230"/>
      <c r="H265" s="233">
        <v>324</v>
      </c>
      <c r="I265" s="234"/>
      <c r="J265" s="230"/>
      <c r="K265" s="230"/>
      <c r="L265" s="235"/>
      <c r="M265" s="236"/>
      <c r="N265" s="237"/>
      <c r="O265" s="237"/>
      <c r="P265" s="237"/>
      <c r="Q265" s="237"/>
      <c r="R265" s="237"/>
      <c r="S265" s="237"/>
      <c r="T265" s="238"/>
      <c r="AT265" s="239" t="s">
        <v>211</v>
      </c>
      <c r="AU265" s="239" t="s">
        <v>89</v>
      </c>
      <c r="AV265" s="15" t="s">
        <v>207</v>
      </c>
      <c r="AW265" s="15" t="s">
        <v>41</v>
      </c>
      <c r="AX265" s="15" t="s">
        <v>23</v>
      </c>
      <c r="AY265" s="239" t="s">
        <v>201</v>
      </c>
    </row>
    <row r="266" spans="1:65" s="2" customFormat="1" ht="14.45" customHeight="1">
      <c r="A266" s="36"/>
      <c r="B266" s="37"/>
      <c r="C266" s="180" t="s">
        <v>431</v>
      </c>
      <c r="D266" s="180" t="s">
        <v>202</v>
      </c>
      <c r="E266" s="181" t="s">
        <v>1079</v>
      </c>
      <c r="F266" s="182" t="s">
        <v>1080</v>
      </c>
      <c r="G266" s="183" t="s">
        <v>434</v>
      </c>
      <c r="H266" s="184">
        <v>324</v>
      </c>
      <c r="I266" s="185"/>
      <c r="J266" s="186">
        <f>ROUND(I266*H266,2)</f>
        <v>0</v>
      </c>
      <c r="K266" s="182" t="s">
        <v>22</v>
      </c>
      <c r="L266" s="41"/>
      <c r="M266" s="187" t="s">
        <v>22</v>
      </c>
      <c r="N266" s="188" t="s">
        <v>51</v>
      </c>
      <c r="O266" s="66"/>
      <c r="P266" s="189">
        <f>O266*H266</f>
        <v>0</v>
      </c>
      <c r="Q266" s="189">
        <v>3.2000000000000003E-4</v>
      </c>
      <c r="R266" s="189">
        <f>Q266*H266</f>
        <v>0.10368000000000001</v>
      </c>
      <c r="S266" s="189">
        <v>0</v>
      </c>
      <c r="T266" s="190">
        <f>S266*H266</f>
        <v>0</v>
      </c>
      <c r="U266" s="36"/>
      <c r="V266" s="36"/>
      <c r="W266" s="36"/>
      <c r="X266" s="36"/>
      <c r="Y266" s="36"/>
      <c r="Z266" s="36"/>
      <c r="AA266" s="36"/>
      <c r="AB266" s="36"/>
      <c r="AC266" s="36"/>
      <c r="AD266" s="36"/>
      <c r="AE266" s="36"/>
      <c r="AR266" s="191" t="s">
        <v>207</v>
      </c>
      <c r="AT266" s="191" t="s">
        <v>202</v>
      </c>
      <c r="AU266" s="191" t="s">
        <v>89</v>
      </c>
      <c r="AY266" s="19" t="s">
        <v>201</v>
      </c>
      <c r="BE266" s="192">
        <f>IF(N266="základní",J266,0)</f>
        <v>0</v>
      </c>
      <c r="BF266" s="192">
        <f>IF(N266="snížená",J266,0)</f>
        <v>0</v>
      </c>
      <c r="BG266" s="192">
        <f>IF(N266="zákl. přenesená",J266,0)</f>
        <v>0</v>
      </c>
      <c r="BH266" s="192">
        <f>IF(N266="sníž. přenesená",J266,0)</f>
        <v>0</v>
      </c>
      <c r="BI266" s="192">
        <f>IF(N266="nulová",J266,0)</f>
        <v>0</v>
      </c>
      <c r="BJ266" s="19" t="s">
        <v>23</v>
      </c>
      <c r="BK266" s="192">
        <f>ROUND(I266*H266,2)</f>
        <v>0</v>
      </c>
      <c r="BL266" s="19" t="s">
        <v>207</v>
      </c>
      <c r="BM266" s="191" t="s">
        <v>1081</v>
      </c>
    </row>
    <row r="267" spans="1:65" s="2" customFormat="1" ht="87.75">
      <c r="A267" s="36"/>
      <c r="B267" s="37"/>
      <c r="C267" s="38"/>
      <c r="D267" s="193" t="s">
        <v>209</v>
      </c>
      <c r="E267" s="38"/>
      <c r="F267" s="194" t="s">
        <v>1005</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209</v>
      </c>
      <c r="AU267" s="19" t="s">
        <v>89</v>
      </c>
    </row>
    <row r="268" spans="1:65" s="14" customFormat="1" ht="11.25">
      <c r="B268" s="208"/>
      <c r="C268" s="209"/>
      <c r="D268" s="193" t="s">
        <v>211</v>
      </c>
      <c r="E268" s="210" t="s">
        <v>22</v>
      </c>
      <c r="F268" s="211" t="s">
        <v>1077</v>
      </c>
      <c r="G268" s="209"/>
      <c r="H268" s="212">
        <v>165</v>
      </c>
      <c r="I268" s="213"/>
      <c r="J268" s="209"/>
      <c r="K268" s="209"/>
      <c r="L268" s="214"/>
      <c r="M268" s="215"/>
      <c r="N268" s="216"/>
      <c r="O268" s="216"/>
      <c r="P268" s="216"/>
      <c r="Q268" s="216"/>
      <c r="R268" s="216"/>
      <c r="S268" s="216"/>
      <c r="T268" s="217"/>
      <c r="AT268" s="218" t="s">
        <v>211</v>
      </c>
      <c r="AU268" s="218" t="s">
        <v>89</v>
      </c>
      <c r="AV268" s="14" t="s">
        <v>89</v>
      </c>
      <c r="AW268" s="14" t="s">
        <v>41</v>
      </c>
      <c r="AX268" s="14" t="s">
        <v>80</v>
      </c>
      <c r="AY268" s="218" t="s">
        <v>201</v>
      </c>
    </row>
    <row r="269" spans="1:65" s="14" customFormat="1" ht="11.25">
      <c r="B269" s="208"/>
      <c r="C269" s="209"/>
      <c r="D269" s="193" t="s">
        <v>211</v>
      </c>
      <c r="E269" s="210" t="s">
        <v>22</v>
      </c>
      <c r="F269" s="211" t="s">
        <v>1078</v>
      </c>
      <c r="G269" s="209"/>
      <c r="H269" s="212">
        <v>159</v>
      </c>
      <c r="I269" s="213"/>
      <c r="J269" s="209"/>
      <c r="K269" s="209"/>
      <c r="L269" s="214"/>
      <c r="M269" s="215"/>
      <c r="N269" s="216"/>
      <c r="O269" s="216"/>
      <c r="P269" s="216"/>
      <c r="Q269" s="216"/>
      <c r="R269" s="216"/>
      <c r="S269" s="216"/>
      <c r="T269" s="217"/>
      <c r="AT269" s="218" t="s">
        <v>211</v>
      </c>
      <c r="AU269" s="218" t="s">
        <v>89</v>
      </c>
      <c r="AV269" s="14" t="s">
        <v>89</v>
      </c>
      <c r="AW269" s="14" t="s">
        <v>41</v>
      </c>
      <c r="AX269" s="14" t="s">
        <v>80</v>
      </c>
      <c r="AY269" s="218" t="s">
        <v>201</v>
      </c>
    </row>
    <row r="270" spans="1:65" s="15" customFormat="1" ht="11.25">
      <c r="B270" s="229"/>
      <c r="C270" s="230"/>
      <c r="D270" s="193" t="s">
        <v>211</v>
      </c>
      <c r="E270" s="231" t="s">
        <v>22</v>
      </c>
      <c r="F270" s="232" t="s">
        <v>316</v>
      </c>
      <c r="G270" s="230"/>
      <c r="H270" s="233">
        <v>324</v>
      </c>
      <c r="I270" s="234"/>
      <c r="J270" s="230"/>
      <c r="K270" s="230"/>
      <c r="L270" s="235"/>
      <c r="M270" s="236"/>
      <c r="N270" s="237"/>
      <c r="O270" s="237"/>
      <c r="P270" s="237"/>
      <c r="Q270" s="237"/>
      <c r="R270" s="237"/>
      <c r="S270" s="237"/>
      <c r="T270" s="238"/>
      <c r="AT270" s="239" t="s">
        <v>211</v>
      </c>
      <c r="AU270" s="239" t="s">
        <v>89</v>
      </c>
      <c r="AV270" s="15" t="s">
        <v>207</v>
      </c>
      <c r="AW270" s="15" t="s">
        <v>41</v>
      </c>
      <c r="AX270" s="15" t="s">
        <v>23</v>
      </c>
      <c r="AY270" s="239" t="s">
        <v>201</v>
      </c>
    </row>
    <row r="271" spans="1:65" s="2" customFormat="1" ht="14.45" customHeight="1">
      <c r="A271" s="36"/>
      <c r="B271" s="37"/>
      <c r="C271" s="180" t="s">
        <v>439</v>
      </c>
      <c r="D271" s="180" t="s">
        <v>202</v>
      </c>
      <c r="E271" s="181" t="s">
        <v>1082</v>
      </c>
      <c r="F271" s="182" t="s">
        <v>1083</v>
      </c>
      <c r="G271" s="183" t="s">
        <v>216</v>
      </c>
      <c r="H271" s="184">
        <v>179.16</v>
      </c>
      <c r="I271" s="185"/>
      <c r="J271" s="186">
        <f>ROUND(I271*H271,2)</f>
        <v>0</v>
      </c>
      <c r="K271" s="182" t="s">
        <v>22</v>
      </c>
      <c r="L271" s="41"/>
      <c r="M271" s="187" t="s">
        <v>22</v>
      </c>
      <c r="N271" s="188" t="s">
        <v>51</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207</v>
      </c>
      <c r="AT271" s="191" t="s">
        <v>202</v>
      </c>
      <c r="AU271" s="191" t="s">
        <v>89</v>
      </c>
      <c r="AY271" s="19" t="s">
        <v>201</v>
      </c>
      <c r="BE271" s="192">
        <f>IF(N271="základní",J271,0)</f>
        <v>0</v>
      </c>
      <c r="BF271" s="192">
        <f>IF(N271="snížená",J271,0)</f>
        <v>0</v>
      </c>
      <c r="BG271" s="192">
        <f>IF(N271="zákl. přenesená",J271,0)</f>
        <v>0</v>
      </c>
      <c r="BH271" s="192">
        <f>IF(N271="sníž. přenesená",J271,0)</f>
        <v>0</v>
      </c>
      <c r="BI271" s="192">
        <f>IF(N271="nulová",J271,0)</f>
        <v>0</v>
      </c>
      <c r="BJ271" s="19" t="s">
        <v>23</v>
      </c>
      <c r="BK271" s="192">
        <f>ROUND(I271*H271,2)</f>
        <v>0</v>
      </c>
      <c r="BL271" s="19" t="s">
        <v>207</v>
      </c>
      <c r="BM271" s="191" t="s">
        <v>1084</v>
      </c>
    </row>
    <row r="272" spans="1:65" s="2" customFormat="1" ht="29.25">
      <c r="A272" s="36"/>
      <c r="B272" s="37"/>
      <c r="C272" s="38"/>
      <c r="D272" s="193" t="s">
        <v>209</v>
      </c>
      <c r="E272" s="38"/>
      <c r="F272" s="194" t="s">
        <v>1085</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209</v>
      </c>
      <c r="AU272" s="19" t="s">
        <v>89</v>
      </c>
    </row>
    <row r="273" spans="1:65" s="13" customFormat="1" ht="11.25">
      <c r="B273" s="198"/>
      <c r="C273" s="199"/>
      <c r="D273" s="193" t="s">
        <v>211</v>
      </c>
      <c r="E273" s="200" t="s">
        <v>22</v>
      </c>
      <c r="F273" s="201" t="s">
        <v>955</v>
      </c>
      <c r="G273" s="199"/>
      <c r="H273" s="200" t="s">
        <v>22</v>
      </c>
      <c r="I273" s="202"/>
      <c r="J273" s="199"/>
      <c r="K273" s="199"/>
      <c r="L273" s="203"/>
      <c r="M273" s="204"/>
      <c r="N273" s="205"/>
      <c r="O273" s="205"/>
      <c r="P273" s="205"/>
      <c r="Q273" s="205"/>
      <c r="R273" s="205"/>
      <c r="S273" s="205"/>
      <c r="T273" s="206"/>
      <c r="AT273" s="207" t="s">
        <v>211</v>
      </c>
      <c r="AU273" s="207" t="s">
        <v>89</v>
      </c>
      <c r="AV273" s="13" t="s">
        <v>23</v>
      </c>
      <c r="AW273" s="13" t="s">
        <v>41</v>
      </c>
      <c r="AX273" s="13" t="s">
        <v>80</v>
      </c>
      <c r="AY273" s="207" t="s">
        <v>201</v>
      </c>
    </row>
    <row r="274" spans="1:65" s="13" customFormat="1" ht="11.25">
      <c r="B274" s="198"/>
      <c r="C274" s="199"/>
      <c r="D274" s="193" t="s">
        <v>211</v>
      </c>
      <c r="E274" s="200" t="s">
        <v>22</v>
      </c>
      <c r="F274" s="201" t="s">
        <v>1086</v>
      </c>
      <c r="G274" s="199"/>
      <c r="H274" s="200" t="s">
        <v>22</v>
      </c>
      <c r="I274" s="202"/>
      <c r="J274" s="199"/>
      <c r="K274" s="199"/>
      <c r="L274" s="203"/>
      <c r="M274" s="204"/>
      <c r="N274" s="205"/>
      <c r="O274" s="205"/>
      <c r="P274" s="205"/>
      <c r="Q274" s="205"/>
      <c r="R274" s="205"/>
      <c r="S274" s="205"/>
      <c r="T274" s="206"/>
      <c r="AT274" s="207" t="s">
        <v>211</v>
      </c>
      <c r="AU274" s="207" t="s">
        <v>89</v>
      </c>
      <c r="AV274" s="13" t="s">
        <v>23</v>
      </c>
      <c r="AW274" s="13" t="s">
        <v>41</v>
      </c>
      <c r="AX274" s="13" t="s">
        <v>80</v>
      </c>
      <c r="AY274" s="207" t="s">
        <v>201</v>
      </c>
    </row>
    <row r="275" spans="1:65" s="14" customFormat="1" ht="11.25">
      <c r="B275" s="208"/>
      <c r="C275" s="209"/>
      <c r="D275" s="193" t="s">
        <v>211</v>
      </c>
      <c r="E275" s="210" t="s">
        <v>22</v>
      </c>
      <c r="F275" s="211" t="s">
        <v>1087</v>
      </c>
      <c r="G275" s="209"/>
      <c r="H275" s="212">
        <v>82.62</v>
      </c>
      <c r="I275" s="213"/>
      <c r="J275" s="209"/>
      <c r="K275" s="209"/>
      <c r="L275" s="214"/>
      <c r="M275" s="215"/>
      <c r="N275" s="216"/>
      <c r="O275" s="216"/>
      <c r="P275" s="216"/>
      <c r="Q275" s="216"/>
      <c r="R275" s="216"/>
      <c r="S275" s="216"/>
      <c r="T275" s="217"/>
      <c r="AT275" s="218" t="s">
        <v>211</v>
      </c>
      <c r="AU275" s="218" t="s">
        <v>89</v>
      </c>
      <c r="AV275" s="14" t="s">
        <v>89</v>
      </c>
      <c r="AW275" s="14" t="s">
        <v>41</v>
      </c>
      <c r="AX275" s="14" t="s">
        <v>80</v>
      </c>
      <c r="AY275" s="218" t="s">
        <v>201</v>
      </c>
    </row>
    <row r="276" spans="1:65" s="14" customFormat="1" ht="11.25">
      <c r="B276" s="208"/>
      <c r="C276" s="209"/>
      <c r="D276" s="193" t="s">
        <v>211</v>
      </c>
      <c r="E276" s="210" t="s">
        <v>22</v>
      </c>
      <c r="F276" s="211" t="s">
        <v>1088</v>
      </c>
      <c r="G276" s="209"/>
      <c r="H276" s="212">
        <v>79.739999999999995</v>
      </c>
      <c r="I276" s="213"/>
      <c r="J276" s="209"/>
      <c r="K276" s="209"/>
      <c r="L276" s="214"/>
      <c r="M276" s="215"/>
      <c r="N276" s="216"/>
      <c r="O276" s="216"/>
      <c r="P276" s="216"/>
      <c r="Q276" s="216"/>
      <c r="R276" s="216"/>
      <c r="S276" s="216"/>
      <c r="T276" s="217"/>
      <c r="AT276" s="218" t="s">
        <v>211</v>
      </c>
      <c r="AU276" s="218" t="s">
        <v>89</v>
      </c>
      <c r="AV276" s="14" t="s">
        <v>89</v>
      </c>
      <c r="AW276" s="14" t="s">
        <v>41</v>
      </c>
      <c r="AX276" s="14" t="s">
        <v>80</v>
      </c>
      <c r="AY276" s="218" t="s">
        <v>201</v>
      </c>
    </row>
    <row r="277" spans="1:65" s="16" customFormat="1" ht="11.25">
      <c r="B277" s="245"/>
      <c r="C277" s="246"/>
      <c r="D277" s="193" t="s">
        <v>211</v>
      </c>
      <c r="E277" s="247" t="s">
        <v>22</v>
      </c>
      <c r="F277" s="248" t="s">
        <v>969</v>
      </c>
      <c r="G277" s="246"/>
      <c r="H277" s="249">
        <v>162.36000000000001</v>
      </c>
      <c r="I277" s="250"/>
      <c r="J277" s="246"/>
      <c r="K277" s="246"/>
      <c r="L277" s="251"/>
      <c r="M277" s="252"/>
      <c r="N277" s="253"/>
      <c r="O277" s="253"/>
      <c r="P277" s="253"/>
      <c r="Q277" s="253"/>
      <c r="R277" s="253"/>
      <c r="S277" s="253"/>
      <c r="T277" s="254"/>
      <c r="AT277" s="255" t="s">
        <v>211</v>
      </c>
      <c r="AU277" s="255" t="s">
        <v>89</v>
      </c>
      <c r="AV277" s="16" t="s">
        <v>221</v>
      </c>
      <c r="AW277" s="16" t="s">
        <v>41</v>
      </c>
      <c r="AX277" s="16" t="s">
        <v>80</v>
      </c>
      <c r="AY277" s="255" t="s">
        <v>201</v>
      </c>
    </row>
    <row r="278" spans="1:65" s="13" customFormat="1" ht="11.25">
      <c r="B278" s="198"/>
      <c r="C278" s="199"/>
      <c r="D278" s="193" t="s">
        <v>211</v>
      </c>
      <c r="E278" s="200" t="s">
        <v>22</v>
      </c>
      <c r="F278" s="201" t="s">
        <v>1089</v>
      </c>
      <c r="G278" s="199"/>
      <c r="H278" s="200" t="s">
        <v>22</v>
      </c>
      <c r="I278" s="202"/>
      <c r="J278" s="199"/>
      <c r="K278" s="199"/>
      <c r="L278" s="203"/>
      <c r="M278" s="204"/>
      <c r="N278" s="205"/>
      <c r="O278" s="205"/>
      <c r="P278" s="205"/>
      <c r="Q278" s="205"/>
      <c r="R278" s="205"/>
      <c r="S278" s="205"/>
      <c r="T278" s="206"/>
      <c r="AT278" s="207" t="s">
        <v>211</v>
      </c>
      <c r="AU278" s="207" t="s">
        <v>89</v>
      </c>
      <c r="AV278" s="13" t="s">
        <v>23</v>
      </c>
      <c r="AW278" s="13" t="s">
        <v>41</v>
      </c>
      <c r="AX278" s="13" t="s">
        <v>80</v>
      </c>
      <c r="AY278" s="207" t="s">
        <v>201</v>
      </c>
    </row>
    <row r="279" spans="1:65" s="13" customFormat="1" ht="11.25">
      <c r="B279" s="198"/>
      <c r="C279" s="199"/>
      <c r="D279" s="193" t="s">
        <v>211</v>
      </c>
      <c r="E279" s="200" t="s">
        <v>22</v>
      </c>
      <c r="F279" s="201" t="s">
        <v>1090</v>
      </c>
      <c r="G279" s="199"/>
      <c r="H279" s="200" t="s">
        <v>22</v>
      </c>
      <c r="I279" s="202"/>
      <c r="J279" s="199"/>
      <c r="K279" s="199"/>
      <c r="L279" s="203"/>
      <c r="M279" s="204"/>
      <c r="N279" s="205"/>
      <c r="O279" s="205"/>
      <c r="P279" s="205"/>
      <c r="Q279" s="205"/>
      <c r="R279" s="205"/>
      <c r="S279" s="205"/>
      <c r="T279" s="206"/>
      <c r="AT279" s="207" t="s">
        <v>211</v>
      </c>
      <c r="AU279" s="207" t="s">
        <v>89</v>
      </c>
      <c r="AV279" s="13" t="s">
        <v>23</v>
      </c>
      <c r="AW279" s="13" t="s">
        <v>41</v>
      </c>
      <c r="AX279" s="13" t="s">
        <v>80</v>
      </c>
      <c r="AY279" s="207" t="s">
        <v>201</v>
      </c>
    </row>
    <row r="280" spans="1:65" s="14" customFormat="1" ht="11.25">
      <c r="B280" s="208"/>
      <c r="C280" s="209"/>
      <c r="D280" s="193" t="s">
        <v>211</v>
      </c>
      <c r="E280" s="210" t="s">
        <v>22</v>
      </c>
      <c r="F280" s="211" t="s">
        <v>1091</v>
      </c>
      <c r="G280" s="209"/>
      <c r="H280" s="212">
        <v>16.8</v>
      </c>
      <c r="I280" s="213"/>
      <c r="J280" s="209"/>
      <c r="K280" s="209"/>
      <c r="L280" s="214"/>
      <c r="M280" s="215"/>
      <c r="N280" s="216"/>
      <c r="O280" s="216"/>
      <c r="P280" s="216"/>
      <c r="Q280" s="216"/>
      <c r="R280" s="216"/>
      <c r="S280" s="216"/>
      <c r="T280" s="217"/>
      <c r="AT280" s="218" t="s">
        <v>211</v>
      </c>
      <c r="AU280" s="218" t="s">
        <v>89</v>
      </c>
      <c r="AV280" s="14" t="s">
        <v>89</v>
      </c>
      <c r="AW280" s="14" t="s">
        <v>41</v>
      </c>
      <c r="AX280" s="14" t="s">
        <v>80</v>
      </c>
      <c r="AY280" s="218" t="s">
        <v>201</v>
      </c>
    </row>
    <row r="281" spans="1:65" s="15" customFormat="1" ht="11.25">
      <c r="B281" s="229"/>
      <c r="C281" s="230"/>
      <c r="D281" s="193" t="s">
        <v>211</v>
      </c>
      <c r="E281" s="231" t="s">
        <v>22</v>
      </c>
      <c r="F281" s="232" t="s">
        <v>316</v>
      </c>
      <c r="G281" s="230"/>
      <c r="H281" s="233">
        <v>179.16</v>
      </c>
      <c r="I281" s="234"/>
      <c r="J281" s="230"/>
      <c r="K281" s="230"/>
      <c r="L281" s="235"/>
      <c r="M281" s="236"/>
      <c r="N281" s="237"/>
      <c r="O281" s="237"/>
      <c r="P281" s="237"/>
      <c r="Q281" s="237"/>
      <c r="R281" s="237"/>
      <c r="S281" s="237"/>
      <c r="T281" s="238"/>
      <c r="AT281" s="239" t="s">
        <v>211</v>
      </c>
      <c r="AU281" s="239" t="s">
        <v>89</v>
      </c>
      <c r="AV281" s="15" t="s">
        <v>207</v>
      </c>
      <c r="AW281" s="15" t="s">
        <v>41</v>
      </c>
      <c r="AX281" s="15" t="s">
        <v>23</v>
      </c>
      <c r="AY281" s="239" t="s">
        <v>201</v>
      </c>
    </row>
    <row r="282" spans="1:65" s="2" customFormat="1" ht="24.2" customHeight="1">
      <c r="A282" s="36"/>
      <c r="B282" s="37"/>
      <c r="C282" s="180" t="s">
        <v>443</v>
      </c>
      <c r="D282" s="180" t="s">
        <v>202</v>
      </c>
      <c r="E282" s="181" t="s">
        <v>1092</v>
      </c>
      <c r="F282" s="182" t="s">
        <v>1093</v>
      </c>
      <c r="G282" s="183" t="s">
        <v>216</v>
      </c>
      <c r="H282" s="184">
        <v>179.16</v>
      </c>
      <c r="I282" s="185"/>
      <c r="J282" s="186">
        <f>ROUND(I282*H282,2)</f>
        <v>0</v>
      </c>
      <c r="K282" s="182" t="s">
        <v>22</v>
      </c>
      <c r="L282" s="41"/>
      <c r="M282" s="187" t="s">
        <v>22</v>
      </c>
      <c r="N282" s="188" t="s">
        <v>51</v>
      </c>
      <c r="O282" s="66"/>
      <c r="P282" s="189">
        <f>O282*H282</f>
        <v>0</v>
      </c>
      <c r="Q282" s="189">
        <v>1.7000000000000001E-4</v>
      </c>
      <c r="R282" s="189">
        <f>Q282*H282</f>
        <v>3.04572E-2</v>
      </c>
      <c r="S282" s="189">
        <v>0</v>
      </c>
      <c r="T282" s="190">
        <f>S282*H282</f>
        <v>0</v>
      </c>
      <c r="U282" s="36"/>
      <c r="V282" s="36"/>
      <c r="W282" s="36"/>
      <c r="X282" s="36"/>
      <c r="Y282" s="36"/>
      <c r="Z282" s="36"/>
      <c r="AA282" s="36"/>
      <c r="AB282" s="36"/>
      <c r="AC282" s="36"/>
      <c r="AD282" s="36"/>
      <c r="AE282" s="36"/>
      <c r="AR282" s="191" t="s">
        <v>207</v>
      </c>
      <c r="AT282" s="191" t="s">
        <v>202</v>
      </c>
      <c r="AU282" s="191" t="s">
        <v>89</v>
      </c>
      <c r="AY282" s="19" t="s">
        <v>201</v>
      </c>
      <c r="BE282" s="192">
        <f>IF(N282="základní",J282,0)</f>
        <v>0</v>
      </c>
      <c r="BF282" s="192">
        <f>IF(N282="snížená",J282,0)</f>
        <v>0</v>
      </c>
      <c r="BG282" s="192">
        <f>IF(N282="zákl. přenesená",J282,0)</f>
        <v>0</v>
      </c>
      <c r="BH282" s="192">
        <f>IF(N282="sníž. přenesená",J282,0)</f>
        <v>0</v>
      </c>
      <c r="BI282" s="192">
        <f>IF(N282="nulová",J282,0)</f>
        <v>0</v>
      </c>
      <c r="BJ282" s="19" t="s">
        <v>23</v>
      </c>
      <c r="BK282" s="192">
        <f>ROUND(I282*H282,2)</f>
        <v>0</v>
      </c>
      <c r="BL282" s="19" t="s">
        <v>207</v>
      </c>
      <c r="BM282" s="191" t="s">
        <v>1094</v>
      </c>
    </row>
    <row r="283" spans="1:65" s="2" customFormat="1" ht="39">
      <c r="A283" s="36"/>
      <c r="B283" s="37"/>
      <c r="C283" s="38"/>
      <c r="D283" s="193" t="s">
        <v>209</v>
      </c>
      <c r="E283" s="38"/>
      <c r="F283" s="194" t="s">
        <v>1095</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209</v>
      </c>
      <c r="AU283" s="19" t="s">
        <v>89</v>
      </c>
    </row>
    <row r="284" spans="1:65" s="2" customFormat="1" ht="24.2" customHeight="1">
      <c r="A284" s="36"/>
      <c r="B284" s="37"/>
      <c r="C284" s="180" t="s">
        <v>454</v>
      </c>
      <c r="D284" s="180" t="s">
        <v>202</v>
      </c>
      <c r="E284" s="181" t="s">
        <v>1096</v>
      </c>
      <c r="F284" s="182" t="s">
        <v>1097</v>
      </c>
      <c r="G284" s="183" t="s">
        <v>216</v>
      </c>
      <c r="H284" s="184">
        <v>184.36</v>
      </c>
      <c r="I284" s="185"/>
      <c r="J284" s="186">
        <f>ROUND(I284*H284,2)</f>
        <v>0</v>
      </c>
      <c r="K284" s="182" t="s">
        <v>206</v>
      </c>
      <c r="L284" s="41"/>
      <c r="M284" s="187" t="s">
        <v>22</v>
      </c>
      <c r="N284" s="188" t="s">
        <v>51</v>
      </c>
      <c r="O284" s="66"/>
      <c r="P284" s="189">
        <f>O284*H284</f>
        <v>0</v>
      </c>
      <c r="Q284" s="189">
        <v>4.2969999999999996E-3</v>
      </c>
      <c r="R284" s="189">
        <f>Q284*H284</f>
        <v>0.79219492000000002</v>
      </c>
      <c r="S284" s="189">
        <v>0</v>
      </c>
      <c r="T284" s="190">
        <f>S284*H284</f>
        <v>0</v>
      </c>
      <c r="U284" s="36"/>
      <c r="V284" s="36"/>
      <c r="W284" s="36"/>
      <c r="X284" s="36"/>
      <c r="Y284" s="36"/>
      <c r="Z284" s="36"/>
      <c r="AA284" s="36"/>
      <c r="AB284" s="36"/>
      <c r="AC284" s="36"/>
      <c r="AD284" s="36"/>
      <c r="AE284" s="36"/>
      <c r="AR284" s="191" t="s">
        <v>207</v>
      </c>
      <c r="AT284" s="191" t="s">
        <v>202</v>
      </c>
      <c r="AU284" s="191" t="s">
        <v>89</v>
      </c>
      <c r="AY284" s="19" t="s">
        <v>201</v>
      </c>
      <c r="BE284" s="192">
        <f>IF(N284="základní",J284,0)</f>
        <v>0</v>
      </c>
      <c r="BF284" s="192">
        <f>IF(N284="snížená",J284,0)</f>
        <v>0</v>
      </c>
      <c r="BG284" s="192">
        <f>IF(N284="zákl. přenesená",J284,0)</f>
        <v>0</v>
      </c>
      <c r="BH284" s="192">
        <f>IF(N284="sníž. přenesená",J284,0)</f>
        <v>0</v>
      </c>
      <c r="BI284" s="192">
        <f>IF(N284="nulová",J284,0)</f>
        <v>0</v>
      </c>
      <c r="BJ284" s="19" t="s">
        <v>23</v>
      </c>
      <c r="BK284" s="192">
        <f>ROUND(I284*H284,2)</f>
        <v>0</v>
      </c>
      <c r="BL284" s="19" t="s">
        <v>207</v>
      </c>
      <c r="BM284" s="191" t="s">
        <v>1098</v>
      </c>
    </row>
    <row r="285" spans="1:65" s="2" customFormat="1" ht="29.25">
      <c r="A285" s="36"/>
      <c r="B285" s="37"/>
      <c r="C285" s="38"/>
      <c r="D285" s="193" t="s">
        <v>209</v>
      </c>
      <c r="E285" s="38"/>
      <c r="F285" s="194" t="s">
        <v>1099</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209</v>
      </c>
      <c r="AU285" s="19" t="s">
        <v>89</v>
      </c>
    </row>
    <row r="286" spans="1:65" s="13" customFormat="1" ht="11.25">
      <c r="B286" s="198"/>
      <c r="C286" s="199"/>
      <c r="D286" s="193" t="s">
        <v>211</v>
      </c>
      <c r="E286" s="200" t="s">
        <v>22</v>
      </c>
      <c r="F286" s="201" t="s">
        <v>1012</v>
      </c>
      <c r="G286" s="199"/>
      <c r="H286" s="200" t="s">
        <v>22</v>
      </c>
      <c r="I286" s="202"/>
      <c r="J286" s="199"/>
      <c r="K286" s="199"/>
      <c r="L286" s="203"/>
      <c r="M286" s="204"/>
      <c r="N286" s="205"/>
      <c r="O286" s="205"/>
      <c r="P286" s="205"/>
      <c r="Q286" s="205"/>
      <c r="R286" s="205"/>
      <c r="S286" s="205"/>
      <c r="T286" s="206"/>
      <c r="AT286" s="207" t="s">
        <v>211</v>
      </c>
      <c r="AU286" s="207" t="s">
        <v>89</v>
      </c>
      <c r="AV286" s="13" t="s">
        <v>23</v>
      </c>
      <c r="AW286" s="13" t="s">
        <v>41</v>
      </c>
      <c r="AX286" s="13" t="s">
        <v>80</v>
      </c>
      <c r="AY286" s="207" t="s">
        <v>201</v>
      </c>
    </row>
    <row r="287" spans="1:65" s="13" customFormat="1" ht="11.25">
      <c r="B287" s="198"/>
      <c r="C287" s="199"/>
      <c r="D287" s="193" t="s">
        <v>211</v>
      </c>
      <c r="E287" s="200" t="s">
        <v>22</v>
      </c>
      <c r="F287" s="201" t="s">
        <v>1100</v>
      </c>
      <c r="G287" s="199"/>
      <c r="H287" s="200" t="s">
        <v>22</v>
      </c>
      <c r="I287" s="202"/>
      <c r="J287" s="199"/>
      <c r="K287" s="199"/>
      <c r="L287" s="203"/>
      <c r="M287" s="204"/>
      <c r="N287" s="205"/>
      <c r="O287" s="205"/>
      <c r="P287" s="205"/>
      <c r="Q287" s="205"/>
      <c r="R287" s="205"/>
      <c r="S287" s="205"/>
      <c r="T287" s="206"/>
      <c r="AT287" s="207" t="s">
        <v>211</v>
      </c>
      <c r="AU287" s="207" t="s">
        <v>89</v>
      </c>
      <c r="AV287" s="13" t="s">
        <v>23</v>
      </c>
      <c r="AW287" s="13" t="s">
        <v>41</v>
      </c>
      <c r="AX287" s="13" t="s">
        <v>80</v>
      </c>
      <c r="AY287" s="207" t="s">
        <v>201</v>
      </c>
    </row>
    <row r="288" spans="1:65" s="14" customFormat="1" ht="11.25">
      <c r="B288" s="208"/>
      <c r="C288" s="209"/>
      <c r="D288" s="193" t="s">
        <v>211</v>
      </c>
      <c r="E288" s="210" t="s">
        <v>22</v>
      </c>
      <c r="F288" s="211" t="s">
        <v>1101</v>
      </c>
      <c r="G288" s="209"/>
      <c r="H288" s="212">
        <v>162.36000000000001</v>
      </c>
      <c r="I288" s="213"/>
      <c r="J288" s="209"/>
      <c r="K288" s="209"/>
      <c r="L288" s="214"/>
      <c r="M288" s="215"/>
      <c r="N288" s="216"/>
      <c r="O288" s="216"/>
      <c r="P288" s="216"/>
      <c r="Q288" s="216"/>
      <c r="R288" s="216"/>
      <c r="S288" s="216"/>
      <c r="T288" s="217"/>
      <c r="AT288" s="218" t="s">
        <v>211</v>
      </c>
      <c r="AU288" s="218" t="s">
        <v>89</v>
      </c>
      <c r="AV288" s="14" t="s">
        <v>89</v>
      </c>
      <c r="AW288" s="14" t="s">
        <v>41</v>
      </c>
      <c r="AX288" s="14" t="s">
        <v>80</v>
      </c>
      <c r="AY288" s="218" t="s">
        <v>201</v>
      </c>
    </row>
    <row r="289" spans="1:65" s="13" customFormat="1" ht="11.25">
      <c r="B289" s="198"/>
      <c r="C289" s="199"/>
      <c r="D289" s="193" t="s">
        <v>211</v>
      </c>
      <c r="E289" s="200" t="s">
        <v>22</v>
      </c>
      <c r="F289" s="201" t="s">
        <v>1102</v>
      </c>
      <c r="G289" s="199"/>
      <c r="H289" s="200" t="s">
        <v>22</v>
      </c>
      <c r="I289" s="202"/>
      <c r="J289" s="199"/>
      <c r="K289" s="199"/>
      <c r="L289" s="203"/>
      <c r="M289" s="204"/>
      <c r="N289" s="205"/>
      <c r="O289" s="205"/>
      <c r="P289" s="205"/>
      <c r="Q289" s="205"/>
      <c r="R289" s="205"/>
      <c r="S289" s="205"/>
      <c r="T289" s="206"/>
      <c r="AT289" s="207" t="s">
        <v>211</v>
      </c>
      <c r="AU289" s="207" t="s">
        <v>89</v>
      </c>
      <c r="AV289" s="13" t="s">
        <v>23</v>
      </c>
      <c r="AW289" s="13" t="s">
        <v>41</v>
      </c>
      <c r="AX289" s="13" t="s">
        <v>80</v>
      </c>
      <c r="AY289" s="207" t="s">
        <v>201</v>
      </c>
    </row>
    <row r="290" spans="1:65" s="13" customFormat="1" ht="11.25">
      <c r="B290" s="198"/>
      <c r="C290" s="199"/>
      <c r="D290" s="193" t="s">
        <v>211</v>
      </c>
      <c r="E290" s="200" t="s">
        <v>22</v>
      </c>
      <c r="F290" s="201" t="s">
        <v>1100</v>
      </c>
      <c r="G290" s="199"/>
      <c r="H290" s="200" t="s">
        <v>22</v>
      </c>
      <c r="I290" s="202"/>
      <c r="J290" s="199"/>
      <c r="K290" s="199"/>
      <c r="L290" s="203"/>
      <c r="M290" s="204"/>
      <c r="N290" s="205"/>
      <c r="O290" s="205"/>
      <c r="P290" s="205"/>
      <c r="Q290" s="205"/>
      <c r="R290" s="205"/>
      <c r="S290" s="205"/>
      <c r="T290" s="206"/>
      <c r="AT290" s="207" t="s">
        <v>211</v>
      </c>
      <c r="AU290" s="207" t="s">
        <v>89</v>
      </c>
      <c r="AV290" s="13" t="s">
        <v>23</v>
      </c>
      <c r="AW290" s="13" t="s">
        <v>41</v>
      </c>
      <c r="AX290" s="13" t="s">
        <v>80</v>
      </c>
      <c r="AY290" s="207" t="s">
        <v>201</v>
      </c>
    </row>
    <row r="291" spans="1:65" s="14" customFormat="1" ht="11.25">
      <c r="B291" s="208"/>
      <c r="C291" s="209"/>
      <c r="D291" s="193" t="s">
        <v>211</v>
      </c>
      <c r="E291" s="210" t="s">
        <v>22</v>
      </c>
      <c r="F291" s="211" t="s">
        <v>1103</v>
      </c>
      <c r="G291" s="209"/>
      <c r="H291" s="212">
        <v>22</v>
      </c>
      <c r="I291" s="213"/>
      <c r="J291" s="209"/>
      <c r="K291" s="209"/>
      <c r="L291" s="214"/>
      <c r="M291" s="215"/>
      <c r="N291" s="216"/>
      <c r="O291" s="216"/>
      <c r="P291" s="216"/>
      <c r="Q291" s="216"/>
      <c r="R291" s="216"/>
      <c r="S291" s="216"/>
      <c r="T291" s="217"/>
      <c r="AT291" s="218" t="s">
        <v>211</v>
      </c>
      <c r="AU291" s="218" t="s">
        <v>89</v>
      </c>
      <c r="AV291" s="14" t="s">
        <v>89</v>
      </c>
      <c r="AW291" s="14" t="s">
        <v>41</v>
      </c>
      <c r="AX291" s="14" t="s">
        <v>80</v>
      </c>
      <c r="AY291" s="218" t="s">
        <v>201</v>
      </c>
    </row>
    <row r="292" spans="1:65" s="15" customFormat="1" ht="11.25">
      <c r="B292" s="229"/>
      <c r="C292" s="230"/>
      <c r="D292" s="193" t="s">
        <v>211</v>
      </c>
      <c r="E292" s="231" t="s">
        <v>22</v>
      </c>
      <c r="F292" s="232" t="s">
        <v>316</v>
      </c>
      <c r="G292" s="230"/>
      <c r="H292" s="233">
        <v>184.36</v>
      </c>
      <c r="I292" s="234"/>
      <c r="J292" s="230"/>
      <c r="K292" s="230"/>
      <c r="L292" s="235"/>
      <c r="M292" s="236"/>
      <c r="N292" s="237"/>
      <c r="O292" s="237"/>
      <c r="P292" s="237"/>
      <c r="Q292" s="237"/>
      <c r="R292" s="237"/>
      <c r="S292" s="237"/>
      <c r="T292" s="238"/>
      <c r="AT292" s="239" t="s">
        <v>211</v>
      </c>
      <c r="AU292" s="239" t="s">
        <v>89</v>
      </c>
      <c r="AV292" s="15" t="s">
        <v>207</v>
      </c>
      <c r="AW292" s="15" t="s">
        <v>41</v>
      </c>
      <c r="AX292" s="15" t="s">
        <v>23</v>
      </c>
      <c r="AY292" s="239" t="s">
        <v>201</v>
      </c>
    </row>
    <row r="293" spans="1:65" s="2" customFormat="1" ht="14.45" customHeight="1">
      <c r="A293" s="36"/>
      <c r="B293" s="37"/>
      <c r="C293" s="180" t="s">
        <v>462</v>
      </c>
      <c r="D293" s="180" t="s">
        <v>202</v>
      </c>
      <c r="E293" s="181" t="s">
        <v>606</v>
      </c>
      <c r="F293" s="182" t="s">
        <v>607</v>
      </c>
      <c r="G293" s="183" t="s">
        <v>434</v>
      </c>
      <c r="H293" s="184">
        <v>2</v>
      </c>
      <c r="I293" s="185"/>
      <c r="J293" s="186">
        <f>ROUND(I293*H293,2)</f>
        <v>0</v>
      </c>
      <c r="K293" s="182" t="s">
        <v>206</v>
      </c>
      <c r="L293" s="41"/>
      <c r="M293" s="187" t="s">
        <v>22</v>
      </c>
      <c r="N293" s="188" t="s">
        <v>51</v>
      </c>
      <c r="O293" s="66"/>
      <c r="P293" s="189">
        <f>O293*H293</f>
        <v>0</v>
      </c>
      <c r="Q293" s="189">
        <v>1.87207E-3</v>
      </c>
      <c r="R293" s="189">
        <f>Q293*H293</f>
        <v>3.74414E-3</v>
      </c>
      <c r="S293" s="189">
        <v>0</v>
      </c>
      <c r="T293" s="190">
        <f>S293*H293</f>
        <v>0</v>
      </c>
      <c r="U293" s="36"/>
      <c r="V293" s="36"/>
      <c r="W293" s="36"/>
      <c r="X293" s="36"/>
      <c r="Y293" s="36"/>
      <c r="Z293" s="36"/>
      <c r="AA293" s="36"/>
      <c r="AB293" s="36"/>
      <c r="AC293" s="36"/>
      <c r="AD293" s="36"/>
      <c r="AE293" s="36"/>
      <c r="AR293" s="191" t="s">
        <v>207</v>
      </c>
      <c r="AT293" s="191" t="s">
        <v>202</v>
      </c>
      <c r="AU293" s="191" t="s">
        <v>89</v>
      </c>
      <c r="AY293" s="19" t="s">
        <v>201</v>
      </c>
      <c r="BE293" s="192">
        <f>IF(N293="základní",J293,0)</f>
        <v>0</v>
      </c>
      <c r="BF293" s="192">
        <f>IF(N293="snížená",J293,0)</f>
        <v>0</v>
      </c>
      <c r="BG293" s="192">
        <f>IF(N293="zákl. přenesená",J293,0)</f>
        <v>0</v>
      </c>
      <c r="BH293" s="192">
        <f>IF(N293="sníž. přenesená",J293,0)</f>
        <v>0</v>
      </c>
      <c r="BI293" s="192">
        <f>IF(N293="nulová",J293,0)</f>
        <v>0</v>
      </c>
      <c r="BJ293" s="19" t="s">
        <v>23</v>
      </c>
      <c r="BK293" s="192">
        <f>ROUND(I293*H293,2)</f>
        <v>0</v>
      </c>
      <c r="BL293" s="19" t="s">
        <v>207</v>
      </c>
      <c r="BM293" s="191" t="s">
        <v>1104</v>
      </c>
    </row>
    <row r="294" spans="1:65" s="2" customFormat="1" ht="175.5">
      <c r="A294" s="36"/>
      <c r="B294" s="37"/>
      <c r="C294" s="38"/>
      <c r="D294" s="193" t="s">
        <v>209</v>
      </c>
      <c r="E294" s="38"/>
      <c r="F294" s="194" t="s">
        <v>609</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209</v>
      </c>
      <c r="AU294" s="19" t="s">
        <v>89</v>
      </c>
    </row>
    <row r="295" spans="1:65" s="13" customFormat="1" ht="11.25">
      <c r="B295" s="198"/>
      <c r="C295" s="199"/>
      <c r="D295" s="193" t="s">
        <v>211</v>
      </c>
      <c r="E295" s="200" t="s">
        <v>22</v>
      </c>
      <c r="F295" s="201" t="s">
        <v>1089</v>
      </c>
      <c r="G295" s="199"/>
      <c r="H295" s="200" t="s">
        <v>22</v>
      </c>
      <c r="I295" s="202"/>
      <c r="J295" s="199"/>
      <c r="K295" s="199"/>
      <c r="L295" s="203"/>
      <c r="M295" s="204"/>
      <c r="N295" s="205"/>
      <c r="O295" s="205"/>
      <c r="P295" s="205"/>
      <c r="Q295" s="205"/>
      <c r="R295" s="205"/>
      <c r="S295" s="205"/>
      <c r="T295" s="206"/>
      <c r="AT295" s="207" t="s">
        <v>211</v>
      </c>
      <c r="AU295" s="207" t="s">
        <v>89</v>
      </c>
      <c r="AV295" s="13" t="s">
        <v>23</v>
      </c>
      <c r="AW295" s="13" t="s">
        <v>41</v>
      </c>
      <c r="AX295" s="13" t="s">
        <v>80</v>
      </c>
      <c r="AY295" s="207" t="s">
        <v>201</v>
      </c>
    </row>
    <row r="296" spans="1:65" s="14" customFormat="1" ht="11.25">
      <c r="B296" s="208"/>
      <c r="C296" s="209"/>
      <c r="D296" s="193" t="s">
        <v>211</v>
      </c>
      <c r="E296" s="210" t="s">
        <v>22</v>
      </c>
      <c r="F296" s="211" t="s">
        <v>1105</v>
      </c>
      <c r="G296" s="209"/>
      <c r="H296" s="212">
        <v>1</v>
      </c>
      <c r="I296" s="213"/>
      <c r="J296" s="209"/>
      <c r="K296" s="209"/>
      <c r="L296" s="214"/>
      <c r="M296" s="215"/>
      <c r="N296" s="216"/>
      <c r="O296" s="216"/>
      <c r="P296" s="216"/>
      <c r="Q296" s="216"/>
      <c r="R296" s="216"/>
      <c r="S296" s="216"/>
      <c r="T296" s="217"/>
      <c r="AT296" s="218" t="s">
        <v>211</v>
      </c>
      <c r="AU296" s="218" t="s">
        <v>89</v>
      </c>
      <c r="AV296" s="14" t="s">
        <v>89</v>
      </c>
      <c r="AW296" s="14" t="s">
        <v>41</v>
      </c>
      <c r="AX296" s="14" t="s">
        <v>80</v>
      </c>
      <c r="AY296" s="218" t="s">
        <v>201</v>
      </c>
    </row>
    <row r="297" spans="1:65" s="14" customFormat="1" ht="11.25">
      <c r="B297" s="208"/>
      <c r="C297" s="209"/>
      <c r="D297" s="193" t="s">
        <v>211</v>
      </c>
      <c r="E297" s="210" t="s">
        <v>22</v>
      </c>
      <c r="F297" s="211" t="s">
        <v>1106</v>
      </c>
      <c r="G297" s="209"/>
      <c r="H297" s="212">
        <v>1</v>
      </c>
      <c r="I297" s="213"/>
      <c r="J297" s="209"/>
      <c r="K297" s="209"/>
      <c r="L297" s="214"/>
      <c r="M297" s="215"/>
      <c r="N297" s="216"/>
      <c r="O297" s="216"/>
      <c r="P297" s="216"/>
      <c r="Q297" s="216"/>
      <c r="R297" s="216"/>
      <c r="S297" s="216"/>
      <c r="T297" s="217"/>
      <c r="AT297" s="218" t="s">
        <v>211</v>
      </c>
      <c r="AU297" s="218" t="s">
        <v>89</v>
      </c>
      <c r="AV297" s="14" t="s">
        <v>89</v>
      </c>
      <c r="AW297" s="14" t="s">
        <v>41</v>
      </c>
      <c r="AX297" s="14" t="s">
        <v>80</v>
      </c>
      <c r="AY297" s="218" t="s">
        <v>201</v>
      </c>
    </row>
    <row r="298" spans="1:65" s="15" customFormat="1" ht="11.25">
      <c r="B298" s="229"/>
      <c r="C298" s="230"/>
      <c r="D298" s="193" t="s">
        <v>211</v>
      </c>
      <c r="E298" s="231" t="s">
        <v>22</v>
      </c>
      <c r="F298" s="232" t="s">
        <v>316</v>
      </c>
      <c r="G298" s="230"/>
      <c r="H298" s="233">
        <v>2</v>
      </c>
      <c r="I298" s="234"/>
      <c r="J298" s="230"/>
      <c r="K298" s="230"/>
      <c r="L298" s="235"/>
      <c r="M298" s="236"/>
      <c r="N298" s="237"/>
      <c r="O298" s="237"/>
      <c r="P298" s="237"/>
      <c r="Q298" s="237"/>
      <c r="R298" s="237"/>
      <c r="S298" s="237"/>
      <c r="T298" s="238"/>
      <c r="AT298" s="239" t="s">
        <v>211</v>
      </c>
      <c r="AU298" s="239" t="s">
        <v>89</v>
      </c>
      <c r="AV298" s="15" t="s">
        <v>207</v>
      </c>
      <c r="AW298" s="15" t="s">
        <v>41</v>
      </c>
      <c r="AX298" s="15" t="s">
        <v>23</v>
      </c>
      <c r="AY298" s="239" t="s">
        <v>201</v>
      </c>
    </row>
    <row r="299" spans="1:65" s="2" customFormat="1" ht="14.45" customHeight="1">
      <c r="A299" s="36"/>
      <c r="B299" s="37"/>
      <c r="C299" s="219" t="s">
        <v>468</v>
      </c>
      <c r="D299" s="219" t="s">
        <v>261</v>
      </c>
      <c r="E299" s="220" t="s">
        <v>613</v>
      </c>
      <c r="F299" s="221" t="s">
        <v>1107</v>
      </c>
      <c r="G299" s="222" t="s">
        <v>216</v>
      </c>
      <c r="H299" s="223">
        <v>0.49</v>
      </c>
      <c r="I299" s="224"/>
      <c r="J299" s="225">
        <f>ROUND(I299*H299,2)</f>
        <v>0</v>
      </c>
      <c r="K299" s="221" t="s">
        <v>22</v>
      </c>
      <c r="L299" s="226"/>
      <c r="M299" s="227" t="s">
        <v>22</v>
      </c>
      <c r="N299" s="228" t="s">
        <v>51</v>
      </c>
      <c r="O299" s="66"/>
      <c r="P299" s="189">
        <f>O299*H299</f>
        <v>0</v>
      </c>
      <c r="Q299" s="189">
        <v>3.0799999999999998E-3</v>
      </c>
      <c r="R299" s="189">
        <f>Q299*H299</f>
        <v>1.5091999999999998E-3</v>
      </c>
      <c r="S299" s="189">
        <v>0</v>
      </c>
      <c r="T299" s="190">
        <f>S299*H299</f>
        <v>0</v>
      </c>
      <c r="U299" s="36"/>
      <c r="V299" s="36"/>
      <c r="W299" s="36"/>
      <c r="X299" s="36"/>
      <c r="Y299" s="36"/>
      <c r="Z299" s="36"/>
      <c r="AA299" s="36"/>
      <c r="AB299" s="36"/>
      <c r="AC299" s="36"/>
      <c r="AD299" s="36"/>
      <c r="AE299" s="36"/>
      <c r="AR299" s="191" t="s">
        <v>253</v>
      </c>
      <c r="AT299" s="191" t="s">
        <v>261</v>
      </c>
      <c r="AU299" s="191" t="s">
        <v>89</v>
      </c>
      <c r="AY299" s="19" t="s">
        <v>201</v>
      </c>
      <c r="BE299" s="192">
        <f>IF(N299="základní",J299,0)</f>
        <v>0</v>
      </c>
      <c r="BF299" s="192">
        <f>IF(N299="snížená",J299,0)</f>
        <v>0</v>
      </c>
      <c r="BG299" s="192">
        <f>IF(N299="zákl. přenesená",J299,0)</f>
        <v>0</v>
      </c>
      <c r="BH299" s="192">
        <f>IF(N299="sníž. přenesená",J299,0)</f>
        <v>0</v>
      </c>
      <c r="BI299" s="192">
        <f>IF(N299="nulová",J299,0)</f>
        <v>0</v>
      </c>
      <c r="BJ299" s="19" t="s">
        <v>23</v>
      </c>
      <c r="BK299" s="192">
        <f>ROUND(I299*H299,2)</f>
        <v>0</v>
      </c>
      <c r="BL299" s="19" t="s">
        <v>207</v>
      </c>
      <c r="BM299" s="191" t="s">
        <v>1108</v>
      </c>
    </row>
    <row r="300" spans="1:65" s="2" customFormat="1" ht="19.5">
      <c r="A300" s="36"/>
      <c r="B300" s="37"/>
      <c r="C300" s="38"/>
      <c r="D300" s="193" t="s">
        <v>953</v>
      </c>
      <c r="E300" s="38"/>
      <c r="F300" s="194" t="s">
        <v>1109</v>
      </c>
      <c r="G300" s="38"/>
      <c r="H300" s="38"/>
      <c r="I300" s="195"/>
      <c r="J300" s="38"/>
      <c r="K300" s="38"/>
      <c r="L300" s="41"/>
      <c r="M300" s="196"/>
      <c r="N300" s="197"/>
      <c r="O300" s="66"/>
      <c r="P300" s="66"/>
      <c r="Q300" s="66"/>
      <c r="R300" s="66"/>
      <c r="S300" s="66"/>
      <c r="T300" s="67"/>
      <c r="U300" s="36"/>
      <c r="V300" s="36"/>
      <c r="W300" s="36"/>
      <c r="X300" s="36"/>
      <c r="Y300" s="36"/>
      <c r="Z300" s="36"/>
      <c r="AA300" s="36"/>
      <c r="AB300" s="36"/>
      <c r="AC300" s="36"/>
      <c r="AD300" s="36"/>
      <c r="AE300" s="36"/>
      <c r="AT300" s="19" t="s">
        <v>953</v>
      </c>
      <c r="AU300" s="19" t="s">
        <v>89</v>
      </c>
    </row>
    <row r="301" spans="1:65" s="2" customFormat="1" ht="14.45" customHeight="1">
      <c r="A301" s="36"/>
      <c r="B301" s="37"/>
      <c r="C301" s="219" t="s">
        <v>472</v>
      </c>
      <c r="D301" s="219" t="s">
        <v>261</v>
      </c>
      <c r="E301" s="220" t="s">
        <v>1110</v>
      </c>
      <c r="F301" s="221" t="s">
        <v>1111</v>
      </c>
      <c r="G301" s="222" t="s">
        <v>216</v>
      </c>
      <c r="H301" s="223">
        <v>1.32</v>
      </c>
      <c r="I301" s="224"/>
      <c r="J301" s="225">
        <f>ROUND(I301*H301,2)</f>
        <v>0</v>
      </c>
      <c r="K301" s="221" t="s">
        <v>22</v>
      </c>
      <c r="L301" s="226"/>
      <c r="M301" s="227" t="s">
        <v>22</v>
      </c>
      <c r="N301" s="228" t="s">
        <v>51</v>
      </c>
      <c r="O301" s="66"/>
      <c r="P301" s="189">
        <f>O301*H301</f>
        <v>0</v>
      </c>
      <c r="Q301" s="189">
        <v>3.0799999999999998E-3</v>
      </c>
      <c r="R301" s="189">
        <f>Q301*H301</f>
        <v>4.0655999999999999E-3</v>
      </c>
      <c r="S301" s="189">
        <v>0</v>
      </c>
      <c r="T301" s="190">
        <f>S301*H301</f>
        <v>0</v>
      </c>
      <c r="U301" s="36"/>
      <c r="V301" s="36"/>
      <c r="W301" s="36"/>
      <c r="X301" s="36"/>
      <c r="Y301" s="36"/>
      <c r="Z301" s="36"/>
      <c r="AA301" s="36"/>
      <c r="AB301" s="36"/>
      <c r="AC301" s="36"/>
      <c r="AD301" s="36"/>
      <c r="AE301" s="36"/>
      <c r="AR301" s="191" t="s">
        <v>253</v>
      </c>
      <c r="AT301" s="191" t="s">
        <v>261</v>
      </c>
      <c r="AU301" s="191" t="s">
        <v>89</v>
      </c>
      <c r="AY301" s="19" t="s">
        <v>201</v>
      </c>
      <c r="BE301" s="192">
        <f>IF(N301="základní",J301,0)</f>
        <v>0</v>
      </c>
      <c r="BF301" s="192">
        <f>IF(N301="snížená",J301,0)</f>
        <v>0</v>
      </c>
      <c r="BG301" s="192">
        <f>IF(N301="zákl. přenesená",J301,0)</f>
        <v>0</v>
      </c>
      <c r="BH301" s="192">
        <f>IF(N301="sníž. přenesená",J301,0)</f>
        <v>0</v>
      </c>
      <c r="BI301" s="192">
        <f>IF(N301="nulová",J301,0)</f>
        <v>0</v>
      </c>
      <c r="BJ301" s="19" t="s">
        <v>23</v>
      </c>
      <c r="BK301" s="192">
        <f>ROUND(I301*H301,2)</f>
        <v>0</v>
      </c>
      <c r="BL301" s="19" t="s">
        <v>207</v>
      </c>
      <c r="BM301" s="191" t="s">
        <v>1112</v>
      </c>
    </row>
    <row r="302" spans="1:65" s="2" customFormat="1" ht="19.5">
      <c r="A302" s="36"/>
      <c r="B302" s="37"/>
      <c r="C302" s="38"/>
      <c r="D302" s="193" t="s">
        <v>953</v>
      </c>
      <c r="E302" s="38"/>
      <c r="F302" s="194" t="s">
        <v>1109</v>
      </c>
      <c r="G302" s="38"/>
      <c r="H302" s="38"/>
      <c r="I302" s="195"/>
      <c r="J302" s="38"/>
      <c r="K302" s="38"/>
      <c r="L302" s="41"/>
      <c r="M302" s="196"/>
      <c r="N302" s="197"/>
      <c r="O302" s="66"/>
      <c r="P302" s="66"/>
      <c r="Q302" s="66"/>
      <c r="R302" s="66"/>
      <c r="S302" s="66"/>
      <c r="T302" s="67"/>
      <c r="U302" s="36"/>
      <c r="V302" s="36"/>
      <c r="W302" s="36"/>
      <c r="X302" s="36"/>
      <c r="Y302" s="36"/>
      <c r="Z302" s="36"/>
      <c r="AA302" s="36"/>
      <c r="AB302" s="36"/>
      <c r="AC302" s="36"/>
      <c r="AD302" s="36"/>
      <c r="AE302" s="36"/>
      <c r="AT302" s="19" t="s">
        <v>953</v>
      </c>
      <c r="AU302" s="19" t="s">
        <v>89</v>
      </c>
    </row>
    <row r="303" spans="1:65" s="2" customFormat="1" ht="14.45" customHeight="1">
      <c r="A303" s="36"/>
      <c r="B303" s="37"/>
      <c r="C303" s="180" t="s">
        <v>478</v>
      </c>
      <c r="D303" s="180" t="s">
        <v>202</v>
      </c>
      <c r="E303" s="181" t="s">
        <v>591</v>
      </c>
      <c r="F303" s="182" t="s">
        <v>592</v>
      </c>
      <c r="G303" s="183" t="s">
        <v>434</v>
      </c>
      <c r="H303" s="184">
        <v>7</v>
      </c>
      <c r="I303" s="185"/>
      <c r="J303" s="186">
        <f>ROUND(I303*H303,2)</f>
        <v>0</v>
      </c>
      <c r="K303" s="182" t="s">
        <v>206</v>
      </c>
      <c r="L303" s="41"/>
      <c r="M303" s="187" t="s">
        <v>22</v>
      </c>
      <c r="N303" s="188" t="s">
        <v>51</v>
      </c>
      <c r="O303" s="66"/>
      <c r="P303" s="189">
        <f>O303*H303</f>
        <v>0</v>
      </c>
      <c r="Q303" s="189">
        <v>2.4000000000000001E-4</v>
      </c>
      <c r="R303" s="189">
        <f>Q303*H303</f>
        <v>1.6800000000000001E-3</v>
      </c>
      <c r="S303" s="189">
        <v>0</v>
      </c>
      <c r="T303" s="190">
        <f>S303*H303</f>
        <v>0</v>
      </c>
      <c r="U303" s="36"/>
      <c r="V303" s="36"/>
      <c r="W303" s="36"/>
      <c r="X303" s="36"/>
      <c r="Y303" s="36"/>
      <c r="Z303" s="36"/>
      <c r="AA303" s="36"/>
      <c r="AB303" s="36"/>
      <c r="AC303" s="36"/>
      <c r="AD303" s="36"/>
      <c r="AE303" s="36"/>
      <c r="AR303" s="191" t="s">
        <v>207</v>
      </c>
      <c r="AT303" s="191" t="s">
        <v>202</v>
      </c>
      <c r="AU303" s="191" t="s">
        <v>89</v>
      </c>
      <c r="AY303" s="19" t="s">
        <v>201</v>
      </c>
      <c r="BE303" s="192">
        <f>IF(N303="základní",J303,0)</f>
        <v>0</v>
      </c>
      <c r="BF303" s="192">
        <f>IF(N303="snížená",J303,0)</f>
        <v>0</v>
      </c>
      <c r="BG303" s="192">
        <f>IF(N303="zákl. přenesená",J303,0)</f>
        <v>0</v>
      </c>
      <c r="BH303" s="192">
        <f>IF(N303="sníž. přenesená",J303,0)</f>
        <v>0</v>
      </c>
      <c r="BI303" s="192">
        <f>IF(N303="nulová",J303,0)</f>
        <v>0</v>
      </c>
      <c r="BJ303" s="19" t="s">
        <v>23</v>
      </c>
      <c r="BK303" s="192">
        <f>ROUND(I303*H303,2)</f>
        <v>0</v>
      </c>
      <c r="BL303" s="19" t="s">
        <v>207</v>
      </c>
      <c r="BM303" s="191" t="s">
        <v>1113</v>
      </c>
    </row>
    <row r="304" spans="1:65" s="2" customFormat="1" ht="48.75">
      <c r="A304" s="36"/>
      <c r="B304" s="37"/>
      <c r="C304" s="38"/>
      <c r="D304" s="193" t="s">
        <v>209</v>
      </c>
      <c r="E304" s="38"/>
      <c r="F304" s="194" t="s">
        <v>594</v>
      </c>
      <c r="G304" s="38"/>
      <c r="H304" s="38"/>
      <c r="I304" s="195"/>
      <c r="J304" s="38"/>
      <c r="K304" s="38"/>
      <c r="L304" s="41"/>
      <c r="M304" s="196"/>
      <c r="N304" s="197"/>
      <c r="O304" s="66"/>
      <c r="P304" s="66"/>
      <c r="Q304" s="66"/>
      <c r="R304" s="66"/>
      <c r="S304" s="66"/>
      <c r="T304" s="67"/>
      <c r="U304" s="36"/>
      <c r="V304" s="36"/>
      <c r="W304" s="36"/>
      <c r="X304" s="36"/>
      <c r="Y304" s="36"/>
      <c r="Z304" s="36"/>
      <c r="AA304" s="36"/>
      <c r="AB304" s="36"/>
      <c r="AC304" s="36"/>
      <c r="AD304" s="36"/>
      <c r="AE304" s="36"/>
      <c r="AT304" s="19" t="s">
        <v>209</v>
      </c>
      <c r="AU304" s="19" t="s">
        <v>89</v>
      </c>
    </row>
    <row r="305" spans="1:65" s="13" customFormat="1" ht="11.25">
      <c r="B305" s="198"/>
      <c r="C305" s="199"/>
      <c r="D305" s="193" t="s">
        <v>211</v>
      </c>
      <c r="E305" s="200" t="s">
        <v>22</v>
      </c>
      <c r="F305" s="201" t="s">
        <v>1089</v>
      </c>
      <c r="G305" s="199"/>
      <c r="H305" s="200" t="s">
        <v>22</v>
      </c>
      <c r="I305" s="202"/>
      <c r="J305" s="199"/>
      <c r="K305" s="199"/>
      <c r="L305" s="203"/>
      <c r="M305" s="204"/>
      <c r="N305" s="205"/>
      <c r="O305" s="205"/>
      <c r="P305" s="205"/>
      <c r="Q305" s="205"/>
      <c r="R305" s="205"/>
      <c r="S305" s="205"/>
      <c r="T305" s="206"/>
      <c r="AT305" s="207" t="s">
        <v>211</v>
      </c>
      <c r="AU305" s="207" t="s">
        <v>89</v>
      </c>
      <c r="AV305" s="13" t="s">
        <v>23</v>
      </c>
      <c r="AW305" s="13" t="s">
        <v>41</v>
      </c>
      <c r="AX305" s="13" t="s">
        <v>80</v>
      </c>
      <c r="AY305" s="207" t="s">
        <v>201</v>
      </c>
    </row>
    <row r="306" spans="1:65" s="13" customFormat="1" ht="11.25">
      <c r="B306" s="198"/>
      <c r="C306" s="199"/>
      <c r="D306" s="193" t="s">
        <v>211</v>
      </c>
      <c r="E306" s="200" t="s">
        <v>22</v>
      </c>
      <c r="F306" s="201" t="s">
        <v>1114</v>
      </c>
      <c r="G306" s="199"/>
      <c r="H306" s="200" t="s">
        <v>22</v>
      </c>
      <c r="I306" s="202"/>
      <c r="J306" s="199"/>
      <c r="K306" s="199"/>
      <c r="L306" s="203"/>
      <c r="M306" s="204"/>
      <c r="N306" s="205"/>
      <c r="O306" s="205"/>
      <c r="P306" s="205"/>
      <c r="Q306" s="205"/>
      <c r="R306" s="205"/>
      <c r="S306" s="205"/>
      <c r="T306" s="206"/>
      <c r="AT306" s="207" t="s">
        <v>211</v>
      </c>
      <c r="AU306" s="207" t="s">
        <v>89</v>
      </c>
      <c r="AV306" s="13" t="s">
        <v>23</v>
      </c>
      <c r="AW306" s="13" t="s">
        <v>41</v>
      </c>
      <c r="AX306" s="13" t="s">
        <v>80</v>
      </c>
      <c r="AY306" s="207" t="s">
        <v>201</v>
      </c>
    </row>
    <row r="307" spans="1:65" s="14" customFormat="1" ht="11.25">
      <c r="B307" s="208"/>
      <c r="C307" s="209"/>
      <c r="D307" s="193" t="s">
        <v>211</v>
      </c>
      <c r="E307" s="210" t="s">
        <v>22</v>
      </c>
      <c r="F307" s="211" t="s">
        <v>1115</v>
      </c>
      <c r="G307" s="209"/>
      <c r="H307" s="212">
        <v>7</v>
      </c>
      <c r="I307" s="213"/>
      <c r="J307" s="209"/>
      <c r="K307" s="209"/>
      <c r="L307" s="214"/>
      <c r="M307" s="215"/>
      <c r="N307" s="216"/>
      <c r="O307" s="216"/>
      <c r="P307" s="216"/>
      <c r="Q307" s="216"/>
      <c r="R307" s="216"/>
      <c r="S307" s="216"/>
      <c r="T307" s="217"/>
      <c r="AT307" s="218" t="s">
        <v>211</v>
      </c>
      <c r="AU307" s="218" t="s">
        <v>89</v>
      </c>
      <c r="AV307" s="14" t="s">
        <v>89</v>
      </c>
      <c r="AW307" s="14" t="s">
        <v>41</v>
      </c>
      <c r="AX307" s="14" t="s">
        <v>23</v>
      </c>
      <c r="AY307" s="218" t="s">
        <v>201</v>
      </c>
    </row>
    <row r="308" spans="1:65" s="2" customFormat="1" ht="14.45" customHeight="1">
      <c r="A308" s="36"/>
      <c r="B308" s="37"/>
      <c r="C308" s="180" t="s">
        <v>483</v>
      </c>
      <c r="D308" s="180" t="s">
        <v>202</v>
      </c>
      <c r="E308" s="181" t="s">
        <v>618</v>
      </c>
      <c r="F308" s="182" t="s">
        <v>619</v>
      </c>
      <c r="G308" s="183" t="s">
        <v>434</v>
      </c>
      <c r="H308" s="184">
        <v>11</v>
      </c>
      <c r="I308" s="185"/>
      <c r="J308" s="186">
        <f>ROUND(I308*H308,2)</f>
        <v>0</v>
      </c>
      <c r="K308" s="182" t="s">
        <v>206</v>
      </c>
      <c r="L308" s="41"/>
      <c r="M308" s="187" t="s">
        <v>22</v>
      </c>
      <c r="N308" s="188" t="s">
        <v>51</v>
      </c>
      <c r="O308" s="66"/>
      <c r="P308" s="189">
        <f>O308*H308</f>
        <v>0</v>
      </c>
      <c r="Q308" s="189">
        <v>9.4179999999999993E-3</v>
      </c>
      <c r="R308" s="189">
        <f>Q308*H308</f>
        <v>0.103598</v>
      </c>
      <c r="S308" s="189">
        <v>0</v>
      </c>
      <c r="T308" s="190">
        <f>S308*H308</f>
        <v>0</v>
      </c>
      <c r="U308" s="36"/>
      <c r="V308" s="36"/>
      <c r="W308" s="36"/>
      <c r="X308" s="36"/>
      <c r="Y308" s="36"/>
      <c r="Z308" s="36"/>
      <c r="AA308" s="36"/>
      <c r="AB308" s="36"/>
      <c r="AC308" s="36"/>
      <c r="AD308" s="36"/>
      <c r="AE308" s="36"/>
      <c r="AR308" s="191" t="s">
        <v>207</v>
      </c>
      <c r="AT308" s="191" t="s">
        <v>202</v>
      </c>
      <c r="AU308" s="191" t="s">
        <v>89</v>
      </c>
      <c r="AY308" s="19" t="s">
        <v>201</v>
      </c>
      <c r="BE308" s="192">
        <f>IF(N308="základní",J308,0)</f>
        <v>0</v>
      </c>
      <c r="BF308" s="192">
        <f>IF(N308="snížená",J308,0)</f>
        <v>0</v>
      </c>
      <c r="BG308" s="192">
        <f>IF(N308="zákl. přenesená",J308,0)</f>
        <v>0</v>
      </c>
      <c r="BH308" s="192">
        <f>IF(N308="sníž. přenesená",J308,0)</f>
        <v>0</v>
      </c>
      <c r="BI308" s="192">
        <f>IF(N308="nulová",J308,0)</f>
        <v>0</v>
      </c>
      <c r="BJ308" s="19" t="s">
        <v>23</v>
      </c>
      <c r="BK308" s="192">
        <f>ROUND(I308*H308,2)</f>
        <v>0</v>
      </c>
      <c r="BL308" s="19" t="s">
        <v>207</v>
      </c>
      <c r="BM308" s="191" t="s">
        <v>1116</v>
      </c>
    </row>
    <row r="309" spans="1:65" s="2" customFormat="1" ht="146.25">
      <c r="A309" s="36"/>
      <c r="B309" s="37"/>
      <c r="C309" s="38"/>
      <c r="D309" s="193" t="s">
        <v>209</v>
      </c>
      <c r="E309" s="38"/>
      <c r="F309" s="194" t="s">
        <v>621</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209</v>
      </c>
      <c r="AU309" s="19" t="s">
        <v>89</v>
      </c>
    </row>
    <row r="310" spans="1:65" s="13" customFormat="1" ht="11.25">
      <c r="B310" s="198"/>
      <c r="C310" s="199"/>
      <c r="D310" s="193" t="s">
        <v>211</v>
      </c>
      <c r="E310" s="200" t="s">
        <v>22</v>
      </c>
      <c r="F310" s="201" t="s">
        <v>1102</v>
      </c>
      <c r="G310" s="199"/>
      <c r="H310" s="200" t="s">
        <v>22</v>
      </c>
      <c r="I310" s="202"/>
      <c r="J310" s="199"/>
      <c r="K310" s="199"/>
      <c r="L310" s="203"/>
      <c r="M310" s="204"/>
      <c r="N310" s="205"/>
      <c r="O310" s="205"/>
      <c r="P310" s="205"/>
      <c r="Q310" s="205"/>
      <c r="R310" s="205"/>
      <c r="S310" s="205"/>
      <c r="T310" s="206"/>
      <c r="AT310" s="207" t="s">
        <v>211</v>
      </c>
      <c r="AU310" s="207" t="s">
        <v>89</v>
      </c>
      <c r="AV310" s="13" t="s">
        <v>23</v>
      </c>
      <c r="AW310" s="13" t="s">
        <v>41</v>
      </c>
      <c r="AX310" s="13" t="s">
        <v>80</v>
      </c>
      <c r="AY310" s="207" t="s">
        <v>201</v>
      </c>
    </row>
    <row r="311" spans="1:65" s="14" customFormat="1" ht="11.25">
      <c r="B311" s="208"/>
      <c r="C311" s="209"/>
      <c r="D311" s="193" t="s">
        <v>211</v>
      </c>
      <c r="E311" s="210" t="s">
        <v>22</v>
      </c>
      <c r="F311" s="211" t="s">
        <v>1117</v>
      </c>
      <c r="G311" s="209"/>
      <c r="H311" s="212">
        <v>11</v>
      </c>
      <c r="I311" s="213"/>
      <c r="J311" s="209"/>
      <c r="K311" s="209"/>
      <c r="L311" s="214"/>
      <c r="M311" s="215"/>
      <c r="N311" s="216"/>
      <c r="O311" s="216"/>
      <c r="P311" s="216"/>
      <c r="Q311" s="216"/>
      <c r="R311" s="216"/>
      <c r="S311" s="216"/>
      <c r="T311" s="217"/>
      <c r="AT311" s="218" t="s">
        <v>211</v>
      </c>
      <c r="AU311" s="218" t="s">
        <v>89</v>
      </c>
      <c r="AV311" s="14" t="s">
        <v>89</v>
      </c>
      <c r="AW311" s="14" t="s">
        <v>41</v>
      </c>
      <c r="AX311" s="14" t="s">
        <v>23</v>
      </c>
      <c r="AY311" s="218" t="s">
        <v>201</v>
      </c>
    </row>
    <row r="312" spans="1:65" s="13" customFormat="1" ht="11.25">
      <c r="B312" s="198"/>
      <c r="C312" s="199"/>
      <c r="D312" s="193" t="s">
        <v>211</v>
      </c>
      <c r="E312" s="200" t="s">
        <v>22</v>
      </c>
      <c r="F312" s="201" t="s">
        <v>1118</v>
      </c>
      <c r="G312" s="199"/>
      <c r="H312" s="200" t="s">
        <v>22</v>
      </c>
      <c r="I312" s="202"/>
      <c r="J312" s="199"/>
      <c r="K312" s="199"/>
      <c r="L312" s="203"/>
      <c r="M312" s="204"/>
      <c r="N312" s="205"/>
      <c r="O312" s="205"/>
      <c r="P312" s="205"/>
      <c r="Q312" s="205"/>
      <c r="R312" s="205"/>
      <c r="S312" s="205"/>
      <c r="T312" s="206"/>
      <c r="AT312" s="207" t="s">
        <v>211</v>
      </c>
      <c r="AU312" s="207" t="s">
        <v>89</v>
      </c>
      <c r="AV312" s="13" t="s">
        <v>23</v>
      </c>
      <c r="AW312" s="13" t="s">
        <v>41</v>
      </c>
      <c r="AX312" s="13" t="s">
        <v>80</v>
      </c>
      <c r="AY312" s="207" t="s">
        <v>201</v>
      </c>
    </row>
    <row r="313" spans="1:65" s="2" customFormat="1" ht="14.45" customHeight="1">
      <c r="A313" s="36"/>
      <c r="B313" s="37"/>
      <c r="C313" s="219" t="s">
        <v>487</v>
      </c>
      <c r="D313" s="219" t="s">
        <v>261</v>
      </c>
      <c r="E313" s="220" t="s">
        <v>625</v>
      </c>
      <c r="F313" s="221" t="s">
        <v>1119</v>
      </c>
      <c r="G313" s="222" t="s">
        <v>434</v>
      </c>
      <c r="H313" s="223">
        <v>11</v>
      </c>
      <c r="I313" s="224"/>
      <c r="J313" s="225">
        <f>ROUND(I313*H313,2)</f>
        <v>0</v>
      </c>
      <c r="K313" s="221" t="s">
        <v>22</v>
      </c>
      <c r="L313" s="226"/>
      <c r="M313" s="227" t="s">
        <v>22</v>
      </c>
      <c r="N313" s="228" t="s">
        <v>51</v>
      </c>
      <c r="O313" s="66"/>
      <c r="P313" s="189">
        <f>O313*H313</f>
        <v>0</v>
      </c>
      <c r="Q313" s="189">
        <v>0.2</v>
      </c>
      <c r="R313" s="189">
        <f>Q313*H313</f>
        <v>2.2000000000000002</v>
      </c>
      <c r="S313" s="189">
        <v>0</v>
      </c>
      <c r="T313" s="190">
        <f>S313*H313</f>
        <v>0</v>
      </c>
      <c r="U313" s="36"/>
      <c r="V313" s="36"/>
      <c r="W313" s="36"/>
      <c r="X313" s="36"/>
      <c r="Y313" s="36"/>
      <c r="Z313" s="36"/>
      <c r="AA313" s="36"/>
      <c r="AB313" s="36"/>
      <c r="AC313" s="36"/>
      <c r="AD313" s="36"/>
      <c r="AE313" s="36"/>
      <c r="AR313" s="191" t="s">
        <v>253</v>
      </c>
      <c r="AT313" s="191" t="s">
        <v>261</v>
      </c>
      <c r="AU313" s="191" t="s">
        <v>89</v>
      </c>
      <c r="AY313" s="19" t="s">
        <v>201</v>
      </c>
      <c r="BE313" s="192">
        <f>IF(N313="základní",J313,0)</f>
        <v>0</v>
      </c>
      <c r="BF313" s="192">
        <f>IF(N313="snížená",J313,0)</f>
        <v>0</v>
      </c>
      <c r="BG313" s="192">
        <f>IF(N313="zákl. přenesená",J313,0)</f>
        <v>0</v>
      </c>
      <c r="BH313" s="192">
        <f>IF(N313="sníž. přenesená",J313,0)</f>
        <v>0</v>
      </c>
      <c r="BI313" s="192">
        <f>IF(N313="nulová",J313,0)</f>
        <v>0</v>
      </c>
      <c r="BJ313" s="19" t="s">
        <v>23</v>
      </c>
      <c r="BK313" s="192">
        <f>ROUND(I313*H313,2)</f>
        <v>0</v>
      </c>
      <c r="BL313" s="19" t="s">
        <v>207</v>
      </c>
      <c r="BM313" s="191" t="s">
        <v>1120</v>
      </c>
    </row>
    <row r="314" spans="1:65" s="2" customFormat="1" ht="14.45" customHeight="1">
      <c r="A314" s="36"/>
      <c r="B314" s="37"/>
      <c r="C314" s="180" t="s">
        <v>494</v>
      </c>
      <c r="D314" s="180" t="s">
        <v>202</v>
      </c>
      <c r="E314" s="181" t="s">
        <v>633</v>
      </c>
      <c r="F314" s="182" t="s">
        <v>634</v>
      </c>
      <c r="G314" s="183" t="s">
        <v>216</v>
      </c>
      <c r="H314" s="184">
        <v>30.69</v>
      </c>
      <c r="I314" s="185"/>
      <c r="J314" s="186">
        <f>ROUND(I314*H314,2)</f>
        <v>0</v>
      </c>
      <c r="K314" s="182" t="s">
        <v>206</v>
      </c>
      <c r="L314" s="41"/>
      <c r="M314" s="187" t="s">
        <v>22</v>
      </c>
      <c r="N314" s="188" t="s">
        <v>51</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207</v>
      </c>
      <c r="AT314" s="191" t="s">
        <v>202</v>
      </c>
      <c r="AU314" s="191" t="s">
        <v>89</v>
      </c>
      <c r="AY314" s="19" t="s">
        <v>201</v>
      </c>
      <c r="BE314" s="192">
        <f>IF(N314="základní",J314,0)</f>
        <v>0</v>
      </c>
      <c r="BF314" s="192">
        <f>IF(N314="snížená",J314,0)</f>
        <v>0</v>
      </c>
      <c r="BG314" s="192">
        <f>IF(N314="zákl. přenesená",J314,0)</f>
        <v>0</v>
      </c>
      <c r="BH314" s="192">
        <f>IF(N314="sníž. přenesená",J314,0)</f>
        <v>0</v>
      </c>
      <c r="BI314" s="192">
        <f>IF(N314="nulová",J314,0)</f>
        <v>0</v>
      </c>
      <c r="BJ314" s="19" t="s">
        <v>23</v>
      </c>
      <c r="BK314" s="192">
        <f>ROUND(I314*H314,2)</f>
        <v>0</v>
      </c>
      <c r="BL314" s="19" t="s">
        <v>207</v>
      </c>
      <c r="BM314" s="191" t="s">
        <v>1121</v>
      </c>
    </row>
    <row r="315" spans="1:65" s="2" customFormat="1" ht="165.75">
      <c r="A315" s="36"/>
      <c r="B315" s="37"/>
      <c r="C315" s="38"/>
      <c r="D315" s="193" t="s">
        <v>209</v>
      </c>
      <c r="E315" s="38"/>
      <c r="F315" s="194" t="s">
        <v>636</v>
      </c>
      <c r="G315" s="38"/>
      <c r="H315" s="38"/>
      <c r="I315" s="195"/>
      <c r="J315" s="38"/>
      <c r="K315" s="38"/>
      <c r="L315" s="41"/>
      <c r="M315" s="196"/>
      <c r="N315" s="197"/>
      <c r="O315" s="66"/>
      <c r="P315" s="66"/>
      <c r="Q315" s="66"/>
      <c r="R315" s="66"/>
      <c r="S315" s="66"/>
      <c r="T315" s="67"/>
      <c r="U315" s="36"/>
      <c r="V315" s="36"/>
      <c r="W315" s="36"/>
      <c r="X315" s="36"/>
      <c r="Y315" s="36"/>
      <c r="Z315" s="36"/>
      <c r="AA315" s="36"/>
      <c r="AB315" s="36"/>
      <c r="AC315" s="36"/>
      <c r="AD315" s="36"/>
      <c r="AE315" s="36"/>
      <c r="AT315" s="19" t="s">
        <v>209</v>
      </c>
      <c r="AU315" s="19" t="s">
        <v>89</v>
      </c>
    </row>
    <row r="316" spans="1:65" s="13" customFormat="1" ht="11.25">
      <c r="B316" s="198"/>
      <c r="C316" s="199"/>
      <c r="D316" s="193" t="s">
        <v>211</v>
      </c>
      <c r="E316" s="200" t="s">
        <v>22</v>
      </c>
      <c r="F316" s="201" t="s">
        <v>1102</v>
      </c>
      <c r="G316" s="199"/>
      <c r="H316" s="200" t="s">
        <v>22</v>
      </c>
      <c r="I316" s="202"/>
      <c r="J316" s="199"/>
      <c r="K316" s="199"/>
      <c r="L316" s="203"/>
      <c r="M316" s="204"/>
      <c r="N316" s="205"/>
      <c r="O316" s="205"/>
      <c r="P316" s="205"/>
      <c r="Q316" s="205"/>
      <c r="R316" s="205"/>
      <c r="S316" s="205"/>
      <c r="T316" s="206"/>
      <c r="AT316" s="207" t="s">
        <v>211</v>
      </c>
      <c r="AU316" s="207" t="s">
        <v>89</v>
      </c>
      <c r="AV316" s="13" t="s">
        <v>23</v>
      </c>
      <c r="AW316" s="13" t="s">
        <v>41</v>
      </c>
      <c r="AX316" s="13" t="s">
        <v>80</v>
      </c>
      <c r="AY316" s="207" t="s">
        <v>201</v>
      </c>
    </row>
    <row r="317" spans="1:65" s="14" customFormat="1" ht="11.25">
      <c r="B317" s="208"/>
      <c r="C317" s="209"/>
      <c r="D317" s="193" t="s">
        <v>211</v>
      </c>
      <c r="E317" s="210" t="s">
        <v>22</v>
      </c>
      <c r="F317" s="211" t="s">
        <v>1122</v>
      </c>
      <c r="G317" s="209"/>
      <c r="H317" s="212">
        <v>6.54</v>
      </c>
      <c r="I317" s="213"/>
      <c r="J317" s="209"/>
      <c r="K317" s="209"/>
      <c r="L317" s="214"/>
      <c r="M317" s="215"/>
      <c r="N317" s="216"/>
      <c r="O317" s="216"/>
      <c r="P317" s="216"/>
      <c r="Q317" s="216"/>
      <c r="R317" s="216"/>
      <c r="S317" s="216"/>
      <c r="T317" s="217"/>
      <c r="AT317" s="218" t="s">
        <v>211</v>
      </c>
      <c r="AU317" s="218" t="s">
        <v>89</v>
      </c>
      <c r="AV317" s="14" t="s">
        <v>89</v>
      </c>
      <c r="AW317" s="14" t="s">
        <v>41</v>
      </c>
      <c r="AX317" s="14" t="s">
        <v>80</v>
      </c>
      <c r="AY317" s="218" t="s">
        <v>201</v>
      </c>
    </row>
    <row r="318" spans="1:65" s="14" customFormat="1" ht="11.25">
      <c r="B318" s="208"/>
      <c r="C318" s="209"/>
      <c r="D318" s="193" t="s">
        <v>211</v>
      </c>
      <c r="E318" s="210" t="s">
        <v>22</v>
      </c>
      <c r="F318" s="211" t="s">
        <v>1123</v>
      </c>
      <c r="G318" s="209"/>
      <c r="H318" s="212">
        <v>9.66</v>
      </c>
      <c r="I318" s="213"/>
      <c r="J318" s="209"/>
      <c r="K318" s="209"/>
      <c r="L318" s="214"/>
      <c r="M318" s="215"/>
      <c r="N318" s="216"/>
      <c r="O318" s="216"/>
      <c r="P318" s="216"/>
      <c r="Q318" s="216"/>
      <c r="R318" s="216"/>
      <c r="S318" s="216"/>
      <c r="T318" s="217"/>
      <c r="AT318" s="218" t="s">
        <v>211</v>
      </c>
      <c r="AU318" s="218" t="s">
        <v>89</v>
      </c>
      <c r="AV318" s="14" t="s">
        <v>89</v>
      </c>
      <c r="AW318" s="14" t="s">
        <v>41</v>
      </c>
      <c r="AX318" s="14" t="s">
        <v>80</v>
      </c>
      <c r="AY318" s="218" t="s">
        <v>201</v>
      </c>
    </row>
    <row r="319" spans="1:65" s="14" customFormat="1" ht="11.25">
      <c r="B319" s="208"/>
      <c r="C319" s="209"/>
      <c r="D319" s="193" t="s">
        <v>211</v>
      </c>
      <c r="E319" s="210" t="s">
        <v>22</v>
      </c>
      <c r="F319" s="211" t="s">
        <v>1124</v>
      </c>
      <c r="G319" s="209"/>
      <c r="H319" s="212">
        <v>14.49</v>
      </c>
      <c r="I319" s="213"/>
      <c r="J319" s="209"/>
      <c r="K319" s="209"/>
      <c r="L319" s="214"/>
      <c r="M319" s="215"/>
      <c r="N319" s="216"/>
      <c r="O319" s="216"/>
      <c r="P319" s="216"/>
      <c r="Q319" s="216"/>
      <c r="R319" s="216"/>
      <c r="S319" s="216"/>
      <c r="T319" s="217"/>
      <c r="AT319" s="218" t="s">
        <v>211</v>
      </c>
      <c r="AU319" s="218" t="s">
        <v>89</v>
      </c>
      <c r="AV319" s="14" t="s">
        <v>89</v>
      </c>
      <c r="AW319" s="14" t="s">
        <v>41</v>
      </c>
      <c r="AX319" s="14" t="s">
        <v>80</v>
      </c>
      <c r="AY319" s="218" t="s">
        <v>201</v>
      </c>
    </row>
    <row r="320" spans="1:65" s="15" customFormat="1" ht="11.25">
      <c r="B320" s="229"/>
      <c r="C320" s="230"/>
      <c r="D320" s="193" t="s">
        <v>211</v>
      </c>
      <c r="E320" s="231" t="s">
        <v>22</v>
      </c>
      <c r="F320" s="232" t="s">
        <v>316</v>
      </c>
      <c r="G320" s="230"/>
      <c r="H320" s="233">
        <v>30.69</v>
      </c>
      <c r="I320" s="234"/>
      <c r="J320" s="230"/>
      <c r="K320" s="230"/>
      <c r="L320" s="235"/>
      <c r="M320" s="236"/>
      <c r="N320" s="237"/>
      <c r="O320" s="237"/>
      <c r="P320" s="237"/>
      <c r="Q320" s="237"/>
      <c r="R320" s="237"/>
      <c r="S320" s="237"/>
      <c r="T320" s="238"/>
      <c r="AT320" s="239" t="s">
        <v>211</v>
      </c>
      <c r="AU320" s="239" t="s">
        <v>89</v>
      </c>
      <c r="AV320" s="15" t="s">
        <v>207</v>
      </c>
      <c r="AW320" s="15" t="s">
        <v>41</v>
      </c>
      <c r="AX320" s="15" t="s">
        <v>23</v>
      </c>
      <c r="AY320" s="239" t="s">
        <v>201</v>
      </c>
    </row>
    <row r="321" spans="1:65" s="2" customFormat="1" ht="14.45" customHeight="1">
      <c r="A321" s="36"/>
      <c r="B321" s="37"/>
      <c r="C321" s="219" t="s">
        <v>499</v>
      </c>
      <c r="D321" s="219" t="s">
        <v>261</v>
      </c>
      <c r="E321" s="220" t="s">
        <v>1125</v>
      </c>
      <c r="F321" s="221" t="s">
        <v>1126</v>
      </c>
      <c r="G321" s="222" t="s">
        <v>216</v>
      </c>
      <c r="H321" s="223">
        <v>14.49</v>
      </c>
      <c r="I321" s="224"/>
      <c r="J321" s="225">
        <f>ROUND(I321*H321,2)</f>
        <v>0</v>
      </c>
      <c r="K321" s="221" t="s">
        <v>22</v>
      </c>
      <c r="L321" s="226"/>
      <c r="M321" s="227" t="s">
        <v>22</v>
      </c>
      <c r="N321" s="228" t="s">
        <v>51</v>
      </c>
      <c r="O321" s="66"/>
      <c r="P321" s="189">
        <f>O321*H321</f>
        <v>0</v>
      </c>
      <c r="Q321" s="189">
        <v>5.5999999999999999E-3</v>
      </c>
      <c r="R321" s="189">
        <f>Q321*H321</f>
        <v>8.1143999999999994E-2</v>
      </c>
      <c r="S321" s="189">
        <v>0</v>
      </c>
      <c r="T321" s="190">
        <f>S321*H321</f>
        <v>0</v>
      </c>
      <c r="U321" s="36"/>
      <c r="V321" s="36"/>
      <c r="W321" s="36"/>
      <c r="X321" s="36"/>
      <c r="Y321" s="36"/>
      <c r="Z321" s="36"/>
      <c r="AA321" s="36"/>
      <c r="AB321" s="36"/>
      <c r="AC321" s="36"/>
      <c r="AD321" s="36"/>
      <c r="AE321" s="36"/>
      <c r="AR321" s="191" t="s">
        <v>253</v>
      </c>
      <c r="AT321" s="191" t="s">
        <v>261</v>
      </c>
      <c r="AU321" s="191" t="s">
        <v>89</v>
      </c>
      <c r="AY321" s="19" t="s">
        <v>201</v>
      </c>
      <c r="BE321" s="192">
        <f>IF(N321="základní",J321,0)</f>
        <v>0</v>
      </c>
      <c r="BF321" s="192">
        <f>IF(N321="snížená",J321,0)</f>
        <v>0</v>
      </c>
      <c r="BG321" s="192">
        <f>IF(N321="zákl. přenesená",J321,0)</f>
        <v>0</v>
      </c>
      <c r="BH321" s="192">
        <f>IF(N321="sníž. přenesená",J321,0)</f>
        <v>0</v>
      </c>
      <c r="BI321" s="192">
        <f>IF(N321="nulová",J321,0)</f>
        <v>0</v>
      </c>
      <c r="BJ321" s="19" t="s">
        <v>23</v>
      </c>
      <c r="BK321" s="192">
        <f>ROUND(I321*H321,2)</f>
        <v>0</v>
      </c>
      <c r="BL321" s="19" t="s">
        <v>207</v>
      </c>
      <c r="BM321" s="191" t="s">
        <v>1127</v>
      </c>
    </row>
    <row r="322" spans="1:65" s="14" customFormat="1" ht="11.25">
      <c r="B322" s="208"/>
      <c r="C322" s="209"/>
      <c r="D322" s="193" t="s">
        <v>211</v>
      </c>
      <c r="E322" s="210" t="s">
        <v>22</v>
      </c>
      <c r="F322" s="211" t="s">
        <v>1124</v>
      </c>
      <c r="G322" s="209"/>
      <c r="H322" s="212">
        <v>14.49</v>
      </c>
      <c r="I322" s="213"/>
      <c r="J322" s="209"/>
      <c r="K322" s="209"/>
      <c r="L322" s="214"/>
      <c r="M322" s="215"/>
      <c r="N322" s="216"/>
      <c r="O322" s="216"/>
      <c r="P322" s="216"/>
      <c r="Q322" s="216"/>
      <c r="R322" s="216"/>
      <c r="S322" s="216"/>
      <c r="T322" s="217"/>
      <c r="AT322" s="218" t="s">
        <v>211</v>
      </c>
      <c r="AU322" s="218" t="s">
        <v>89</v>
      </c>
      <c r="AV322" s="14" t="s">
        <v>89</v>
      </c>
      <c r="AW322" s="14" t="s">
        <v>41</v>
      </c>
      <c r="AX322" s="14" t="s">
        <v>23</v>
      </c>
      <c r="AY322" s="218" t="s">
        <v>201</v>
      </c>
    </row>
    <row r="323" spans="1:65" s="2" customFormat="1" ht="14.45" customHeight="1">
      <c r="A323" s="36"/>
      <c r="B323" s="37"/>
      <c r="C323" s="219" t="s">
        <v>506</v>
      </c>
      <c r="D323" s="219" t="s">
        <v>261</v>
      </c>
      <c r="E323" s="220" t="s">
        <v>1128</v>
      </c>
      <c r="F323" s="221" t="s">
        <v>1129</v>
      </c>
      <c r="G323" s="222" t="s">
        <v>216</v>
      </c>
      <c r="H323" s="223">
        <v>16.2</v>
      </c>
      <c r="I323" s="224"/>
      <c r="J323" s="225">
        <f>ROUND(I323*H323,2)</f>
        <v>0</v>
      </c>
      <c r="K323" s="221" t="s">
        <v>22</v>
      </c>
      <c r="L323" s="226"/>
      <c r="M323" s="227" t="s">
        <v>22</v>
      </c>
      <c r="N323" s="228" t="s">
        <v>51</v>
      </c>
      <c r="O323" s="66"/>
      <c r="P323" s="189">
        <f>O323*H323</f>
        <v>0</v>
      </c>
      <c r="Q323" s="189">
        <v>5.5999999999999999E-3</v>
      </c>
      <c r="R323" s="189">
        <f>Q323*H323</f>
        <v>9.0719999999999995E-2</v>
      </c>
      <c r="S323" s="189">
        <v>0</v>
      </c>
      <c r="T323" s="190">
        <f>S323*H323</f>
        <v>0</v>
      </c>
      <c r="U323" s="36"/>
      <c r="V323" s="36"/>
      <c r="W323" s="36"/>
      <c r="X323" s="36"/>
      <c r="Y323" s="36"/>
      <c r="Z323" s="36"/>
      <c r="AA323" s="36"/>
      <c r="AB323" s="36"/>
      <c r="AC323" s="36"/>
      <c r="AD323" s="36"/>
      <c r="AE323" s="36"/>
      <c r="AR323" s="191" t="s">
        <v>253</v>
      </c>
      <c r="AT323" s="191" t="s">
        <v>261</v>
      </c>
      <c r="AU323" s="191" t="s">
        <v>89</v>
      </c>
      <c r="AY323" s="19" t="s">
        <v>201</v>
      </c>
      <c r="BE323" s="192">
        <f>IF(N323="základní",J323,0)</f>
        <v>0</v>
      </c>
      <c r="BF323" s="192">
        <f>IF(N323="snížená",J323,0)</f>
        <v>0</v>
      </c>
      <c r="BG323" s="192">
        <f>IF(N323="zákl. přenesená",J323,0)</f>
        <v>0</v>
      </c>
      <c r="BH323" s="192">
        <f>IF(N323="sníž. přenesená",J323,0)</f>
        <v>0</v>
      </c>
      <c r="BI323" s="192">
        <f>IF(N323="nulová",J323,0)</f>
        <v>0</v>
      </c>
      <c r="BJ323" s="19" t="s">
        <v>23</v>
      </c>
      <c r="BK323" s="192">
        <f>ROUND(I323*H323,2)</f>
        <v>0</v>
      </c>
      <c r="BL323" s="19" t="s">
        <v>207</v>
      </c>
      <c r="BM323" s="191" t="s">
        <v>1130</v>
      </c>
    </row>
    <row r="324" spans="1:65" s="14" customFormat="1" ht="11.25">
      <c r="B324" s="208"/>
      <c r="C324" s="209"/>
      <c r="D324" s="193" t="s">
        <v>211</v>
      </c>
      <c r="E324" s="210" t="s">
        <v>22</v>
      </c>
      <c r="F324" s="211" t="s">
        <v>1122</v>
      </c>
      <c r="G324" s="209"/>
      <c r="H324" s="212">
        <v>6.54</v>
      </c>
      <c r="I324" s="213"/>
      <c r="J324" s="209"/>
      <c r="K324" s="209"/>
      <c r="L324" s="214"/>
      <c r="M324" s="215"/>
      <c r="N324" s="216"/>
      <c r="O324" s="216"/>
      <c r="P324" s="216"/>
      <c r="Q324" s="216"/>
      <c r="R324" s="216"/>
      <c r="S324" s="216"/>
      <c r="T324" s="217"/>
      <c r="AT324" s="218" t="s">
        <v>211</v>
      </c>
      <c r="AU324" s="218" t="s">
        <v>89</v>
      </c>
      <c r="AV324" s="14" t="s">
        <v>89</v>
      </c>
      <c r="AW324" s="14" t="s">
        <v>41</v>
      </c>
      <c r="AX324" s="14" t="s">
        <v>80</v>
      </c>
      <c r="AY324" s="218" t="s">
        <v>201</v>
      </c>
    </row>
    <row r="325" spans="1:65" s="14" customFormat="1" ht="11.25">
      <c r="B325" s="208"/>
      <c r="C325" s="209"/>
      <c r="D325" s="193" t="s">
        <v>211</v>
      </c>
      <c r="E325" s="210" t="s">
        <v>22</v>
      </c>
      <c r="F325" s="211" t="s">
        <v>1123</v>
      </c>
      <c r="G325" s="209"/>
      <c r="H325" s="212">
        <v>9.66</v>
      </c>
      <c r="I325" s="213"/>
      <c r="J325" s="209"/>
      <c r="K325" s="209"/>
      <c r="L325" s="214"/>
      <c r="M325" s="215"/>
      <c r="N325" s="216"/>
      <c r="O325" s="216"/>
      <c r="P325" s="216"/>
      <c r="Q325" s="216"/>
      <c r="R325" s="216"/>
      <c r="S325" s="216"/>
      <c r="T325" s="217"/>
      <c r="AT325" s="218" t="s">
        <v>211</v>
      </c>
      <c r="AU325" s="218" t="s">
        <v>89</v>
      </c>
      <c r="AV325" s="14" t="s">
        <v>89</v>
      </c>
      <c r="AW325" s="14" t="s">
        <v>41</v>
      </c>
      <c r="AX325" s="14" t="s">
        <v>80</v>
      </c>
      <c r="AY325" s="218" t="s">
        <v>201</v>
      </c>
    </row>
    <row r="326" spans="1:65" s="15" customFormat="1" ht="11.25">
      <c r="B326" s="229"/>
      <c r="C326" s="230"/>
      <c r="D326" s="193" t="s">
        <v>211</v>
      </c>
      <c r="E326" s="231" t="s">
        <v>22</v>
      </c>
      <c r="F326" s="232" t="s">
        <v>316</v>
      </c>
      <c r="G326" s="230"/>
      <c r="H326" s="233">
        <v>16.2</v>
      </c>
      <c r="I326" s="234"/>
      <c r="J326" s="230"/>
      <c r="K326" s="230"/>
      <c r="L326" s="235"/>
      <c r="M326" s="236"/>
      <c r="N326" s="237"/>
      <c r="O326" s="237"/>
      <c r="P326" s="237"/>
      <c r="Q326" s="237"/>
      <c r="R326" s="237"/>
      <c r="S326" s="237"/>
      <c r="T326" s="238"/>
      <c r="AT326" s="239" t="s">
        <v>211</v>
      </c>
      <c r="AU326" s="239" t="s">
        <v>89</v>
      </c>
      <c r="AV326" s="15" t="s">
        <v>207</v>
      </c>
      <c r="AW326" s="15" t="s">
        <v>41</v>
      </c>
      <c r="AX326" s="15" t="s">
        <v>23</v>
      </c>
      <c r="AY326" s="239" t="s">
        <v>201</v>
      </c>
    </row>
    <row r="327" spans="1:65" s="2" customFormat="1" ht="14.45" customHeight="1">
      <c r="A327" s="36"/>
      <c r="B327" s="37"/>
      <c r="C327" s="219" t="s">
        <v>510</v>
      </c>
      <c r="D327" s="219" t="s">
        <v>261</v>
      </c>
      <c r="E327" s="220" t="s">
        <v>1131</v>
      </c>
      <c r="F327" s="221" t="s">
        <v>1132</v>
      </c>
      <c r="G327" s="222" t="s">
        <v>434</v>
      </c>
      <c r="H327" s="223">
        <v>6</v>
      </c>
      <c r="I327" s="224"/>
      <c r="J327" s="225">
        <f>ROUND(I327*H327,2)</f>
        <v>0</v>
      </c>
      <c r="K327" s="221" t="s">
        <v>237</v>
      </c>
      <c r="L327" s="226"/>
      <c r="M327" s="227" t="s">
        <v>22</v>
      </c>
      <c r="N327" s="228" t="s">
        <v>51</v>
      </c>
      <c r="O327" s="66"/>
      <c r="P327" s="189">
        <f>O327*H327</f>
        <v>0</v>
      </c>
      <c r="Q327" s="189">
        <v>5.3E-3</v>
      </c>
      <c r="R327" s="189">
        <f>Q327*H327</f>
        <v>3.1800000000000002E-2</v>
      </c>
      <c r="S327" s="189">
        <v>0</v>
      </c>
      <c r="T327" s="190">
        <f>S327*H327</f>
        <v>0</v>
      </c>
      <c r="U327" s="36"/>
      <c r="V327" s="36"/>
      <c r="W327" s="36"/>
      <c r="X327" s="36"/>
      <c r="Y327" s="36"/>
      <c r="Z327" s="36"/>
      <c r="AA327" s="36"/>
      <c r="AB327" s="36"/>
      <c r="AC327" s="36"/>
      <c r="AD327" s="36"/>
      <c r="AE327" s="36"/>
      <c r="AR327" s="191" t="s">
        <v>253</v>
      </c>
      <c r="AT327" s="191" t="s">
        <v>261</v>
      </c>
      <c r="AU327" s="191" t="s">
        <v>89</v>
      </c>
      <c r="AY327" s="19" t="s">
        <v>201</v>
      </c>
      <c r="BE327" s="192">
        <f>IF(N327="základní",J327,0)</f>
        <v>0</v>
      </c>
      <c r="BF327" s="192">
        <f>IF(N327="snížená",J327,0)</f>
        <v>0</v>
      </c>
      <c r="BG327" s="192">
        <f>IF(N327="zákl. přenesená",J327,0)</f>
        <v>0</v>
      </c>
      <c r="BH327" s="192">
        <f>IF(N327="sníž. přenesená",J327,0)</f>
        <v>0</v>
      </c>
      <c r="BI327" s="192">
        <f>IF(N327="nulová",J327,0)</f>
        <v>0</v>
      </c>
      <c r="BJ327" s="19" t="s">
        <v>23</v>
      </c>
      <c r="BK327" s="192">
        <f>ROUND(I327*H327,2)</f>
        <v>0</v>
      </c>
      <c r="BL327" s="19" t="s">
        <v>207</v>
      </c>
      <c r="BM327" s="191" t="s">
        <v>1133</v>
      </c>
    </row>
    <row r="328" spans="1:65" s="13" customFormat="1" ht="11.25">
      <c r="B328" s="198"/>
      <c r="C328" s="199"/>
      <c r="D328" s="193" t="s">
        <v>211</v>
      </c>
      <c r="E328" s="200" t="s">
        <v>22</v>
      </c>
      <c r="F328" s="201" t="s">
        <v>1134</v>
      </c>
      <c r="G328" s="199"/>
      <c r="H328" s="200" t="s">
        <v>22</v>
      </c>
      <c r="I328" s="202"/>
      <c r="J328" s="199"/>
      <c r="K328" s="199"/>
      <c r="L328" s="203"/>
      <c r="M328" s="204"/>
      <c r="N328" s="205"/>
      <c r="O328" s="205"/>
      <c r="P328" s="205"/>
      <c r="Q328" s="205"/>
      <c r="R328" s="205"/>
      <c r="S328" s="205"/>
      <c r="T328" s="206"/>
      <c r="AT328" s="207" t="s">
        <v>211</v>
      </c>
      <c r="AU328" s="207" t="s">
        <v>89</v>
      </c>
      <c r="AV328" s="13" t="s">
        <v>23</v>
      </c>
      <c r="AW328" s="13" t="s">
        <v>41</v>
      </c>
      <c r="AX328" s="13" t="s">
        <v>80</v>
      </c>
      <c r="AY328" s="207" t="s">
        <v>201</v>
      </c>
    </row>
    <row r="329" spans="1:65" s="14" customFormat="1" ht="11.25">
      <c r="B329" s="208"/>
      <c r="C329" s="209"/>
      <c r="D329" s="193" t="s">
        <v>211</v>
      </c>
      <c r="E329" s="210" t="s">
        <v>22</v>
      </c>
      <c r="F329" s="211" t="s">
        <v>1135</v>
      </c>
      <c r="G329" s="209"/>
      <c r="H329" s="212">
        <v>6</v>
      </c>
      <c r="I329" s="213"/>
      <c r="J329" s="209"/>
      <c r="K329" s="209"/>
      <c r="L329" s="214"/>
      <c r="M329" s="215"/>
      <c r="N329" s="216"/>
      <c r="O329" s="216"/>
      <c r="P329" s="216"/>
      <c r="Q329" s="216"/>
      <c r="R329" s="216"/>
      <c r="S329" s="216"/>
      <c r="T329" s="217"/>
      <c r="AT329" s="218" t="s">
        <v>211</v>
      </c>
      <c r="AU329" s="218" t="s">
        <v>89</v>
      </c>
      <c r="AV329" s="14" t="s">
        <v>89</v>
      </c>
      <c r="AW329" s="14" t="s">
        <v>41</v>
      </c>
      <c r="AX329" s="14" t="s">
        <v>23</v>
      </c>
      <c r="AY329" s="218" t="s">
        <v>201</v>
      </c>
    </row>
    <row r="330" spans="1:65" s="2" customFormat="1" ht="24.2" customHeight="1">
      <c r="A330" s="36"/>
      <c r="B330" s="37"/>
      <c r="C330" s="180" t="s">
        <v>518</v>
      </c>
      <c r="D330" s="180" t="s">
        <v>202</v>
      </c>
      <c r="E330" s="181" t="s">
        <v>1136</v>
      </c>
      <c r="F330" s="182" t="s">
        <v>1137</v>
      </c>
      <c r="G330" s="183" t="s">
        <v>216</v>
      </c>
      <c r="H330" s="184">
        <v>120.59</v>
      </c>
      <c r="I330" s="185"/>
      <c r="J330" s="186">
        <f>ROUND(I330*H330,2)</f>
        <v>0</v>
      </c>
      <c r="K330" s="182" t="s">
        <v>206</v>
      </c>
      <c r="L330" s="41"/>
      <c r="M330" s="187" t="s">
        <v>22</v>
      </c>
      <c r="N330" s="188" t="s">
        <v>51</v>
      </c>
      <c r="O330" s="66"/>
      <c r="P330" s="189">
        <f>O330*H330</f>
        <v>0</v>
      </c>
      <c r="Q330" s="189">
        <v>5.5199999999999997E-6</v>
      </c>
      <c r="R330" s="189">
        <f>Q330*H330</f>
        <v>6.6565679999999999E-4</v>
      </c>
      <c r="S330" s="189">
        <v>0</v>
      </c>
      <c r="T330" s="190">
        <f>S330*H330</f>
        <v>0</v>
      </c>
      <c r="U330" s="36"/>
      <c r="V330" s="36"/>
      <c r="W330" s="36"/>
      <c r="X330" s="36"/>
      <c r="Y330" s="36"/>
      <c r="Z330" s="36"/>
      <c r="AA330" s="36"/>
      <c r="AB330" s="36"/>
      <c r="AC330" s="36"/>
      <c r="AD330" s="36"/>
      <c r="AE330" s="36"/>
      <c r="AR330" s="191" t="s">
        <v>207</v>
      </c>
      <c r="AT330" s="191" t="s">
        <v>202</v>
      </c>
      <c r="AU330" s="191" t="s">
        <v>89</v>
      </c>
      <c r="AY330" s="19" t="s">
        <v>201</v>
      </c>
      <c r="BE330" s="192">
        <f>IF(N330="základní",J330,0)</f>
        <v>0</v>
      </c>
      <c r="BF330" s="192">
        <f>IF(N330="snížená",J330,0)</f>
        <v>0</v>
      </c>
      <c r="BG330" s="192">
        <f>IF(N330="zákl. přenesená",J330,0)</f>
        <v>0</v>
      </c>
      <c r="BH330" s="192">
        <f>IF(N330="sníž. přenesená",J330,0)</f>
        <v>0</v>
      </c>
      <c r="BI330" s="192">
        <f>IF(N330="nulová",J330,0)</f>
        <v>0</v>
      </c>
      <c r="BJ330" s="19" t="s">
        <v>23</v>
      </c>
      <c r="BK330" s="192">
        <f>ROUND(I330*H330,2)</f>
        <v>0</v>
      </c>
      <c r="BL330" s="19" t="s">
        <v>207</v>
      </c>
      <c r="BM330" s="191" t="s">
        <v>1138</v>
      </c>
    </row>
    <row r="331" spans="1:65" s="2" customFormat="1" ht="29.25">
      <c r="A331" s="36"/>
      <c r="B331" s="37"/>
      <c r="C331" s="38"/>
      <c r="D331" s="193" t="s">
        <v>209</v>
      </c>
      <c r="E331" s="38"/>
      <c r="F331" s="194" t="s">
        <v>1085</v>
      </c>
      <c r="G331" s="38"/>
      <c r="H331" s="38"/>
      <c r="I331" s="195"/>
      <c r="J331" s="38"/>
      <c r="K331" s="38"/>
      <c r="L331" s="41"/>
      <c r="M331" s="196"/>
      <c r="N331" s="197"/>
      <c r="O331" s="66"/>
      <c r="P331" s="66"/>
      <c r="Q331" s="66"/>
      <c r="R331" s="66"/>
      <c r="S331" s="66"/>
      <c r="T331" s="67"/>
      <c r="U331" s="36"/>
      <c r="V331" s="36"/>
      <c r="W331" s="36"/>
      <c r="X331" s="36"/>
      <c r="Y331" s="36"/>
      <c r="Z331" s="36"/>
      <c r="AA331" s="36"/>
      <c r="AB331" s="36"/>
      <c r="AC331" s="36"/>
      <c r="AD331" s="36"/>
      <c r="AE331" s="36"/>
      <c r="AT331" s="19" t="s">
        <v>209</v>
      </c>
      <c r="AU331" s="19" t="s">
        <v>89</v>
      </c>
    </row>
    <row r="332" spans="1:65" s="13" customFormat="1" ht="11.25">
      <c r="B332" s="198"/>
      <c r="C332" s="199"/>
      <c r="D332" s="193" t="s">
        <v>211</v>
      </c>
      <c r="E332" s="200" t="s">
        <v>22</v>
      </c>
      <c r="F332" s="201" t="s">
        <v>945</v>
      </c>
      <c r="G332" s="199"/>
      <c r="H332" s="200" t="s">
        <v>22</v>
      </c>
      <c r="I332" s="202"/>
      <c r="J332" s="199"/>
      <c r="K332" s="199"/>
      <c r="L332" s="203"/>
      <c r="M332" s="204"/>
      <c r="N332" s="205"/>
      <c r="O332" s="205"/>
      <c r="P332" s="205"/>
      <c r="Q332" s="205"/>
      <c r="R332" s="205"/>
      <c r="S332" s="205"/>
      <c r="T332" s="206"/>
      <c r="AT332" s="207" t="s">
        <v>211</v>
      </c>
      <c r="AU332" s="207" t="s">
        <v>89</v>
      </c>
      <c r="AV332" s="13" t="s">
        <v>23</v>
      </c>
      <c r="AW332" s="13" t="s">
        <v>41</v>
      </c>
      <c r="AX332" s="13" t="s">
        <v>80</v>
      </c>
      <c r="AY332" s="207" t="s">
        <v>201</v>
      </c>
    </row>
    <row r="333" spans="1:65" s="14" customFormat="1" ht="11.25">
      <c r="B333" s="208"/>
      <c r="C333" s="209"/>
      <c r="D333" s="193" t="s">
        <v>211</v>
      </c>
      <c r="E333" s="210" t="s">
        <v>22</v>
      </c>
      <c r="F333" s="211" t="s">
        <v>1139</v>
      </c>
      <c r="G333" s="209"/>
      <c r="H333" s="212">
        <v>80.95</v>
      </c>
      <c r="I333" s="213"/>
      <c r="J333" s="209"/>
      <c r="K333" s="209"/>
      <c r="L333" s="214"/>
      <c r="M333" s="215"/>
      <c r="N333" s="216"/>
      <c r="O333" s="216"/>
      <c r="P333" s="216"/>
      <c r="Q333" s="216"/>
      <c r="R333" s="216"/>
      <c r="S333" s="216"/>
      <c r="T333" s="217"/>
      <c r="AT333" s="218" t="s">
        <v>211</v>
      </c>
      <c r="AU333" s="218" t="s">
        <v>89</v>
      </c>
      <c r="AV333" s="14" t="s">
        <v>89</v>
      </c>
      <c r="AW333" s="14" t="s">
        <v>41</v>
      </c>
      <c r="AX333" s="14" t="s">
        <v>80</v>
      </c>
      <c r="AY333" s="218" t="s">
        <v>201</v>
      </c>
    </row>
    <row r="334" spans="1:65" s="13" customFormat="1" ht="11.25">
      <c r="B334" s="198"/>
      <c r="C334" s="199"/>
      <c r="D334" s="193" t="s">
        <v>211</v>
      </c>
      <c r="E334" s="200" t="s">
        <v>22</v>
      </c>
      <c r="F334" s="201" t="s">
        <v>955</v>
      </c>
      <c r="G334" s="199"/>
      <c r="H334" s="200" t="s">
        <v>22</v>
      </c>
      <c r="I334" s="202"/>
      <c r="J334" s="199"/>
      <c r="K334" s="199"/>
      <c r="L334" s="203"/>
      <c r="M334" s="204"/>
      <c r="N334" s="205"/>
      <c r="O334" s="205"/>
      <c r="P334" s="205"/>
      <c r="Q334" s="205"/>
      <c r="R334" s="205"/>
      <c r="S334" s="205"/>
      <c r="T334" s="206"/>
      <c r="AT334" s="207" t="s">
        <v>211</v>
      </c>
      <c r="AU334" s="207" t="s">
        <v>89</v>
      </c>
      <c r="AV334" s="13" t="s">
        <v>23</v>
      </c>
      <c r="AW334" s="13" t="s">
        <v>41</v>
      </c>
      <c r="AX334" s="13" t="s">
        <v>80</v>
      </c>
      <c r="AY334" s="207" t="s">
        <v>201</v>
      </c>
    </row>
    <row r="335" spans="1:65" s="14" customFormat="1" ht="11.25">
      <c r="B335" s="208"/>
      <c r="C335" s="209"/>
      <c r="D335" s="193" t="s">
        <v>211</v>
      </c>
      <c r="E335" s="210" t="s">
        <v>22</v>
      </c>
      <c r="F335" s="211" t="s">
        <v>1140</v>
      </c>
      <c r="G335" s="209"/>
      <c r="H335" s="212">
        <v>39.64</v>
      </c>
      <c r="I335" s="213"/>
      <c r="J335" s="209"/>
      <c r="K335" s="209"/>
      <c r="L335" s="214"/>
      <c r="M335" s="215"/>
      <c r="N335" s="216"/>
      <c r="O335" s="216"/>
      <c r="P335" s="216"/>
      <c r="Q335" s="216"/>
      <c r="R335" s="216"/>
      <c r="S335" s="216"/>
      <c r="T335" s="217"/>
      <c r="AT335" s="218" t="s">
        <v>211</v>
      </c>
      <c r="AU335" s="218" t="s">
        <v>89</v>
      </c>
      <c r="AV335" s="14" t="s">
        <v>89</v>
      </c>
      <c r="AW335" s="14" t="s">
        <v>41</v>
      </c>
      <c r="AX335" s="14" t="s">
        <v>80</v>
      </c>
      <c r="AY335" s="218" t="s">
        <v>201</v>
      </c>
    </row>
    <row r="336" spans="1:65" s="15" customFormat="1" ht="11.25">
      <c r="B336" s="229"/>
      <c r="C336" s="230"/>
      <c r="D336" s="193" t="s">
        <v>211</v>
      </c>
      <c r="E336" s="231" t="s">
        <v>22</v>
      </c>
      <c r="F336" s="232" t="s">
        <v>316</v>
      </c>
      <c r="G336" s="230"/>
      <c r="H336" s="233">
        <v>120.59</v>
      </c>
      <c r="I336" s="234"/>
      <c r="J336" s="230"/>
      <c r="K336" s="230"/>
      <c r="L336" s="235"/>
      <c r="M336" s="236"/>
      <c r="N336" s="237"/>
      <c r="O336" s="237"/>
      <c r="P336" s="237"/>
      <c r="Q336" s="237"/>
      <c r="R336" s="237"/>
      <c r="S336" s="237"/>
      <c r="T336" s="238"/>
      <c r="AT336" s="239" t="s">
        <v>211</v>
      </c>
      <c r="AU336" s="239" t="s">
        <v>89</v>
      </c>
      <c r="AV336" s="15" t="s">
        <v>207</v>
      </c>
      <c r="AW336" s="15" t="s">
        <v>41</v>
      </c>
      <c r="AX336" s="15" t="s">
        <v>23</v>
      </c>
      <c r="AY336" s="239" t="s">
        <v>201</v>
      </c>
    </row>
    <row r="337" spans="1:65" s="2" customFormat="1" ht="14.45" customHeight="1">
      <c r="A337" s="36"/>
      <c r="B337" s="37"/>
      <c r="C337" s="180" t="s">
        <v>525</v>
      </c>
      <c r="D337" s="180" t="s">
        <v>202</v>
      </c>
      <c r="E337" s="181" t="s">
        <v>1141</v>
      </c>
      <c r="F337" s="182" t="s">
        <v>1142</v>
      </c>
      <c r="G337" s="183" t="s">
        <v>216</v>
      </c>
      <c r="H337" s="184">
        <v>120.59</v>
      </c>
      <c r="I337" s="185"/>
      <c r="J337" s="186">
        <f>ROUND(I337*H337,2)</f>
        <v>0</v>
      </c>
      <c r="K337" s="182" t="s">
        <v>206</v>
      </c>
      <c r="L337" s="41"/>
      <c r="M337" s="187" t="s">
        <v>22</v>
      </c>
      <c r="N337" s="188" t="s">
        <v>51</v>
      </c>
      <c r="O337" s="66"/>
      <c r="P337" s="189">
        <f>O337*H337</f>
        <v>0</v>
      </c>
      <c r="Q337" s="189">
        <v>1.773263E-4</v>
      </c>
      <c r="R337" s="189">
        <f>Q337*H337</f>
        <v>2.1383778517000001E-2</v>
      </c>
      <c r="S337" s="189">
        <v>0</v>
      </c>
      <c r="T337" s="190">
        <f>S337*H337</f>
        <v>0</v>
      </c>
      <c r="U337" s="36"/>
      <c r="V337" s="36"/>
      <c r="W337" s="36"/>
      <c r="X337" s="36"/>
      <c r="Y337" s="36"/>
      <c r="Z337" s="36"/>
      <c r="AA337" s="36"/>
      <c r="AB337" s="36"/>
      <c r="AC337" s="36"/>
      <c r="AD337" s="36"/>
      <c r="AE337" s="36"/>
      <c r="AR337" s="191" t="s">
        <v>207</v>
      </c>
      <c r="AT337" s="191" t="s">
        <v>202</v>
      </c>
      <c r="AU337" s="191" t="s">
        <v>89</v>
      </c>
      <c r="AY337" s="19" t="s">
        <v>201</v>
      </c>
      <c r="BE337" s="192">
        <f>IF(N337="základní",J337,0)</f>
        <v>0</v>
      </c>
      <c r="BF337" s="192">
        <f>IF(N337="snížená",J337,0)</f>
        <v>0</v>
      </c>
      <c r="BG337" s="192">
        <f>IF(N337="zákl. přenesená",J337,0)</f>
        <v>0</v>
      </c>
      <c r="BH337" s="192">
        <f>IF(N337="sníž. přenesená",J337,0)</f>
        <v>0</v>
      </c>
      <c r="BI337" s="192">
        <f>IF(N337="nulová",J337,0)</f>
        <v>0</v>
      </c>
      <c r="BJ337" s="19" t="s">
        <v>23</v>
      </c>
      <c r="BK337" s="192">
        <f>ROUND(I337*H337,2)</f>
        <v>0</v>
      </c>
      <c r="BL337" s="19" t="s">
        <v>207</v>
      </c>
      <c r="BM337" s="191" t="s">
        <v>1143</v>
      </c>
    </row>
    <row r="338" spans="1:65" s="2" customFormat="1" ht="204.75">
      <c r="A338" s="36"/>
      <c r="B338" s="37"/>
      <c r="C338" s="38"/>
      <c r="D338" s="193" t="s">
        <v>209</v>
      </c>
      <c r="E338" s="38"/>
      <c r="F338" s="194" t="s">
        <v>1144</v>
      </c>
      <c r="G338" s="38"/>
      <c r="H338" s="38"/>
      <c r="I338" s="195"/>
      <c r="J338" s="38"/>
      <c r="K338" s="38"/>
      <c r="L338" s="41"/>
      <c r="M338" s="196"/>
      <c r="N338" s="197"/>
      <c r="O338" s="66"/>
      <c r="P338" s="66"/>
      <c r="Q338" s="66"/>
      <c r="R338" s="66"/>
      <c r="S338" s="66"/>
      <c r="T338" s="67"/>
      <c r="U338" s="36"/>
      <c r="V338" s="36"/>
      <c r="W338" s="36"/>
      <c r="X338" s="36"/>
      <c r="Y338" s="36"/>
      <c r="Z338" s="36"/>
      <c r="AA338" s="36"/>
      <c r="AB338" s="36"/>
      <c r="AC338" s="36"/>
      <c r="AD338" s="36"/>
      <c r="AE338" s="36"/>
      <c r="AT338" s="19" t="s">
        <v>209</v>
      </c>
      <c r="AU338" s="19" t="s">
        <v>89</v>
      </c>
    </row>
    <row r="339" spans="1:65" s="13" customFormat="1" ht="11.25">
      <c r="B339" s="198"/>
      <c r="C339" s="199"/>
      <c r="D339" s="193" t="s">
        <v>211</v>
      </c>
      <c r="E339" s="200" t="s">
        <v>22</v>
      </c>
      <c r="F339" s="201" t="s">
        <v>945</v>
      </c>
      <c r="G339" s="199"/>
      <c r="H339" s="200" t="s">
        <v>22</v>
      </c>
      <c r="I339" s="202"/>
      <c r="J339" s="199"/>
      <c r="K339" s="199"/>
      <c r="L339" s="203"/>
      <c r="M339" s="204"/>
      <c r="N339" s="205"/>
      <c r="O339" s="205"/>
      <c r="P339" s="205"/>
      <c r="Q339" s="205"/>
      <c r="R339" s="205"/>
      <c r="S339" s="205"/>
      <c r="T339" s="206"/>
      <c r="AT339" s="207" t="s">
        <v>211</v>
      </c>
      <c r="AU339" s="207" t="s">
        <v>89</v>
      </c>
      <c r="AV339" s="13" t="s">
        <v>23</v>
      </c>
      <c r="AW339" s="13" t="s">
        <v>41</v>
      </c>
      <c r="AX339" s="13" t="s">
        <v>80</v>
      </c>
      <c r="AY339" s="207" t="s">
        <v>201</v>
      </c>
    </row>
    <row r="340" spans="1:65" s="14" customFormat="1" ht="11.25">
      <c r="B340" s="208"/>
      <c r="C340" s="209"/>
      <c r="D340" s="193" t="s">
        <v>211</v>
      </c>
      <c r="E340" s="210" t="s">
        <v>22</v>
      </c>
      <c r="F340" s="211" t="s">
        <v>1145</v>
      </c>
      <c r="G340" s="209"/>
      <c r="H340" s="212">
        <v>80.95</v>
      </c>
      <c r="I340" s="213"/>
      <c r="J340" s="209"/>
      <c r="K340" s="209"/>
      <c r="L340" s="214"/>
      <c r="M340" s="215"/>
      <c r="N340" s="216"/>
      <c r="O340" s="216"/>
      <c r="P340" s="216"/>
      <c r="Q340" s="216"/>
      <c r="R340" s="216"/>
      <c r="S340" s="216"/>
      <c r="T340" s="217"/>
      <c r="AT340" s="218" t="s">
        <v>211</v>
      </c>
      <c r="AU340" s="218" t="s">
        <v>89</v>
      </c>
      <c r="AV340" s="14" t="s">
        <v>89</v>
      </c>
      <c r="AW340" s="14" t="s">
        <v>41</v>
      </c>
      <c r="AX340" s="14" t="s">
        <v>80</v>
      </c>
      <c r="AY340" s="218" t="s">
        <v>201</v>
      </c>
    </row>
    <row r="341" spans="1:65" s="13" customFormat="1" ht="11.25">
      <c r="B341" s="198"/>
      <c r="C341" s="199"/>
      <c r="D341" s="193" t="s">
        <v>211</v>
      </c>
      <c r="E341" s="200" t="s">
        <v>22</v>
      </c>
      <c r="F341" s="201" t="s">
        <v>955</v>
      </c>
      <c r="G341" s="199"/>
      <c r="H341" s="200" t="s">
        <v>22</v>
      </c>
      <c r="I341" s="202"/>
      <c r="J341" s="199"/>
      <c r="K341" s="199"/>
      <c r="L341" s="203"/>
      <c r="M341" s="204"/>
      <c r="N341" s="205"/>
      <c r="O341" s="205"/>
      <c r="P341" s="205"/>
      <c r="Q341" s="205"/>
      <c r="R341" s="205"/>
      <c r="S341" s="205"/>
      <c r="T341" s="206"/>
      <c r="AT341" s="207" t="s">
        <v>211</v>
      </c>
      <c r="AU341" s="207" t="s">
        <v>89</v>
      </c>
      <c r="AV341" s="13" t="s">
        <v>23</v>
      </c>
      <c r="AW341" s="13" t="s">
        <v>41</v>
      </c>
      <c r="AX341" s="13" t="s">
        <v>80</v>
      </c>
      <c r="AY341" s="207" t="s">
        <v>201</v>
      </c>
    </row>
    <row r="342" spans="1:65" s="14" customFormat="1" ht="11.25">
      <c r="B342" s="208"/>
      <c r="C342" s="209"/>
      <c r="D342" s="193" t="s">
        <v>211</v>
      </c>
      <c r="E342" s="210" t="s">
        <v>22</v>
      </c>
      <c r="F342" s="211" t="s">
        <v>1146</v>
      </c>
      <c r="G342" s="209"/>
      <c r="H342" s="212">
        <v>39.64</v>
      </c>
      <c r="I342" s="213"/>
      <c r="J342" s="209"/>
      <c r="K342" s="209"/>
      <c r="L342" s="214"/>
      <c r="M342" s="215"/>
      <c r="N342" s="216"/>
      <c r="O342" s="216"/>
      <c r="P342" s="216"/>
      <c r="Q342" s="216"/>
      <c r="R342" s="216"/>
      <c r="S342" s="216"/>
      <c r="T342" s="217"/>
      <c r="AT342" s="218" t="s">
        <v>211</v>
      </c>
      <c r="AU342" s="218" t="s">
        <v>89</v>
      </c>
      <c r="AV342" s="14" t="s">
        <v>89</v>
      </c>
      <c r="AW342" s="14" t="s">
        <v>41</v>
      </c>
      <c r="AX342" s="14" t="s">
        <v>80</v>
      </c>
      <c r="AY342" s="218" t="s">
        <v>201</v>
      </c>
    </row>
    <row r="343" spans="1:65" s="15" customFormat="1" ht="11.25">
      <c r="B343" s="229"/>
      <c r="C343" s="230"/>
      <c r="D343" s="193" t="s">
        <v>211</v>
      </c>
      <c r="E343" s="231" t="s">
        <v>22</v>
      </c>
      <c r="F343" s="232" t="s">
        <v>316</v>
      </c>
      <c r="G343" s="230"/>
      <c r="H343" s="233">
        <v>120.59</v>
      </c>
      <c r="I343" s="234"/>
      <c r="J343" s="230"/>
      <c r="K343" s="230"/>
      <c r="L343" s="235"/>
      <c r="M343" s="236"/>
      <c r="N343" s="237"/>
      <c r="O343" s="237"/>
      <c r="P343" s="237"/>
      <c r="Q343" s="237"/>
      <c r="R343" s="237"/>
      <c r="S343" s="237"/>
      <c r="T343" s="238"/>
      <c r="AT343" s="239" t="s">
        <v>211</v>
      </c>
      <c r="AU343" s="239" t="s">
        <v>89</v>
      </c>
      <c r="AV343" s="15" t="s">
        <v>207</v>
      </c>
      <c r="AW343" s="15" t="s">
        <v>41</v>
      </c>
      <c r="AX343" s="15" t="s">
        <v>23</v>
      </c>
      <c r="AY343" s="239" t="s">
        <v>201</v>
      </c>
    </row>
    <row r="344" spans="1:65" s="2" customFormat="1" ht="14.45" customHeight="1">
      <c r="A344" s="36"/>
      <c r="B344" s="37"/>
      <c r="C344" s="180" t="s">
        <v>532</v>
      </c>
      <c r="D344" s="180" t="s">
        <v>202</v>
      </c>
      <c r="E344" s="181" t="s">
        <v>1147</v>
      </c>
      <c r="F344" s="182" t="s">
        <v>1148</v>
      </c>
      <c r="G344" s="183" t="s">
        <v>224</v>
      </c>
      <c r="H344" s="184">
        <v>40.807000000000002</v>
      </c>
      <c r="I344" s="185"/>
      <c r="J344" s="186">
        <f>ROUND(I344*H344,2)</f>
        <v>0</v>
      </c>
      <c r="K344" s="182" t="s">
        <v>206</v>
      </c>
      <c r="L344" s="41"/>
      <c r="M344" s="187" t="s">
        <v>22</v>
      </c>
      <c r="N344" s="188" t="s">
        <v>51</v>
      </c>
      <c r="O344" s="66"/>
      <c r="P344" s="189">
        <f>O344*H344</f>
        <v>0</v>
      </c>
      <c r="Q344" s="189">
        <v>0.12</v>
      </c>
      <c r="R344" s="189">
        <f>Q344*H344</f>
        <v>4.8968400000000001</v>
      </c>
      <c r="S344" s="189">
        <v>2.4900000000000002</v>
      </c>
      <c r="T344" s="190">
        <f>S344*H344</f>
        <v>101.60943000000002</v>
      </c>
      <c r="U344" s="36"/>
      <c r="V344" s="36"/>
      <c r="W344" s="36"/>
      <c r="X344" s="36"/>
      <c r="Y344" s="36"/>
      <c r="Z344" s="36"/>
      <c r="AA344" s="36"/>
      <c r="AB344" s="36"/>
      <c r="AC344" s="36"/>
      <c r="AD344" s="36"/>
      <c r="AE344" s="36"/>
      <c r="AR344" s="191" t="s">
        <v>207</v>
      </c>
      <c r="AT344" s="191" t="s">
        <v>202</v>
      </c>
      <c r="AU344" s="191" t="s">
        <v>89</v>
      </c>
      <c r="AY344" s="19" t="s">
        <v>201</v>
      </c>
      <c r="BE344" s="192">
        <f>IF(N344="základní",J344,0)</f>
        <v>0</v>
      </c>
      <c r="BF344" s="192">
        <f>IF(N344="snížená",J344,0)</f>
        <v>0</v>
      </c>
      <c r="BG344" s="192">
        <f>IF(N344="zákl. přenesená",J344,0)</f>
        <v>0</v>
      </c>
      <c r="BH344" s="192">
        <f>IF(N344="sníž. přenesená",J344,0)</f>
        <v>0</v>
      </c>
      <c r="BI344" s="192">
        <f>IF(N344="nulová",J344,0)</f>
        <v>0</v>
      </c>
      <c r="BJ344" s="19" t="s">
        <v>23</v>
      </c>
      <c r="BK344" s="192">
        <f>ROUND(I344*H344,2)</f>
        <v>0</v>
      </c>
      <c r="BL344" s="19" t="s">
        <v>207</v>
      </c>
      <c r="BM344" s="191" t="s">
        <v>1149</v>
      </c>
    </row>
    <row r="345" spans="1:65" s="2" customFormat="1" ht="146.25">
      <c r="A345" s="36"/>
      <c r="B345" s="37"/>
      <c r="C345" s="38"/>
      <c r="D345" s="193" t="s">
        <v>209</v>
      </c>
      <c r="E345" s="38"/>
      <c r="F345" s="194" t="s">
        <v>697</v>
      </c>
      <c r="G345" s="38"/>
      <c r="H345" s="38"/>
      <c r="I345" s="195"/>
      <c r="J345" s="38"/>
      <c r="K345" s="38"/>
      <c r="L345" s="41"/>
      <c r="M345" s="196"/>
      <c r="N345" s="197"/>
      <c r="O345" s="66"/>
      <c r="P345" s="66"/>
      <c r="Q345" s="66"/>
      <c r="R345" s="66"/>
      <c r="S345" s="66"/>
      <c r="T345" s="67"/>
      <c r="U345" s="36"/>
      <c r="V345" s="36"/>
      <c r="W345" s="36"/>
      <c r="X345" s="36"/>
      <c r="Y345" s="36"/>
      <c r="Z345" s="36"/>
      <c r="AA345" s="36"/>
      <c r="AB345" s="36"/>
      <c r="AC345" s="36"/>
      <c r="AD345" s="36"/>
      <c r="AE345" s="36"/>
      <c r="AT345" s="19" t="s">
        <v>209</v>
      </c>
      <c r="AU345" s="19" t="s">
        <v>89</v>
      </c>
    </row>
    <row r="346" spans="1:65" s="14" customFormat="1" ht="11.25">
      <c r="B346" s="208"/>
      <c r="C346" s="209"/>
      <c r="D346" s="193" t="s">
        <v>211</v>
      </c>
      <c r="E346" s="210" t="s">
        <v>22</v>
      </c>
      <c r="F346" s="211" t="s">
        <v>1150</v>
      </c>
      <c r="G346" s="209"/>
      <c r="H346" s="212">
        <v>30.760999999999999</v>
      </c>
      <c r="I346" s="213"/>
      <c r="J346" s="209"/>
      <c r="K346" s="209"/>
      <c r="L346" s="214"/>
      <c r="M346" s="215"/>
      <c r="N346" s="216"/>
      <c r="O346" s="216"/>
      <c r="P346" s="216"/>
      <c r="Q346" s="216"/>
      <c r="R346" s="216"/>
      <c r="S346" s="216"/>
      <c r="T346" s="217"/>
      <c r="AT346" s="218" t="s">
        <v>211</v>
      </c>
      <c r="AU346" s="218" t="s">
        <v>89</v>
      </c>
      <c r="AV346" s="14" t="s">
        <v>89</v>
      </c>
      <c r="AW346" s="14" t="s">
        <v>41</v>
      </c>
      <c r="AX346" s="14" t="s">
        <v>80</v>
      </c>
      <c r="AY346" s="218" t="s">
        <v>201</v>
      </c>
    </row>
    <row r="347" spans="1:65" s="14" customFormat="1" ht="11.25">
      <c r="B347" s="208"/>
      <c r="C347" s="209"/>
      <c r="D347" s="193" t="s">
        <v>211</v>
      </c>
      <c r="E347" s="210" t="s">
        <v>22</v>
      </c>
      <c r="F347" s="211" t="s">
        <v>1151</v>
      </c>
      <c r="G347" s="209"/>
      <c r="H347" s="212">
        <v>10.045999999999999</v>
      </c>
      <c r="I347" s="213"/>
      <c r="J347" s="209"/>
      <c r="K347" s="209"/>
      <c r="L347" s="214"/>
      <c r="M347" s="215"/>
      <c r="N347" s="216"/>
      <c r="O347" s="216"/>
      <c r="P347" s="216"/>
      <c r="Q347" s="216"/>
      <c r="R347" s="216"/>
      <c r="S347" s="216"/>
      <c r="T347" s="217"/>
      <c r="AT347" s="218" t="s">
        <v>211</v>
      </c>
      <c r="AU347" s="218" t="s">
        <v>89</v>
      </c>
      <c r="AV347" s="14" t="s">
        <v>89</v>
      </c>
      <c r="AW347" s="14" t="s">
        <v>41</v>
      </c>
      <c r="AX347" s="14" t="s">
        <v>80</v>
      </c>
      <c r="AY347" s="218" t="s">
        <v>201</v>
      </c>
    </row>
    <row r="348" spans="1:65" s="15" customFormat="1" ht="11.25">
      <c r="B348" s="229"/>
      <c r="C348" s="230"/>
      <c r="D348" s="193" t="s">
        <v>211</v>
      </c>
      <c r="E348" s="231" t="s">
        <v>22</v>
      </c>
      <c r="F348" s="232" t="s">
        <v>316</v>
      </c>
      <c r="G348" s="230"/>
      <c r="H348" s="233">
        <v>40.807000000000002</v>
      </c>
      <c r="I348" s="234"/>
      <c r="J348" s="230"/>
      <c r="K348" s="230"/>
      <c r="L348" s="235"/>
      <c r="M348" s="236"/>
      <c r="N348" s="237"/>
      <c r="O348" s="237"/>
      <c r="P348" s="237"/>
      <c r="Q348" s="237"/>
      <c r="R348" s="237"/>
      <c r="S348" s="237"/>
      <c r="T348" s="238"/>
      <c r="AT348" s="239" t="s">
        <v>211</v>
      </c>
      <c r="AU348" s="239" t="s">
        <v>89</v>
      </c>
      <c r="AV348" s="15" t="s">
        <v>207</v>
      </c>
      <c r="AW348" s="15" t="s">
        <v>41</v>
      </c>
      <c r="AX348" s="15" t="s">
        <v>23</v>
      </c>
      <c r="AY348" s="239" t="s">
        <v>201</v>
      </c>
    </row>
    <row r="349" spans="1:65" s="2" customFormat="1" ht="14.45" customHeight="1">
      <c r="A349" s="36"/>
      <c r="B349" s="37"/>
      <c r="C349" s="180" t="s">
        <v>537</v>
      </c>
      <c r="D349" s="180" t="s">
        <v>202</v>
      </c>
      <c r="E349" s="181" t="s">
        <v>703</v>
      </c>
      <c r="F349" s="182" t="s">
        <v>704</v>
      </c>
      <c r="G349" s="183" t="s">
        <v>224</v>
      </c>
      <c r="H349" s="184">
        <v>229.84299999999999</v>
      </c>
      <c r="I349" s="185"/>
      <c r="J349" s="186">
        <f>ROUND(I349*H349,2)</f>
        <v>0</v>
      </c>
      <c r="K349" s="182" t="s">
        <v>206</v>
      </c>
      <c r="L349" s="41"/>
      <c r="M349" s="187" t="s">
        <v>22</v>
      </c>
      <c r="N349" s="188" t="s">
        <v>51</v>
      </c>
      <c r="O349" s="66"/>
      <c r="P349" s="189">
        <f>O349*H349</f>
        <v>0</v>
      </c>
      <c r="Q349" s="189">
        <v>0.121711072</v>
      </c>
      <c r="R349" s="189">
        <f>Q349*H349</f>
        <v>27.974437921695998</v>
      </c>
      <c r="S349" s="189">
        <v>2.4</v>
      </c>
      <c r="T349" s="190">
        <f>S349*H349</f>
        <v>551.6232</v>
      </c>
      <c r="U349" s="36"/>
      <c r="V349" s="36"/>
      <c r="W349" s="36"/>
      <c r="X349" s="36"/>
      <c r="Y349" s="36"/>
      <c r="Z349" s="36"/>
      <c r="AA349" s="36"/>
      <c r="AB349" s="36"/>
      <c r="AC349" s="36"/>
      <c r="AD349" s="36"/>
      <c r="AE349" s="36"/>
      <c r="AR349" s="191" t="s">
        <v>207</v>
      </c>
      <c r="AT349" s="191" t="s">
        <v>202</v>
      </c>
      <c r="AU349" s="191" t="s">
        <v>89</v>
      </c>
      <c r="AY349" s="19" t="s">
        <v>201</v>
      </c>
      <c r="BE349" s="192">
        <f>IF(N349="základní",J349,0)</f>
        <v>0</v>
      </c>
      <c r="BF349" s="192">
        <f>IF(N349="snížená",J349,0)</f>
        <v>0</v>
      </c>
      <c r="BG349" s="192">
        <f>IF(N349="zákl. přenesená",J349,0)</f>
        <v>0</v>
      </c>
      <c r="BH349" s="192">
        <f>IF(N349="sníž. přenesená",J349,0)</f>
        <v>0</v>
      </c>
      <c r="BI349" s="192">
        <f>IF(N349="nulová",J349,0)</f>
        <v>0</v>
      </c>
      <c r="BJ349" s="19" t="s">
        <v>23</v>
      </c>
      <c r="BK349" s="192">
        <f>ROUND(I349*H349,2)</f>
        <v>0</v>
      </c>
      <c r="BL349" s="19" t="s">
        <v>207</v>
      </c>
      <c r="BM349" s="191" t="s">
        <v>1152</v>
      </c>
    </row>
    <row r="350" spans="1:65" s="2" customFormat="1" ht="146.25">
      <c r="A350" s="36"/>
      <c r="B350" s="37"/>
      <c r="C350" s="38"/>
      <c r="D350" s="193" t="s">
        <v>209</v>
      </c>
      <c r="E350" s="38"/>
      <c r="F350" s="194" t="s">
        <v>697</v>
      </c>
      <c r="G350" s="38"/>
      <c r="H350" s="38"/>
      <c r="I350" s="195"/>
      <c r="J350" s="38"/>
      <c r="K350" s="38"/>
      <c r="L350" s="41"/>
      <c r="M350" s="196"/>
      <c r="N350" s="197"/>
      <c r="O350" s="66"/>
      <c r="P350" s="66"/>
      <c r="Q350" s="66"/>
      <c r="R350" s="66"/>
      <c r="S350" s="66"/>
      <c r="T350" s="67"/>
      <c r="U350" s="36"/>
      <c r="V350" s="36"/>
      <c r="W350" s="36"/>
      <c r="X350" s="36"/>
      <c r="Y350" s="36"/>
      <c r="Z350" s="36"/>
      <c r="AA350" s="36"/>
      <c r="AB350" s="36"/>
      <c r="AC350" s="36"/>
      <c r="AD350" s="36"/>
      <c r="AE350" s="36"/>
      <c r="AT350" s="19" t="s">
        <v>209</v>
      </c>
      <c r="AU350" s="19" t="s">
        <v>89</v>
      </c>
    </row>
    <row r="351" spans="1:65" s="14" customFormat="1" ht="11.25">
      <c r="B351" s="208"/>
      <c r="C351" s="209"/>
      <c r="D351" s="193" t="s">
        <v>211</v>
      </c>
      <c r="E351" s="210" t="s">
        <v>22</v>
      </c>
      <c r="F351" s="211" t="s">
        <v>1153</v>
      </c>
      <c r="G351" s="209"/>
      <c r="H351" s="212">
        <v>51.164000000000001</v>
      </c>
      <c r="I351" s="213"/>
      <c r="J351" s="209"/>
      <c r="K351" s="209"/>
      <c r="L351" s="214"/>
      <c r="M351" s="215"/>
      <c r="N351" s="216"/>
      <c r="O351" s="216"/>
      <c r="P351" s="216"/>
      <c r="Q351" s="216"/>
      <c r="R351" s="216"/>
      <c r="S351" s="216"/>
      <c r="T351" s="217"/>
      <c r="AT351" s="218" t="s">
        <v>211</v>
      </c>
      <c r="AU351" s="218" t="s">
        <v>89</v>
      </c>
      <c r="AV351" s="14" t="s">
        <v>89</v>
      </c>
      <c r="AW351" s="14" t="s">
        <v>41</v>
      </c>
      <c r="AX351" s="14" t="s">
        <v>80</v>
      </c>
      <c r="AY351" s="218" t="s">
        <v>201</v>
      </c>
    </row>
    <row r="352" spans="1:65" s="14" customFormat="1" ht="11.25">
      <c r="B352" s="208"/>
      <c r="C352" s="209"/>
      <c r="D352" s="193" t="s">
        <v>211</v>
      </c>
      <c r="E352" s="210" t="s">
        <v>22</v>
      </c>
      <c r="F352" s="211" t="s">
        <v>1154</v>
      </c>
      <c r="G352" s="209"/>
      <c r="H352" s="212">
        <v>167.55600000000001</v>
      </c>
      <c r="I352" s="213"/>
      <c r="J352" s="209"/>
      <c r="K352" s="209"/>
      <c r="L352" s="214"/>
      <c r="M352" s="215"/>
      <c r="N352" s="216"/>
      <c r="O352" s="216"/>
      <c r="P352" s="216"/>
      <c r="Q352" s="216"/>
      <c r="R352" s="216"/>
      <c r="S352" s="216"/>
      <c r="T352" s="217"/>
      <c r="AT352" s="218" t="s">
        <v>211</v>
      </c>
      <c r="AU352" s="218" t="s">
        <v>89</v>
      </c>
      <c r="AV352" s="14" t="s">
        <v>89</v>
      </c>
      <c r="AW352" s="14" t="s">
        <v>41</v>
      </c>
      <c r="AX352" s="14" t="s">
        <v>80</v>
      </c>
      <c r="AY352" s="218" t="s">
        <v>201</v>
      </c>
    </row>
    <row r="353" spans="1:65" s="14" customFormat="1" ht="11.25">
      <c r="B353" s="208"/>
      <c r="C353" s="209"/>
      <c r="D353" s="193" t="s">
        <v>211</v>
      </c>
      <c r="E353" s="210" t="s">
        <v>22</v>
      </c>
      <c r="F353" s="211" t="s">
        <v>1155</v>
      </c>
      <c r="G353" s="209"/>
      <c r="H353" s="212">
        <v>4.9050000000000002</v>
      </c>
      <c r="I353" s="213"/>
      <c r="J353" s="209"/>
      <c r="K353" s="209"/>
      <c r="L353" s="214"/>
      <c r="M353" s="215"/>
      <c r="N353" s="216"/>
      <c r="O353" s="216"/>
      <c r="P353" s="216"/>
      <c r="Q353" s="216"/>
      <c r="R353" s="216"/>
      <c r="S353" s="216"/>
      <c r="T353" s="217"/>
      <c r="AT353" s="218" t="s">
        <v>211</v>
      </c>
      <c r="AU353" s="218" t="s">
        <v>89</v>
      </c>
      <c r="AV353" s="14" t="s">
        <v>89</v>
      </c>
      <c r="AW353" s="14" t="s">
        <v>41</v>
      </c>
      <c r="AX353" s="14" t="s">
        <v>80</v>
      </c>
      <c r="AY353" s="218" t="s">
        <v>201</v>
      </c>
    </row>
    <row r="354" spans="1:65" s="14" customFormat="1" ht="11.25">
      <c r="B354" s="208"/>
      <c r="C354" s="209"/>
      <c r="D354" s="193" t="s">
        <v>211</v>
      </c>
      <c r="E354" s="210" t="s">
        <v>22</v>
      </c>
      <c r="F354" s="211" t="s">
        <v>1156</v>
      </c>
      <c r="G354" s="209"/>
      <c r="H354" s="212">
        <v>4.59</v>
      </c>
      <c r="I354" s="213"/>
      <c r="J354" s="209"/>
      <c r="K354" s="209"/>
      <c r="L354" s="214"/>
      <c r="M354" s="215"/>
      <c r="N354" s="216"/>
      <c r="O354" s="216"/>
      <c r="P354" s="216"/>
      <c r="Q354" s="216"/>
      <c r="R354" s="216"/>
      <c r="S354" s="216"/>
      <c r="T354" s="217"/>
      <c r="AT354" s="218" t="s">
        <v>211</v>
      </c>
      <c r="AU354" s="218" t="s">
        <v>89</v>
      </c>
      <c r="AV354" s="14" t="s">
        <v>89</v>
      </c>
      <c r="AW354" s="14" t="s">
        <v>41</v>
      </c>
      <c r="AX354" s="14" t="s">
        <v>80</v>
      </c>
      <c r="AY354" s="218" t="s">
        <v>201</v>
      </c>
    </row>
    <row r="355" spans="1:65" s="14" customFormat="1" ht="11.25">
      <c r="B355" s="208"/>
      <c r="C355" s="209"/>
      <c r="D355" s="193" t="s">
        <v>211</v>
      </c>
      <c r="E355" s="210" t="s">
        <v>22</v>
      </c>
      <c r="F355" s="211" t="s">
        <v>1157</v>
      </c>
      <c r="G355" s="209"/>
      <c r="H355" s="212">
        <v>1.6279999999999999</v>
      </c>
      <c r="I355" s="213"/>
      <c r="J355" s="209"/>
      <c r="K355" s="209"/>
      <c r="L355" s="214"/>
      <c r="M355" s="215"/>
      <c r="N355" s="216"/>
      <c r="O355" s="216"/>
      <c r="P355" s="216"/>
      <c r="Q355" s="216"/>
      <c r="R355" s="216"/>
      <c r="S355" s="216"/>
      <c r="T355" s="217"/>
      <c r="AT355" s="218" t="s">
        <v>211</v>
      </c>
      <c r="AU355" s="218" t="s">
        <v>89</v>
      </c>
      <c r="AV355" s="14" t="s">
        <v>89</v>
      </c>
      <c r="AW355" s="14" t="s">
        <v>41</v>
      </c>
      <c r="AX355" s="14" t="s">
        <v>80</v>
      </c>
      <c r="AY355" s="218" t="s">
        <v>201</v>
      </c>
    </row>
    <row r="356" spans="1:65" s="15" customFormat="1" ht="11.25">
      <c r="B356" s="229"/>
      <c r="C356" s="230"/>
      <c r="D356" s="193" t="s">
        <v>211</v>
      </c>
      <c r="E356" s="231" t="s">
        <v>22</v>
      </c>
      <c r="F356" s="232" t="s">
        <v>316</v>
      </c>
      <c r="G356" s="230"/>
      <c r="H356" s="233">
        <v>229.84299999999999</v>
      </c>
      <c r="I356" s="234"/>
      <c r="J356" s="230"/>
      <c r="K356" s="230"/>
      <c r="L356" s="235"/>
      <c r="M356" s="236"/>
      <c r="N356" s="237"/>
      <c r="O356" s="237"/>
      <c r="P356" s="237"/>
      <c r="Q356" s="237"/>
      <c r="R356" s="237"/>
      <c r="S356" s="237"/>
      <c r="T356" s="238"/>
      <c r="AT356" s="239" t="s">
        <v>211</v>
      </c>
      <c r="AU356" s="239" t="s">
        <v>89</v>
      </c>
      <c r="AV356" s="15" t="s">
        <v>207</v>
      </c>
      <c r="AW356" s="15" t="s">
        <v>41</v>
      </c>
      <c r="AX356" s="15" t="s">
        <v>23</v>
      </c>
      <c r="AY356" s="239" t="s">
        <v>201</v>
      </c>
    </row>
    <row r="357" spans="1:65" s="2" customFormat="1" ht="24.2" customHeight="1">
      <c r="A357" s="36"/>
      <c r="B357" s="37"/>
      <c r="C357" s="180" t="s">
        <v>546</v>
      </c>
      <c r="D357" s="180" t="s">
        <v>202</v>
      </c>
      <c r="E357" s="181" t="s">
        <v>1158</v>
      </c>
      <c r="F357" s="182" t="s">
        <v>1159</v>
      </c>
      <c r="G357" s="183" t="s">
        <v>434</v>
      </c>
      <c r="H357" s="184">
        <v>4</v>
      </c>
      <c r="I357" s="185"/>
      <c r="J357" s="186">
        <f>ROUND(I357*H357,2)</f>
        <v>0</v>
      </c>
      <c r="K357" s="182" t="s">
        <v>206</v>
      </c>
      <c r="L357" s="41"/>
      <c r="M357" s="187" t="s">
        <v>22</v>
      </c>
      <c r="N357" s="188" t="s">
        <v>51</v>
      </c>
      <c r="O357" s="66"/>
      <c r="P357" s="189">
        <f>O357*H357</f>
        <v>0</v>
      </c>
      <c r="Q357" s="189">
        <v>0</v>
      </c>
      <c r="R357" s="189">
        <f>Q357*H357</f>
        <v>0</v>
      </c>
      <c r="S357" s="189">
        <v>0.1</v>
      </c>
      <c r="T357" s="190">
        <f>S357*H357</f>
        <v>0.4</v>
      </c>
      <c r="U357" s="36"/>
      <c r="V357" s="36"/>
      <c r="W357" s="36"/>
      <c r="X357" s="36"/>
      <c r="Y357" s="36"/>
      <c r="Z357" s="36"/>
      <c r="AA357" s="36"/>
      <c r="AB357" s="36"/>
      <c r="AC357" s="36"/>
      <c r="AD357" s="36"/>
      <c r="AE357" s="36"/>
      <c r="AR357" s="191" t="s">
        <v>207</v>
      </c>
      <c r="AT357" s="191" t="s">
        <v>202</v>
      </c>
      <c r="AU357" s="191" t="s">
        <v>89</v>
      </c>
      <c r="AY357" s="19" t="s">
        <v>201</v>
      </c>
      <c r="BE357" s="192">
        <f>IF(N357="základní",J357,0)</f>
        <v>0</v>
      </c>
      <c r="BF357" s="192">
        <f>IF(N357="snížená",J357,0)</f>
        <v>0</v>
      </c>
      <c r="BG357" s="192">
        <f>IF(N357="zákl. přenesená",J357,0)</f>
        <v>0</v>
      </c>
      <c r="BH357" s="192">
        <f>IF(N357="sníž. přenesená",J357,0)</f>
        <v>0</v>
      </c>
      <c r="BI357" s="192">
        <f>IF(N357="nulová",J357,0)</f>
        <v>0</v>
      </c>
      <c r="BJ357" s="19" t="s">
        <v>23</v>
      </c>
      <c r="BK357" s="192">
        <f>ROUND(I357*H357,2)</f>
        <v>0</v>
      </c>
      <c r="BL357" s="19" t="s">
        <v>207</v>
      </c>
      <c r="BM357" s="191" t="s">
        <v>1160</v>
      </c>
    </row>
    <row r="358" spans="1:65" s="2" customFormat="1" ht="24.2" customHeight="1">
      <c r="A358" s="36"/>
      <c r="B358" s="37"/>
      <c r="C358" s="180" t="s">
        <v>554</v>
      </c>
      <c r="D358" s="180" t="s">
        <v>202</v>
      </c>
      <c r="E358" s="181" t="s">
        <v>1161</v>
      </c>
      <c r="F358" s="182" t="s">
        <v>1162</v>
      </c>
      <c r="G358" s="183" t="s">
        <v>216</v>
      </c>
      <c r="H358" s="184">
        <v>5</v>
      </c>
      <c r="I358" s="185"/>
      <c r="J358" s="186">
        <f>ROUND(I358*H358,2)</f>
        <v>0</v>
      </c>
      <c r="K358" s="182" t="s">
        <v>206</v>
      </c>
      <c r="L358" s="41"/>
      <c r="M358" s="187" t="s">
        <v>22</v>
      </c>
      <c r="N358" s="188" t="s">
        <v>51</v>
      </c>
      <c r="O358" s="66"/>
      <c r="P358" s="189">
        <f>O358*H358</f>
        <v>0</v>
      </c>
      <c r="Q358" s="189">
        <v>8.1899999999999996E-4</v>
      </c>
      <c r="R358" s="189">
        <f>Q358*H358</f>
        <v>4.0949999999999997E-3</v>
      </c>
      <c r="S358" s="189">
        <v>1.0999999999999999E-2</v>
      </c>
      <c r="T358" s="190">
        <f>S358*H358</f>
        <v>5.4999999999999993E-2</v>
      </c>
      <c r="U358" s="36"/>
      <c r="V358" s="36"/>
      <c r="W358" s="36"/>
      <c r="X358" s="36"/>
      <c r="Y358" s="36"/>
      <c r="Z358" s="36"/>
      <c r="AA358" s="36"/>
      <c r="AB358" s="36"/>
      <c r="AC358" s="36"/>
      <c r="AD358" s="36"/>
      <c r="AE358" s="36"/>
      <c r="AR358" s="191" t="s">
        <v>207</v>
      </c>
      <c r="AT358" s="191" t="s">
        <v>202</v>
      </c>
      <c r="AU358" s="191" t="s">
        <v>89</v>
      </c>
      <c r="AY358" s="19" t="s">
        <v>201</v>
      </c>
      <c r="BE358" s="192">
        <f>IF(N358="základní",J358,0)</f>
        <v>0</v>
      </c>
      <c r="BF358" s="192">
        <f>IF(N358="snížená",J358,0)</f>
        <v>0</v>
      </c>
      <c r="BG358" s="192">
        <f>IF(N358="zákl. přenesená",J358,0)</f>
        <v>0</v>
      </c>
      <c r="BH358" s="192">
        <f>IF(N358="sníž. přenesená",J358,0)</f>
        <v>0</v>
      </c>
      <c r="BI358" s="192">
        <f>IF(N358="nulová",J358,0)</f>
        <v>0</v>
      </c>
      <c r="BJ358" s="19" t="s">
        <v>23</v>
      </c>
      <c r="BK358" s="192">
        <f>ROUND(I358*H358,2)</f>
        <v>0</v>
      </c>
      <c r="BL358" s="19" t="s">
        <v>207</v>
      </c>
      <c r="BM358" s="191" t="s">
        <v>1163</v>
      </c>
    </row>
    <row r="359" spans="1:65" s="2" customFormat="1" ht="48.75">
      <c r="A359" s="36"/>
      <c r="B359" s="37"/>
      <c r="C359" s="38"/>
      <c r="D359" s="193" t="s">
        <v>209</v>
      </c>
      <c r="E359" s="38"/>
      <c r="F359" s="194" t="s">
        <v>757</v>
      </c>
      <c r="G359" s="38"/>
      <c r="H359" s="38"/>
      <c r="I359" s="195"/>
      <c r="J359" s="38"/>
      <c r="K359" s="38"/>
      <c r="L359" s="41"/>
      <c r="M359" s="196"/>
      <c r="N359" s="197"/>
      <c r="O359" s="66"/>
      <c r="P359" s="66"/>
      <c r="Q359" s="66"/>
      <c r="R359" s="66"/>
      <c r="S359" s="66"/>
      <c r="T359" s="67"/>
      <c r="U359" s="36"/>
      <c r="V359" s="36"/>
      <c r="W359" s="36"/>
      <c r="X359" s="36"/>
      <c r="Y359" s="36"/>
      <c r="Z359" s="36"/>
      <c r="AA359" s="36"/>
      <c r="AB359" s="36"/>
      <c r="AC359" s="36"/>
      <c r="AD359" s="36"/>
      <c r="AE359" s="36"/>
      <c r="AT359" s="19" t="s">
        <v>209</v>
      </c>
      <c r="AU359" s="19" t="s">
        <v>89</v>
      </c>
    </row>
    <row r="360" spans="1:65" s="13" customFormat="1" ht="11.25">
      <c r="B360" s="198"/>
      <c r="C360" s="199"/>
      <c r="D360" s="193" t="s">
        <v>211</v>
      </c>
      <c r="E360" s="200" t="s">
        <v>22</v>
      </c>
      <c r="F360" s="201" t="s">
        <v>1089</v>
      </c>
      <c r="G360" s="199"/>
      <c r="H360" s="200" t="s">
        <v>22</v>
      </c>
      <c r="I360" s="202"/>
      <c r="J360" s="199"/>
      <c r="K360" s="199"/>
      <c r="L360" s="203"/>
      <c r="M360" s="204"/>
      <c r="N360" s="205"/>
      <c r="O360" s="205"/>
      <c r="P360" s="205"/>
      <c r="Q360" s="205"/>
      <c r="R360" s="205"/>
      <c r="S360" s="205"/>
      <c r="T360" s="206"/>
      <c r="AT360" s="207" t="s">
        <v>211</v>
      </c>
      <c r="AU360" s="207" t="s">
        <v>89</v>
      </c>
      <c r="AV360" s="13" t="s">
        <v>23</v>
      </c>
      <c r="AW360" s="13" t="s">
        <v>41</v>
      </c>
      <c r="AX360" s="13" t="s">
        <v>80</v>
      </c>
      <c r="AY360" s="207" t="s">
        <v>201</v>
      </c>
    </row>
    <row r="361" spans="1:65" s="13" customFormat="1" ht="11.25">
      <c r="B361" s="198"/>
      <c r="C361" s="199"/>
      <c r="D361" s="193" t="s">
        <v>211</v>
      </c>
      <c r="E361" s="200" t="s">
        <v>22</v>
      </c>
      <c r="F361" s="201" t="s">
        <v>1164</v>
      </c>
      <c r="G361" s="199"/>
      <c r="H361" s="200" t="s">
        <v>22</v>
      </c>
      <c r="I361" s="202"/>
      <c r="J361" s="199"/>
      <c r="K361" s="199"/>
      <c r="L361" s="203"/>
      <c r="M361" s="204"/>
      <c r="N361" s="205"/>
      <c r="O361" s="205"/>
      <c r="P361" s="205"/>
      <c r="Q361" s="205"/>
      <c r="R361" s="205"/>
      <c r="S361" s="205"/>
      <c r="T361" s="206"/>
      <c r="AT361" s="207" t="s">
        <v>211</v>
      </c>
      <c r="AU361" s="207" t="s">
        <v>89</v>
      </c>
      <c r="AV361" s="13" t="s">
        <v>23</v>
      </c>
      <c r="AW361" s="13" t="s">
        <v>41</v>
      </c>
      <c r="AX361" s="13" t="s">
        <v>80</v>
      </c>
      <c r="AY361" s="207" t="s">
        <v>201</v>
      </c>
    </row>
    <row r="362" spans="1:65" s="14" customFormat="1" ht="11.25">
      <c r="B362" s="208"/>
      <c r="C362" s="209"/>
      <c r="D362" s="193" t="s">
        <v>211</v>
      </c>
      <c r="E362" s="210" t="s">
        <v>22</v>
      </c>
      <c r="F362" s="211" t="s">
        <v>1165</v>
      </c>
      <c r="G362" s="209"/>
      <c r="H362" s="212">
        <v>1.2</v>
      </c>
      <c r="I362" s="213"/>
      <c r="J362" s="209"/>
      <c r="K362" s="209"/>
      <c r="L362" s="214"/>
      <c r="M362" s="215"/>
      <c r="N362" s="216"/>
      <c r="O362" s="216"/>
      <c r="P362" s="216"/>
      <c r="Q362" s="216"/>
      <c r="R362" s="216"/>
      <c r="S362" s="216"/>
      <c r="T362" s="217"/>
      <c r="AT362" s="218" t="s">
        <v>211</v>
      </c>
      <c r="AU362" s="218" t="s">
        <v>89</v>
      </c>
      <c r="AV362" s="14" t="s">
        <v>89</v>
      </c>
      <c r="AW362" s="14" t="s">
        <v>41</v>
      </c>
      <c r="AX362" s="14" t="s">
        <v>80</v>
      </c>
      <c r="AY362" s="218" t="s">
        <v>201</v>
      </c>
    </row>
    <row r="363" spans="1:65" s="13" customFormat="1" ht="11.25">
      <c r="B363" s="198"/>
      <c r="C363" s="199"/>
      <c r="D363" s="193" t="s">
        <v>211</v>
      </c>
      <c r="E363" s="200" t="s">
        <v>22</v>
      </c>
      <c r="F363" s="201" t="s">
        <v>1166</v>
      </c>
      <c r="G363" s="199"/>
      <c r="H363" s="200" t="s">
        <v>22</v>
      </c>
      <c r="I363" s="202"/>
      <c r="J363" s="199"/>
      <c r="K363" s="199"/>
      <c r="L363" s="203"/>
      <c r="M363" s="204"/>
      <c r="N363" s="205"/>
      <c r="O363" s="205"/>
      <c r="P363" s="205"/>
      <c r="Q363" s="205"/>
      <c r="R363" s="205"/>
      <c r="S363" s="205"/>
      <c r="T363" s="206"/>
      <c r="AT363" s="207" t="s">
        <v>211</v>
      </c>
      <c r="AU363" s="207" t="s">
        <v>89</v>
      </c>
      <c r="AV363" s="13" t="s">
        <v>23</v>
      </c>
      <c r="AW363" s="13" t="s">
        <v>41</v>
      </c>
      <c r="AX363" s="13" t="s">
        <v>80</v>
      </c>
      <c r="AY363" s="207" t="s">
        <v>201</v>
      </c>
    </row>
    <row r="364" spans="1:65" s="14" customFormat="1" ht="11.25">
      <c r="B364" s="208"/>
      <c r="C364" s="209"/>
      <c r="D364" s="193" t="s">
        <v>211</v>
      </c>
      <c r="E364" s="210" t="s">
        <v>22</v>
      </c>
      <c r="F364" s="211" t="s">
        <v>1167</v>
      </c>
      <c r="G364" s="209"/>
      <c r="H364" s="212">
        <v>3.3</v>
      </c>
      <c r="I364" s="213"/>
      <c r="J364" s="209"/>
      <c r="K364" s="209"/>
      <c r="L364" s="214"/>
      <c r="M364" s="215"/>
      <c r="N364" s="216"/>
      <c r="O364" s="216"/>
      <c r="P364" s="216"/>
      <c r="Q364" s="216"/>
      <c r="R364" s="216"/>
      <c r="S364" s="216"/>
      <c r="T364" s="217"/>
      <c r="AT364" s="218" t="s">
        <v>211</v>
      </c>
      <c r="AU364" s="218" t="s">
        <v>89</v>
      </c>
      <c r="AV364" s="14" t="s">
        <v>89</v>
      </c>
      <c r="AW364" s="14" t="s">
        <v>41</v>
      </c>
      <c r="AX364" s="14" t="s">
        <v>80</v>
      </c>
      <c r="AY364" s="218" t="s">
        <v>201</v>
      </c>
    </row>
    <row r="365" spans="1:65" s="16" customFormat="1" ht="11.25">
      <c r="B365" s="245"/>
      <c r="C365" s="246"/>
      <c r="D365" s="193" t="s">
        <v>211</v>
      </c>
      <c r="E365" s="247" t="s">
        <v>22</v>
      </c>
      <c r="F365" s="248" t="s">
        <v>969</v>
      </c>
      <c r="G365" s="246"/>
      <c r="H365" s="249">
        <v>4.5</v>
      </c>
      <c r="I365" s="250"/>
      <c r="J365" s="246"/>
      <c r="K365" s="246"/>
      <c r="L365" s="251"/>
      <c r="M365" s="252"/>
      <c r="N365" s="253"/>
      <c r="O365" s="253"/>
      <c r="P365" s="253"/>
      <c r="Q365" s="253"/>
      <c r="R365" s="253"/>
      <c r="S365" s="253"/>
      <c r="T365" s="254"/>
      <c r="AT365" s="255" t="s">
        <v>211</v>
      </c>
      <c r="AU365" s="255" t="s">
        <v>89</v>
      </c>
      <c r="AV365" s="16" t="s">
        <v>221</v>
      </c>
      <c r="AW365" s="16" t="s">
        <v>41</v>
      </c>
      <c r="AX365" s="16" t="s">
        <v>80</v>
      </c>
      <c r="AY365" s="255" t="s">
        <v>201</v>
      </c>
    </row>
    <row r="366" spans="1:65" s="13" customFormat="1" ht="11.25">
      <c r="B366" s="198"/>
      <c r="C366" s="199"/>
      <c r="D366" s="193" t="s">
        <v>211</v>
      </c>
      <c r="E366" s="200" t="s">
        <v>22</v>
      </c>
      <c r="F366" s="201" t="s">
        <v>1168</v>
      </c>
      <c r="G366" s="199"/>
      <c r="H366" s="200" t="s">
        <v>22</v>
      </c>
      <c r="I366" s="202"/>
      <c r="J366" s="199"/>
      <c r="K366" s="199"/>
      <c r="L366" s="203"/>
      <c r="M366" s="204"/>
      <c r="N366" s="205"/>
      <c r="O366" s="205"/>
      <c r="P366" s="205"/>
      <c r="Q366" s="205"/>
      <c r="R366" s="205"/>
      <c r="S366" s="205"/>
      <c r="T366" s="206"/>
      <c r="AT366" s="207" t="s">
        <v>211</v>
      </c>
      <c r="AU366" s="207" t="s">
        <v>89</v>
      </c>
      <c r="AV366" s="13" t="s">
        <v>23</v>
      </c>
      <c r="AW366" s="13" t="s">
        <v>41</v>
      </c>
      <c r="AX366" s="13" t="s">
        <v>80</v>
      </c>
      <c r="AY366" s="207" t="s">
        <v>201</v>
      </c>
    </row>
    <row r="367" spans="1:65" s="13" customFormat="1" ht="11.25">
      <c r="B367" s="198"/>
      <c r="C367" s="199"/>
      <c r="D367" s="193" t="s">
        <v>211</v>
      </c>
      <c r="E367" s="200" t="s">
        <v>22</v>
      </c>
      <c r="F367" s="201" t="s">
        <v>1169</v>
      </c>
      <c r="G367" s="199"/>
      <c r="H367" s="200" t="s">
        <v>22</v>
      </c>
      <c r="I367" s="202"/>
      <c r="J367" s="199"/>
      <c r="K367" s="199"/>
      <c r="L367" s="203"/>
      <c r="M367" s="204"/>
      <c r="N367" s="205"/>
      <c r="O367" s="205"/>
      <c r="P367" s="205"/>
      <c r="Q367" s="205"/>
      <c r="R367" s="205"/>
      <c r="S367" s="205"/>
      <c r="T367" s="206"/>
      <c r="AT367" s="207" t="s">
        <v>211</v>
      </c>
      <c r="AU367" s="207" t="s">
        <v>89</v>
      </c>
      <c r="AV367" s="13" t="s">
        <v>23</v>
      </c>
      <c r="AW367" s="13" t="s">
        <v>41</v>
      </c>
      <c r="AX367" s="13" t="s">
        <v>80</v>
      </c>
      <c r="AY367" s="207" t="s">
        <v>201</v>
      </c>
    </row>
    <row r="368" spans="1:65" s="14" customFormat="1" ht="11.25">
      <c r="B368" s="208"/>
      <c r="C368" s="209"/>
      <c r="D368" s="193" t="s">
        <v>211</v>
      </c>
      <c r="E368" s="210" t="s">
        <v>22</v>
      </c>
      <c r="F368" s="211" t="s">
        <v>1170</v>
      </c>
      <c r="G368" s="209"/>
      <c r="H368" s="212">
        <v>0.5</v>
      </c>
      <c r="I368" s="213"/>
      <c r="J368" s="209"/>
      <c r="K368" s="209"/>
      <c r="L368" s="214"/>
      <c r="M368" s="215"/>
      <c r="N368" s="216"/>
      <c r="O368" s="216"/>
      <c r="P368" s="216"/>
      <c r="Q368" s="216"/>
      <c r="R368" s="216"/>
      <c r="S368" s="216"/>
      <c r="T368" s="217"/>
      <c r="AT368" s="218" t="s">
        <v>211</v>
      </c>
      <c r="AU368" s="218" t="s">
        <v>89</v>
      </c>
      <c r="AV368" s="14" t="s">
        <v>89</v>
      </c>
      <c r="AW368" s="14" t="s">
        <v>41</v>
      </c>
      <c r="AX368" s="14" t="s">
        <v>80</v>
      </c>
      <c r="AY368" s="218" t="s">
        <v>201</v>
      </c>
    </row>
    <row r="369" spans="1:65" s="15" customFormat="1" ht="11.25">
      <c r="B369" s="229"/>
      <c r="C369" s="230"/>
      <c r="D369" s="193" t="s">
        <v>211</v>
      </c>
      <c r="E369" s="231" t="s">
        <v>22</v>
      </c>
      <c r="F369" s="232" t="s">
        <v>316</v>
      </c>
      <c r="G369" s="230"/>
      <c r="H369" s="233">
        <v>5</v>
      </c>
      <c r="I369" s="234"/>
      <c r="J369" s="230"/>
      <c r="K369" s="230"/>
      <c r="L369" s="235"/>
      <c r="M369" s="236"/>
      <c r="N369" s="237"/>
      <c r="O369" s="237"/>
      <c r="P369" s="237"/>
      <c r="Q369" s="237"/>
      <c r="R369" s="237"/>
      <c r="S369" s="237"/>
      <c r="T369" s="238"/>
      <c r="AT369" s="239" t="s">
        <v>211</v>
      </c>
      <c r="AU369" s="239" t="s">
        <v>89</v>
      </c>
      <c r="AV369" s="15" t="s">
        <v>207</v>
      </c>
      <c r="AW369" s="15" t="s">
        <v>41</v>
      </c>
      <c r="AX369" s="15" t="s">
        <v>23</v>
      </c>
      <c r="AY369" s="239" t="s">
        <v>201</v>
      </c>
    </row>
    <row r="370" spans="1:65" s="2" customFormat="1" ht="24.2" customHeight="1">
      <c r="A370" s="36"/>
      <c r="B370" s="37"/>
      <c r="C370" s="180" t="s">
        <v>561</v>
      </c>
      <c r="D370" s="180" t="s">
        <v>202</v>
      </c>
      <c r="E370" s="181" t="s">
        <v>1171</v>
      </c>
      <c r="F370" s="182" t="s">
        <v>1172</v>
      </c>
      <c r="G370" s="183" t="s">
        <v>216</v>
      </c>
      <c r="H370" s="184">
        <v>1.5</v>
      </c>
      <c r="I370" s="185"/>
      <c r="J370" s="186">
        <f>ROUND(I370*H370,2)</f>
        <v>0</v>
      </c>
      <c r="K370" s="182" t="s">
        <v>206</v>
      </c>
      <c r="L370" s="41"/>
      <c r="M370" s="187" t="s">
        <v>22</v>
      </c>
      <c r="N370" s="188" t="s">
        <v>51</v>
      </c>
      <c r="O370" s="66"/>
      <c r="P370" s="189">
        <f>O370*H370</f>
        <v>0</v>
      </c>
      <c r="Q370" s="189">
        <v>8.0999999999999996E-4</v>
      </c>
      <c r="R370" s="189">
        <f>Q370*H370</f>
        <v>1.2149999999999999E-3</v>
      </c>
      <c r="S370" s="189">
        <v>3.7999999999999999E-2</v>
      </c>
      <c r="T370" s="190">
        <f>S370*H370</f>
        <v>5.6999999999999995E-2</v>
      </c>
      <c r="U370" s="36"/>
      <c r="V370" s="36"/>
      <c r="W370" s="36"/>
      <c r="X370" s="36"/>
      <c r="Y370" s="36"/>
      <c r="Z370" s="36"/>
      <c r="AA370" s="36"/>
      <c r="AB370" s="36"/>
      <c r="AC370" s="36"/>
      <c r="AD370" s="36"/>
      <c r="AE370" s="36"/>
      <c r="AR370" s="191" t="s">
        <v>207</v>
      </c>
      <c r="AT370" s="191" t="s">
        <v>202</v>
      </c>
      <c r="AU370" s="191" t="s">
        <v>89</v>
      </c>
      <c r="AY370" s="19" t="s">
        <v>201</v>
      </c>
      <c r="BE370" s="192">
        <f>IF(N370="základní",J370,0)</f>
        <v>0</v>
      </c>
      <c r="BF370" s="192">
        <f>IF(N370="snížená",J370,0)</f>
        <v>0</v>
      </c>
      <c r="BG370" s="192">
        <f>IF(N370="zákl. přenesená",J370,0)</f>
        <v>0</v>
      </c>
      <c r="BH370" s="192">
        <f>IF(N370="sníž. přenesená",J370,0)</f>
        <v>0</v>
      </c>
      <c r="BI370" s="192">
        <f>IF(N370="nulová",J370,0)</f>
        <v>0</v>
      </c>
      <c r="BJ370" s="19" t="s">
        <v>23</v>
      </c>
      <c r="BK370" s="192">
        <f>ROUND(I370*H370,2)</f>
        <v>0</v>
      </c>
      <c r="BL370" s="19" t="s">
        <v>207</v>
      </c>
      <c r="BM370" s="191" t="s">
        <v>1173</v>
      </c>
    </row>
    <row r="371" spans="1:65" s="2" customFormat="1" ht="48.75">
      <c r="A371" s="36"/>
      <c r="B371" s="37"/>
      <c r="C371" s="38"/>
      <c r="D371" s="193" t="s">
        <v>209</v>
      </c>
      <c r="E371" s="38"/>
      <c r="F371" s="194" t="s">
        <v>757</v>
      </c>
      <c r="G371" s="38"/>
      <c r="H371" s="38"/>
      <c r="I371" s="195"/>
      <c r="J371" s="38"/>
      <c r="K371" s="38"/>
      <c r="L371" s="41"/>
      <c r="M371" s="196"/>
      <c r="N371" s="197"/>
      <c r="O371" s="66"/>
      <c r="P371" s="66"/>
      <c r="Q371" s="66"/>
      <c r="R371" s="66"/>
      <c r="S371" s="66"/>
      <c r="T371" s="67"/>
      <c r="U371" s="36"/>
      <c r="V371" s="36"/>
      <c r="W371" s="36"/>
      <c r="X371" s="36"/>
      <c r="Y371" s="36"/>
      <c r="Z371" s="36"/>
      <c r="AA371" s="36"/>
      <c r="AB371" s="36"/>
      <c r="AC371" s="36"/>
      <c r="AD371" s="36"/>
      <c r="AE371" s="36"/>
      <c r="AT371" s="19" t="s">
        <v>209</v>
      </c>
      <c r="AU371" s="19" t="s">
        <v>89</v>
      </c>
    </row>
    <row r="372" spans="1:65" s="13" customFormat="1" ht="11.25">
      <c r="B372" s="198"/>
      <c r="C372" s="199"/>
      <c r="D372" s="193" t="s">
        <v>211</v>
      </c>
      <c r="E372" s="200" t="s">
        <v>22</v>
      </c>
      <c r="F372" s="201" t="s">
        <v>1168</v>
      </c>
      <c r="G372" s="199"/>
      <c r="H372" s="200" t="s">
        <v>22</v>
      </c>
      <c r="I372" s="202"/>
      <c r="J372" s="199"/>
      <c r="K372" s="199"/>
      <c r="L372" s="203"/>
      <c r="M372" s="204"/>
      <c r="N372" s="205"/>
      <c r="O372" s="205"/>
      <c r="P372" s="205"/>
      <c r="Q372" s="205"/>
      <c r="R372" s="205"/>
      <c r="S372" s="205"/>
      <c r="T372" s="206"/>
      <c r="AT372" s="207" t="s">
        <v>211</v>
      </c>
      <c r="AU372" s="207" t="s">
        <v>89</v>
      </c>
      <c r="AV372" s="13" t="s">
        <v>23</v>
      </c>
      <c r="AW372" s="13" t="s">
        <v>41</v>
      </c>
      <c r="AX372" s="13" t="s">
        <v>80</v>
      </c>
      <c r="AY372" s="207" t="s">
        <v>201</v>
      </c>
    </row>
    <row r="373" spans="1:65" s="13" customFormat="1" ht="11.25">
      <c r="B373" s="198"/>
      <c r="C373" s="199"/>
      <c r="D373" s="193" t="s">
        <v>211</v>
      </c>
      <c r="E373" s="200" t="s">
        <v>22</v>
      </c>
      <c r="F373" s="201" t="s">
        <v>1174</v>
      </c>
      <c r="G373" s="199"/>
      <c r="H373" s="200" t="s">
        <v>22</v>
      </c>
      <c r="I373" s="202"/>
      <c r="J373" s="199"/>
      <c r="K373" s="199"/>
      <c r="L373" s="203"/>
      <c r="M373" s="204"/>
      <c r="N373" s="205"/>
      <c r="O373" s="205"/>
      <c r="P373" s="205"/>
      <c r="Q373" s="205"/>
      <c r="R373" s="205"/>
      <c r="S373" s="205"/>
      <c r="T373" s="206"/>
      <c r="AT373" s="207" t="s">
        <v>211</v>
      </c>
      <c r="AU373" s="207" t="s">
        <v>89</v>
      </c>
      <c r="AV373" s="13" t="s">
        <v>23</v>
      </c>
      <c r="AW373" s="13" t="s">
        <v>41</v>
      </c>
      <c r="AX373" s="13" t="s">
        <v>80</v>
      </c>
      <c r="AY373" s="207" t="s">
        <v>201</v>
      </c>
    </row>
    <row r="374" spans="1:65" s="14" customFormat="1" ht="11.25">
      <c r="B374" s="208"/>
      <c r="C374" s="209"/>
      <c r="D374" s="193" t="s">
        <v>211</v>
      </c>
      <c r="E374" s="210" t="s">
        <v>22</v>
      </c>
      <c r="F374" s="211" t="s">
        <v>1175</v>
      </c>
      <c r="G374" s="209"/>
      <c r="H374" s="212">
        <v>2</v>
      </c>
      <c r="I374" s="213"/>
      <c r="J374" s="209"/>
      <c r="K374" s="209"/>
      <c r="L374" s="214"/>
      <c r="M374" s="215"/>
      <c r="N374" s="216"/>
      <c r="O374" s="216"/>
      <c r="P374" s="216"/>
      <c r="Q374" s="216"/>
      <c r="R374" s="216"/>
      <c r="S374" s="216"/>
      <c r="T374" s="217"/>
      <c r="AT374" s="218" t="s">
        <v>211</v>
      </c>
      <c r="AU374" s="218" t="s">
        <v>89</v>
      </c>
      <c r="AV374" s="14" t="s">
        <v>89</v>
      </c>
      <c r="AW374" s="14" t="s">
        <v>41</v>
      </c>
      <c r="AX374" s="14" t="s">
        <v>80</v>
      </c>
      <c r="AY374" s="218" t="s">
        <v>201</v>
      </c>
    </row>
    <row r="375" spans="1:65" s="13" customFormat="1" ht="11.25">
      <c r="B375" s="198"/>
      <c r="C375" s="199"/>
      <c r="D375" s="193" t="s">
        <v>211</v>
      </c>
      <c r="E375" s="200" t="s">
        <v>22</v>
      </c>
      <c r="F375" s="201" t="s">
        <v>1168</v>
      </c>
      <c r="G375" s="199"/>
      <c r="H375" s="200" t="s">
        <v>22</v>
      </c>
      <c r="I375" s="202"/>
      <c r="J375" s="199"/>
      <c r="K375" s="199"/>
      <c r="L375" s="203"/>
      <c r="M375" s="204"/>
      <c r="N375" s="205"/>
      <c r="O375" s="205"/>
      <c r="P375" s="205"/>
      <c r="Q375" s="205"/>
      <c r="R375" s="205"/>
      <c r="S375" s="205"/>
      <c r="T375" s="206"/>
      <c r="AT375" s="207" t="s">
        <v>211</v>
      </c>
      <c r="AU375" s="207" t="s">
        <v>89</v>
      </c>
      <c r="AV375" s="13" t="s">
        <v>23</v>
      </c>
      <c r="AW375" s="13" t="s">
        <v>41</v>
      </c>
      <c r="AX375" s="13" t="s">
        <v>80</v>
      </c>
      <c r="AY375" s="207" t="s">
        <v>201</v>
      </c>
    </row>
    <row r="376" spans="1:65" s="13" customFormat="1" ht="11.25">
      <c r="B376" s="198"/>
      <c r="C376" s="199"/>
      <c r="D376" s="193" t="s">
        <v>211</v>
      </c>
      <c r="E376" s="200" t="s">
        <v>22</v>
      </c>
      <c r="F376" s="201" t="s">
        <v>1176</v>
      </c>
      <c r="G376" s="199"/>
      <c r="H376" s="200" t="s">
        <v>22</v>
      </c>
      <c r="I376" s="202"/>
      <c r="J376" s="199"/>
      <c r="K376" s="199"/>
      <c r="L376" s="203"/>
      <c r="M376" s="204"/>
      <c r="N376" s="205"/>
      <c r="O376" s="205"/>
      <c r="P376" s="205"/>
      <c r="Q376" s="205"/>
      <c r="R376" s="205"/>
      <c r="S376" s="205"/>
      <c r="T376" s="206"/>
      <c r="AT376" s="207" t="s">
        <v>211</v>
      </c>
      <c r="AU376" s="207" t="s">
        <v>89</v>
      </c>
      <c r="AV376" s="13" t="s">
        <v>23</v>
      </c>
      <c r="AW376" s="13" t="s">
        <v>41</v>
      </c>
      <c r="AX376" s="13" t="s">
        <v>80</v>
      </c>
      <c r="AY376" s="207" t="s">
        <v>201</v>
      </c>
    </row>
    <row r="377" spans="1:65" s="14" customFormat="1" ht="11.25">
      <c r="B377" s="208"/>
      <c r="C377" s="209"/>
      <c r="D377" s="193" t="s">
        <v>211</v>
      </c>
      <c r="E377" s="210" t="s">
        <v>22</v>
      </c>
      <c r="F377" s="211" t="s">
        <v>1177</v>
      </c>
      <c r="G377" s="209"/>
      <c r="H377" s="212">
        <v>1.5</v>
      </c>
      <c r="I377" s="213"/>
      <c r="J377" s="209"/>
      <c r="K377" s="209"/>
      <c r="L377" s="214"/>
      <c r="M377" s="215"/>
      <c r="N377" s="216"/>
      <c r="O377" s="216"/>
      <c r="P377" s="216"/>
      <c r="Q377" s="216"/>
      <c r="R377" s="216"/>
      <c r="S377" s="216"/>
      <c r="T377" s="217"/>
      <c r="AT377" s="218" t="s">
        <v>211</v>
      </c>
      <c r="AU377" s="218" t="s">
        <v>89</v>
      </c>
      <c r="AV377" s="14" t="s">
        <v>89</v>
      </c>
      <c r="AW377" s="14" t="s">
        <v>41</v>
      </c>
      <c r="AX377" s="14" t="s">
        <v>23</v>
      </c>
      <c r="AY377" s="218" t="s">
        <v>201</v>
      </c>
    </row>
    <row r="378" spans="1:65" s="2" customFormat="1" ht="24.2" customHeight="1">
      <c r="A378" s="36"/>
      <c r="B378" s="37"/>
      <c r="C378" s="180" t="s">
        <v>566</v>
      </c>
      <c r="D378" s="180" t="s">
        <v>202</v>
      </c>
      <c r="E378" s="181" t="s">
        <v>1178</v>
      </c>
      <c r="F378" s="182" t="s">
        <v>1179</v>
      </c>
      <c r="G378" s="183" t="s">
        <v>216</v>
      </c>
      <c r="H378" s="184">
        <v>0.5</v>
      </c>
      <c r="I378" s="185"/>
      <c r="J378" s="186">
        <f>ROUND(I378*H378,2)</f>
        <v>0</v>
      </c>
      <c r="K378" s="182" t="s">
        <v>206</v>
      </c>
      <c r="L378" s="41"/>
      <c r="M378" s="187" t="s">
        <v>22</v>
      </c>
      <c r="N378" s="188" t="s">
        <v>51</v>
      </c>
      <c r="O378" s="66"/>
      <c r="P378" s="189">
        <f>O378*H378</f>
        <v>0</v>
      </c>
      <c r="Q378" s="189">
        <v>2.5931000000000001E-3</v>
      </c>
      <c r="R378" s="189">
        <f>Q378*H378</f>
        <v>1.29655E-3</v>
      </c>
      <c r="S378" s="189">
        <v>0.126</v>
      </c>
      <c r="T378" s="190">
        <f>S378*H378</f>
        <v>6.3E-2</v>
      </c>
      <c r="U378" s="36"/>
      <c r="V378" s="36"/>
      <c r="W378" s="36"/>
      <c r="X378" s="36"/>
      <c r="Y378" s="36"/>
      <c r="Z378" s="36"/>
      <c r="AA378" s="36"/>
      <c r="AB378" s="36"/>
      <c r="AC378" s="36"/>
      <c r="AD378" s="36"/>
      <c r="AE378" s="36"/>
      <c r="AR378" s="191" t="s">
        <v>207</v>
      </c>
      <c r="AT378" s="191" t="s">
        <v>202</v>
      </c>
      <c r="AU378" s="191" t="s">
        <v>89</v>
      </c>
      <c r="AY378" s="19" t="s">
        <v>201</v>
      </c>
      <c r="BE378" s="192">
        <f>IF(N378="základní",J378,0)</f>
        <v>0</v>
      </c>
      <c r="BF378" s="192">
        <f>IF(N378="snížená",J378,0)</f>
        <v>0</v>
      </c>
      <c r="BG378" s="192">
        <f>IF(N378="zákl. přenesená",J378,0)</f>
        <v>0</v>
      </c>
      <c r="BH378" s="192">
        <f>IF(N378="sníž. přenesená",J378,0)</f>
        <v>0</v>
      </c>
      <c r="BI378" s="192">
        <f>IF(N378="nulová",J378,0)</f>
        <v>0</v>
      </c>
      <c r="BJ378" s="19" t="s">
        <v>23</v>
      </c>
      <c r="BK378" s="192">
        <f>ROUND(I378*H378,2)</f>
        <v>0</v>
      </c>
      <c r="BL378" s="19" t="s">
        <v>207</v>
      </c>
      <c r="BM378" s="191" t="s">
        <v>1180</v>
      </c>
    </row>
    <row r="379" spans="1:65" s="2" customFormat="1" ht="48.75">
      <c r="A379" s="36"/>
      <c r="B379" s="37"/>
      <c r="C379" s="38"/>
      <c r="D379" s="193" t="s">
        <v>209</v>
      </c>
      <c r="E379" s="38"/>
      <c r="F379" s="194" t="s">
        <v>757</v>
      </c>
      <c r="G379" s="38"/>
      <c r="H379" s="38"/>
      <c r="I379" s="195"/>
      <c r="J379" s="38"/>
      <c r="K379" s="38"/>
      <c r="L379" s="41"/>
      <c r="M379" s="196"/>
      <c r="N379" s="197"/>
      <c r="O379" s="66"/>
      <c r="P379" s="66"/>
      <c r="Q379" s="66"/>
      <c r="R379" s="66"/>
      <c r="S379" s="66"/>
      <c r="T379" s="67"/>
      <c r="U379" s="36"/>
      <c r="V379" s="36"/>
      <c r="W379" s="36"/>
      <c r="X379" s="36"/>
      <c r="Y379" s="36"/>
      <c r="Z379" s="36"/>
      <c r="AA379" s="36"/>
      <c r="AB379" s="36"/>
      <c r="AC379" s="36"/>
      <c r="AD379" s="36"/>
      <c r="AE379" s="36"/>
      <c r="AT379" s="19" t="s">
        <v>209</v>
      </c>
      <c r="AU379" s="19" t="s">
        <v>89</v>
      </c>
    </row>
    <row r="380" spans="1:65" s="13" customFormat="1" ht="11.25">
      <c r="B380" s="198"/>
      <c r="C380" s="199"/>
      <c r="D380" s="193" t="s">
        <v>211</v>
      </c>
      <c r="E380" s="200" t="s">
        <v>22</v>
      </c>
      <c r="F380" s="201" t="s">
        <v>1102</v>
      </c>
      <c r="G380" s="199"/>
      <c r="H380" s="200" t="s">
        <v>22</v>
      </c>
      <c r="I380" s="202"/>
      <c r="J380" s="199"/>
      <c r="K380" s="199"/>
      <c r="L380" s="203"/>
      <c r="M380" s="204"/>
      <c r="N380" s="205"/>
      <c r="O380" s="205"/>
      <c r="P380" s="205"/>
      <c r="Q380" s="205"/>
      <c r="R380" s="205"/>
      <c r="S380" s="205"/>
      <c r="T380" s="206"/>
      <c r="AT380" s="207" t="s">
        <v>211</v>
      </c>
      <c r="AU380" s="207" t="s">
        <v>89</v>
      </c>
      <c r="AV380" s="13" t="s">
        <v>23</v>
      </c>
      <c r="AW380" s="13" t="s">
        <v>41</v>
      </c>
      <c r="AX380" s="13" t="s">
        <v>80</v>
      </c>
      <c r="AY380" s="207" t="s">
        <v>201</v>
      </c>
    </row>
    <row r="381" spans="1:65" s="13" customFormat="1" ht="11.25">
      <c r="B381" s="198"/>
      <c r="C381" s="199"/>
      <c r="D381" s="193" t="s">
        <v>211</v>
      </c>
      <c r="E381" s="200" t="s">
        <v>22</v>
      </c>
      <c r="F381" s="201" t="s">
        <v>1181</v>
      </c>
      <c r="G381" s="199"/>
      <c r="H381" s="200" t="s">
        <v>22</v>
      </c>
      <c r="I381" s="202"/>
      <c r="J381" s="199"/>
      <c r="K381" s="199"/>
      <c r="L381" s="203"/>
      <c r="M381" s="204"/>
      <c r="N381" s="205"/>
      <c r="O381" s="205"/>
      <c r="P381" s="205"/>
      <c r="Q381" s="205"/>
      <c r="R381" s="205"/>
      <c r="S381" s="205"/>
      <c r="T381" s="206"/>
      <c r="AT381" s="207" t="s">
        <v>211</v>
      </c>
      <c r="AU381" s="207" t="s">
        <v>89</v>
      </c>
      <c r="AV381" s="13" t="s">
        <v>23</v>
      </c>
      <c r="AW381" s="13" t="s">
        <v>41</v>
      </c>
      <c r="AX381" s="13" t="s">
        <v>80</v>
      </c>
      <c r="AY381" s="207" t="s">
        <v>201</v>
      </c>
    </row>
    <row r="382" spans="1:65" s="14" customFormat="1" ht="11.25">
      <c r="B382" s="208"/>
      <c r="C382" s="209"/>
      <c r="D382" s="193" t="s">
        <v>211</v>
      </c>
      <c r="E382" s="210" t="s">
        <v>22</v>
      </c>
      <c r="F382" s="211" t="s">
        <v>1182</v>
      </c>
      <c r="G382" s="209"/>
      <c r="H382" s="212">
        <v>0.5</v>
      </c>
      <c r="I382" s="213"/>
      <c r="J382" s="209"/>
      <c r="K382" s="209"/>
      <c r="L382" s="214"/>
      <c r="M382" s="215"/>
      <c r="N382" s="216"/>
      <c r="O382" s="216"/>
      <c r="P382" s="216"/>
      <c r="Q382" s="216"/>
      <c r="R382" s="216"/>
      <c r="S382" s="216"/>
      <c r="T382" s="217"/>
      <c r="AT382" s="218" t="s">
        <v>211</v>
      </c>
      <c r="AU382" s="218" t="s">
        <v>89</v>
      </c>
      <c r="AV382" s="14" t="s">
        <v>89</v>
      </c>
      <c r="AW382" s="14" t="s">
        <v>41</v>
      </c>
      <c r="AX382" s="14" t="s">
        <v>23</v>
      </c>
      <c r="AY382" s="218" t="s">
        <v>201</v>
      </c>
    </row>
    <row r="383" spans="1:65" s="2" customFormat="1" ht="24.2" customHeight="1">
      <c r="A383" s="36"/>
      <c r="B383" s="37"/>
      <c r="C383" s="180" t="s">
        <v>571</v>
      </c>
      <c r="D383" s="180" t="s">
        <v>202</v>
      </c>
      <c r="E383" s="181" t="s">
        <v>1183</v>
      </c>
      <c r="F383" s="182" t="s">
        <v>1184</v>
      </c>
      <c r="G383" s="183" t="s">
        <v>216</v>
      </c>
      <c r="H383" s="184">
        <v>2</v>
      </c>
      <c r="I383" s="185"/>
      <c r="J383" s="186">
        <f>ROUND(I383*H383,2)</f>
        <v>0</v>
      </c>
      <c r="K383" s="182" t="s">
        <v>206</v>
      </c>
      <c r="L383" s="41"/>
      <c r="M383" s="187" t="s">
        <v>22</v>
      </c>
      <c r="N383" s="188" t="s">
        <v>51</v>
      </c>
      <c r="O383" s="66"/>
      <c r="P383" s="189">
        <f>O383*H383</f>
        <v>0</v>
      </c>
      <c r="Q383" s="189">
        <v>0</v>
      </c>
      <c r="R383" s="189">
        <f>Q383*H383</f>
        <v>0</v>
      </c>
      <c r="S383" s="189">
        <v>0</v>
      </c>
      <c r="T383" s="190">
        <f>S383*H383</f>
        <v>0</v>
      </c>
      <c r="U383" s="36"/>
      <c r="V383" s="36"/>
      <c r="W383" s="36"/>
      <c r="X383" s="36"/>
      <c r="Y383" s="36"/>
      <c r="Z383" s="36"/>
      <c r="AA383" s="36"/>
      <c r="AB383" s="36"/>
      <c r="AC383" s="36"/>
      <c r="AD383" s="36"/>
      <c r="AE383" s="36"/>
      <c r="AR383" s="191" t="s">
        <v>207</v>
      </c>
      <c r="AT383" s="191" t="s">
        <v>202</v>
      </c>
      <c r="AU383" s="191" t="s">
        <v>89</v>
      </c>
      <c r="AY383" s="19" t="s">
        <v>201</v>
      </c>
      <c r="BE383" s="192">
        <f>IF(N383="základní",J383,0)</f>
        <v>0</v>
      </c>
      <c r="BF383" s="192">
        <f>IF(N383="snížená",J383,0)</f>
        <v>0</v>
      </c>
      <c r="BG383" s="192">
        <f>IF(N383="zákl. přenesená",J383,0)</f>
        <v>0</v>
      </c>
      <c r="BH383" s="192">
        <f>IF(N383="sníž. přenesená",J383,0)</f>
        <v>0</v>
      </c>
      <c r="BI383" s="192">
        <f>IF(N383="nulová",J383,0)</f>
        <v>0</v>
      </c>
      <c r="BJ383" s="19" t="s">
        <v>23</v>
      </c>
      <c r="BK383" s="192">
        <f>ROUND(I383*H383,2)</f>
        <v>0</v>
      </c>
      <c r="BL383" s="19" t="s">
        <v>207</v>
      </c>
      <c r="BM383" s="191" t="s">
        <v>1185</v>
      </c>
    </row>
    <row r="384" spans="1:65" s="2" customFormat="1" ht="48.75">
      <c r="A384" s="36"/>
      <c r="B384" s="37"/>
      <c r="C384" s="38"/>
      <c r="D384" s="193" t="s">
        <v>209</v>
      </c>
      <c r="E384" s="38"/>
      <c r="F384" s="194" t="s">
        <v>757</v>
      </c>
      <c r="G384" s="38"/>
      <c r="H384" s="38"/>
      <c r="I384" s="195"/>
      <c r="J384" s="38"/>
      <c r="K384" s="38"/>
      <c r="L384" s="41"/>
      <c r="M384" s="196"/>
      <c r="N384" s="197"/>
      <c r="O384" s="66"/>
      <c r="P384" s="66"/>
      <c r="Q384" s="66"/>
      <c r="R384" s="66"/>
      <c r="S384" s="66"/>
      <c r="T384" s="67"/>
      <c r="U384" s="36"/>
      <c r="V384" s="36"/>
      <c r="W384" s="36"/>
      <c r="X384" s="36"/>
      <c r="Y384" s="36"/>
      <c r="Z384" s="36"/>
      <c r="AA384" s="36"/>
      <c r="AB384" s="36"/>
      <c r="AC384" s="36"/>
      <c r="AD384" s="36"/>
      <c r="AE384" s="36"/>
      <c r="AT384" s="19" t="s">
        <v>209</v>
      </c>
      <c r="AU384" s="19" t="s">
        <v>89</v>
      </c>
    </row>
    <row r="385" spans="1:65" s="14" customFormat="1" ht="11.25">
      <c r="B385" s="208"/>
      <c r="C385" s="209"/>
      <c r="D385" s="193" t="s">
        <v>211</v>
      </c>
      <c r="E385" s="210" t="s">
        <v>22</v>
      </c>
      <c r="F385" s="211" t="s">
        <v>1186</v>
      </c>
      <c r="G385" s="209"/>
      <c r="H385" s="212">
        <v>2</v>
      </c>
      <c r="I385" s="213"/>
      <c r="J385" s="209"/>
      <c r="K385" s="209"/>
      <c r="L385" s="214"/>
      <c r="M385" s="215"/>
      <c r="N385" s="216"/>
      <c r="O385" s="216"/>
      <c r="P385" s="216"/>
      <c r="Q385" s="216"/>
      <c r="R385" s="216"/>
      <c r="S385" s="216"/>
      <c r="T385" s="217"/>
      <c r="AT385" s="218" t="s">
        <v>211</v>
      </c>
      <c r="AU385" s="218" t="s">
        <v>89</v>
      </c>
      <c r="AV385" s="14" t="s">
        <v>89</v>
      </c>
      <c r="AW385" s="14" t="s">
        <v>41</v>
      </c>
      <c r="AX385" s="14" t="s">
        <v>23</v>
      </c>
      <c r="AY385" s="218" t="s">
        <v>201</v>
      </c>
    </row>
    <row r="386" spans="1:65" s="2" customFormat="1" ht="24.2" customHeight="1">
      <c r="A386" s="36"/>
      <c r="B386" s="37"/>
      <c r="C386" s="180" t="s">
        <v>576</v>
      </c>
      <c r="D386" s="180" t="s">
        <v>202</v>
      </c>
      <c r="E386" s="181" t="s">
        <v>1187</v>
      </c>
      <c r="F386" s="182" t="s">
        <v>1188</v>
      </c>
      <c r="G386" s="183" t="s">
        <v>224</v>
      </c>
      <c r="H386" s="184">
        <v>2.1000000000000001E-2</v>
      </c>
      <c r="I386" s="185"/>
      <c r="J386" s="186">
        <f>ROUND(I386*H386,2)</f>
        <v>0</v>
      </c>
      <c r="K386" s="182" t="s">
        <v>206</v>
      </c>
      <c r="L386" s="41"/>
      <c r="M386" s="187" t="s">
        <v>22</v>
      </c>
      <c r="N386" s="188" t="s">
        <v>51</v>
      </c>
      <c r="O386" s="66"/>
      <c r="P386" s="189">
        <f>O386*H386</f>
        <v>0</v>
      </c>
      <c r="Q386" s="189">
        <v>0</v>
      </c>
      <c r="R386" s="189">
        <f>Q386*H386</f>
        <v>0</v>
      </c>
      <c r="S386" s="189">
        <v>0</v>
      </c>
      <c r="T386" s="190">
        <f>S386*H386</f>
        <v>0</v>
      </c>
      <c r="U386" s="36"/>
      <c r="V386" s="36"/>
      <c r="W386" s="36"/>
      <c r="X386" s="36"/>
      <c r="Y386" s="36"/>
      <c r="Z386" s="36"/>
      <c r="AA386" s="36"/>
      <c r="AB386" s="36"/>
      <c r="AC386" s="36"/>
      <c r="AD386" s="36"/>
      <c r="AE386" s="36"/>
      <c r="AR386" s="191" t="s">
        <v>207</v>
      </c>
      <c r="AT386" s="191" t="s">
        <v>202</v>
      </c>
      <c r="AU386" s="191" t="s">
        <v>89</v>
      </c>
      <c r="AY386" s="19" t="s">
        <v>201</v>
      </c>
      <c r="BE386" s="192">
        <f>IF(N386="základní",J386,0)</f>
        <v>0</v>
      </c>
      <c r="BF386" s="192">
        <f>IF(N386="snížená",J386,0)</f>
        <v>0</v>
      </c>
      <c r="BG386" s="192">
        <f>IF(N386="zákl. přenesená",J386,0)</f>
        <v>0</v>
      </c>
      <c r="BH386" s="192">
        <f>IF(N386="sníž. přenesená",J386,0)</f>
        <v>0</v>
      </c>
      <c r="BI386" s="192">
        <f>IF(N386="nulová",J386,0)</f>
        <v>0</v>
      </c>
      <c r="BJ386" s="19" t="s">
        <v>23</v>
      </c>
      <c r="BK386" s="192">
        <f>ROUND(I386*H386,2)</f>
        <v>0</v>
      </c>
      <c r="BL386" s="19" t="s">
        <v>207</v>
      </c>
      <c r="BM386" s="191" t="s">
        <v>1189</v>
      </c>
    </row>
    <row r="387" spans="1:65" s="2" customFormat="1" ht="126.75">
      <c r="A387" s="36"/>
      <c r="B387" s="37"/>
      <c r="C387" s="38"/>
      <c r="D387" s="193" t="s">
        <v>209</v>
      </c>
      <c r="E387" s="38"/>
      <c r="F387" s="194" t="s">
        <v>1190</v>
      </c>
      <c r="G387" s="38"/>
      <c r="H387" s="38"/>
      <c r="I387" s="195"/>
      <c r="J387" s="38"/>
      <c r="K387" s="38"/>
      <c r="L387" s="41"/>
      <c r="M387" s="196"/>
      <c r="N387" s="197"/>
      <c r="O387" s="66"/>
      <c r="P387" s="66"/>
      <c r="Q387" s="66"/>
      <c r="R387" s="66"/>
      <c r="S387" s="66"/>
      <c r="T387" s="67"/>
      <c r="U387" s="36"/>
      <c r="V387" s="36"/>
      <c r="W387" s="36"/>
      <c r="X387" s="36"/>
      <c r="Y387" s="36"/>
      <c r="Z387" s="36"/>
      <c r="AA387" s="36"/>
      <c r="AB387" s="36"/>
      <c r="AC387" s="36"/>
      <c r="AD387" s="36"/>
      <c r="AE387" s="36"/>
      <c r="AT387" s="19" t="s">
        <v>209</v>
      </c>
      <c r="AU387" s="19" t="s">
        <v>89</v>
      </c>
    </row>
    <row r="388" spans="1:65" s="13" customFormat="1" ht="11.25">
      <c r="B388" s="198"/>
      <c r="C388" s="199"/>
      <c r="D388" s="193" t="s">
        <v>211</v>
      </c>
      <c r="E388" s="200" t="s">
        <v>22</v>
      </c>
      <c r="F388" s="201" t="s">
        <v>1089</v>
      </c>
      <c r="G388" s="199"/>
      <c r="H388" s="200" t="s">
        <v>22</v>
      </c>
      <c r="I388" s="202"/>
      <c r="J388" s="199"/>
      <c r="K388" s="199"/>
      <c r="L388" s="203"/>
      <c r="M388" s="204"/>
      <c r="N388" s="205"/>
      <c r="O388" s="205"/>
      <c r="P388" s="205"/>
      <c r="Q388" s="205"/>
      <c r="R388" s="205"/>
      <c r="S388" s="205"/>
      <c r="T388" s="206"/>
      <c r="AT388" s="207" t="s">
        <v>211</v>
      </c>
      <c r="AU388" s="207" t="s">
        <v>89</v>
      </c>
      <c r="AV388" s="13" t="s">
        <v>23</v>
      </c>
      <c r="AW388" s="13" t="s">
        <v>41</v>
      </c>
      <c r="AX388" s="13" t="s">
        <v>80</v>
      </c>
      <c r="AY388" s="207" t="s">
        <v>201</v>
      </c>
    </row>
    <row r="389" spans="1:65" s="13" customFormat="1" ht="11.25">
      <c r="B389" s="198"/>
      <c r="C389" s="199"/>
      <c r="D389" s="193" t="s">
        <v>211</v>
      </c>
      <c r="E389" s="200" t="s">
        <v>22</v>
      </c>
      <c r="F389" s="201" t="s">
        <v>1164</v>
      </c>
      <c r="G389" s="199"/>
      <c r="H389" s="200" t="s">
        <v>22</v>
      </c>
      <c r="I389" s="202"/>
      <c r="J389" s="199"/>
      <c r="K389" s="199"/>
      <c r="L389" s="203"/>
      <c r="M389" s="204"/>
      <c r="N389" s="205"/>
      <c r="O389" s="205"/>
      <c r="P389" s="205"/>
      <c r="Q389" s="205"/>
      <c r="R389" s="205"/>
      <c r="S389" s="205"/>
      <c r="T389" s="206"/>
      <c r="AT389" s="207" t="s">
        <v>211</v>
      </c>
      <c r="AU389" s="207" t="s">
        <v>89</v>
      </c>
      <c r="AV389" s="13" t="s">
        <v>23</v>
      </c>
      <c r="AW389" s="13" t="s">
        <v>41</v>
      </c>
      <c r="AX389" s="13" t="s">
        <v>80</v>
      </c>
      <c r="AY389" s="207" t="s">
        <v>201</v>
      </c>
    </row>
    <row r="390" spans="1:65" s="14" customFormat="1" ht="11.25">
      <c r="B390" s="208"/>
      <c r="C390" s="209"/>
      <c r="D390" s="193" t="s">
        <v>211</v>
      </c>
      <c r="E390" s="210" t="s">
        <v>22</v>
      </c>
      <c r="F390" s="211" t="s">
        <v>1191</v>
      </c>
      <c r="G390" s="209"/>
      <c r="H390" s="212">
        <v>2E-3</v>
      </c>
      <c r="I390" s="213"/>
      <c r="J390" s="209"/>
      <c r="K390" s="209"/>
      <c r="L390" s="214"/>
      <c r="M390" s="215"/>
      <c r="N390" s="216"/>
      <c r="O390" s="216"/>
      <c r="P390" s="216"/>
      <c r="Q390" s="216"/>
      <c r="R390" s="216"/>
      <c r="S390" s="216"/>
      <c r="T390" s="217"/>
      <c r="AT390" s="218" t="s">
        <v>211</v>
      </c>
      <c r="AU390" s="218" t="s">
        <v>89</v>
      </c>
      <c r="AV390" s="14" t="s">
        <v>89</v>
      </c>
      <c r="AW390" s="14" t="s">
        <v>41</v>
      </c>
      <c r="AX390" s="14" t="s">
        <v>80</v>
      </c>
      <c r="AY390" s="218" t="s">
        <v>201</v>
      </c>
    </row>
    <row r="391" spans="1:65" s="13" customFormat="1" ht="11.25">
      <c r="B391" s="198"/>
      <c r="C391" s="199"/>
      <c r="D391" s="193" t="s">
        <v>211</v>
      </c>
      <c r="E391" s="200" t="s">
        <v>22</v>
      </c>
      <c r="F391" s="201" t="s">
        <v>1166</v>
      </c>
      <c r="G391" s="199"/>
      <c r="H391" s="200" t="s">
        <v>22</v>
      </c>
      <c r="I391" s="202"/>
      <c r="J391" s="199"/>
      <c r="K391" s="199"/>
      <c r="L391" s="203"/>
      <c r="M391" s="204"/>
      <c r="N391" s="205"/>
      <c r="O391" s="205"/>
      <c r="P391" s="205"/>
      <c r="Q391" s="205"/>
      <c r="R391" s="205"/>
      <c r="S391" s="205"/>
      <c r="T391" s="206"/>
      <c r="AT391" s="207" t="s">
        <v>211</v>
      </c>
      <c r="AU391" s="207" t="s">
        <v>89</v>
      </c>
      <c r="AV391" s="13" t="s">
        <v>23</v>
      </c>
      <c r="AW391" s="13" t="s">
        <v>41</v>
      </c>
      <c r="AX391" s="13" t="s">
        <v>80</v>
      </c>
      <c r="AY391" s="207" t="s">
        <v>201</v>
      </c>
    </row>
    <row r="392" spans="1:65" s="14" customFormat="1" ht="11.25">
      <c r="B392" s="208"/>
      <c r="C392" s="209"/>
      <c r="D392" s="193" t="s">
        <v>211</v>
      </c>
      <c r="E392" s="210" t="s">
        <v>22</v>
      </c>
      <c r="F392" s="211" t="s">
        <v>1192</v>
      </c>
      <c r="G392" s="209"/>
      <c r="H392" s="212">
        <v>6.0000000000000001E-3</v>
      </c>
      <c r="I392" s="213"/>
      <c r="J392" s="209"/>
      <c r="K392" s="209"/>
      <c r="L392" s="214"/>
      <c r="M392" s="215"/>
      <c r="N392" s="216"/>
      <c r="O392" s="216"/>
      <c r="P392" s="216"/>
      <c r="Q392" s="216"/>
      <c r="R392" s="216"/>
      <c r="S392" s="216"/>
      <c r="T392" s="217"/>
      <c r="AT392" s="218" t="s">
        <v>211</v>
      </c>
      <c r="AU392" s="218" t="s">
        <v>89</v>
      </c>
      <c r="AV392" s="14" t="s">
        <v>89</v>
      </c>
      <c r="AW392" s="14" t="s">
        <v>41</v>
      </c>
      <c r="AX392" s="14" t="s">
        <v>80</v>
      </c>
      <c r="AY392" s="218" t="s">
        <v>201</v>
      </c>
    </row>
    <row r="393" spans="1:65" s="16" customFormat="1" ht="11.25">
      <c r="B393" s="245"/>
      <c r="C393" s="246"/>
      <c r="D393" s="193" t="s">
        <v>211</v>
      </c>
      <c r="E393" s="247" t="s">
        <v>22</v>
      </c>
      <c r="F393" s="248" t="s">
        <v>969</v>
      </c>
      <c r="G393" s="246"/>
      <c r="H393" s="249">
        <v>8.0000000000000002E-3</v>
      </c>
      <c r="I393" s="250"/>
      <c r="J393" s="246"/>
      <c r="K393" s="246"/>
      <c r="L393" s="251"/>
      <c r="M393" s="252"/>
      <c r="N393" s="253"/>
      <c r="O393" s="253"/>
      <c r="P393" s="253"/>
      <c r="Q393" s="253"/>
      <c r="R393" s="253"/>
      <c r="S393" s="253"/>
      <c r="T393" s="254"/>
      <c r="AT393" s="255" t="s">
        <v>211</v>
      </c>
      <c r="AU393" s="255" t="s">
        <v>89</v>
      </c>
      <c r="AV393" s="16" t="s">
        <v>221</v>
      </c>
      <c r="AW393" s="16" t="s">
        <v>41</v>
      </c>
      <c r="AX393" s="16" t="s">
        <v>80</v>
      </c>
      <c r="AY393" s="255" t="s">
        <v>201</v>
      </c>
    </row>
    <row r="394" spans="1:65" s="13" customFormat="1" ht="11.25">
      <c r="B394" s="198"/>
      <c r="C394" s="199"/>
      <c r="D394" s="193" t="s">
        <v>211</v>
      </c>
      <c r="E394" s="200" t="s">
        <v>22</v>
      </c>
      <c r="F394" s="201" t="s">
        <v>1168</v>
      </c>
      <c r="G394" s="199"/>
      <c r="H394" s="200" t="s">
        <v>22</v>
      </c>
      <c r="I394" s="202"/>
      <c r="J394" s="199"/>
      <c r="K394" s="199"/>
      <c r="L394" s="203"/>
      <c r="M394" s="204"/>
      <c r="N394" s="205"/>
      <c r="O394" s="205"/>
      <c r="P394" s="205"/>
      <c r="Q394" s="205"/>
      <c r="R394" s="205"/>
      <c r="S394" s="205"/>
      <c r="T394" s="206"/>
      <c r="AT394" s="207" t="s">
        <v>211</v>
      </c>
      <c r="AU394" s="207" t="s">
        <v>89</v>
      </c>
      <c r="AV394" s="13" t="s">
        <v>23</v>
      </c>
      <c r="AW394" s="13" t="s">
        <v>41</v>
      </c>
      <c r="AX394" s="13" t="s">
        <v>80</v>
      </c>
      <c r="AY394" s="207" t="s">
        <v>201</v>
      </c>
    </row>
    <row r="395" spans="1:65" s="13" customFormat="1" ht="11.25">
      <c r="B395" s="198"/>
      <c r="C395" s="199"/>
      <c r="D395" s="193" t="s">
        <v>211</v>
      </c>
      <c r="E395" s="200" t="s">
        <v>22</v>
      </c>
      <c r="F395" s="201" t="s">
        <v>1193</v>
      </c>
      <c r="G395" s="199"/>
      <c r="H395" s="200" t="s">
        <v>22</v>
      </c>
      <c r="I395" s="202"/>
      <c r="J395" s="199"/>
      <c r="K395" s="199"/>
      <c r="L395" s="203"/>
      <c r="M395" s="204"/>
      <c r="N395" s="205"/>
      <c r="O395" s="205"/>
      <c r="P395" s="205"/>
      <c r="Q395" s="205"/>
      <c r="R395" s="205"/>
      <c r="S395" s="205"/>
      <c r="T395" s="206"/>
      <c r="AT395" s="207" t="s">
        <v>211</v>
      </c>
      <c r="AU395" s="207" t="s">
        <v>89</v>
      </c>
      <c r="AV395" s="13" t="s">
        <v>23</v>
      </c>
      <c r="AW395" s="13" t="s">
        <v>41</v>
      </c>
      <c r="AX395" s="13" t="s">
        <v>80</v>
      </c>
      <c r="AY395" s="207" t="s">
        <v>201</v>
      </c>
    </row>
    <row r="396" spans="1:65" s="14" customFormat="1" ht="11.25">
      <c r="B396" s="208"/>
      <c r="C396" s="209"/>
      <c r="D396" s="193" t="s">
        <v>211</v>
      </c>
      <c r="E396" s="210" t="s">
        <v>22</v>
      </c>
      <c r="F396" s="211" t="s">
        <v>1194</v>
      </c>
      <c r="G396" s="209"/>
      <c r="H396" s="212">
        <v>1.2E-2</v>
      </c>
      <c r="I396" s="213"/>
      <c r="J396" s="209"/>
      <c r="K396" s="209"/>
      <c r="L396" s="214"/>
      <c r="M396" s="215"/>
      <c r="N396" s="216"/>
      <c r="O396" s="216"/>
      <c r="P396" s="216"/>
      <c r="Q396" s="216"/>
      <c r="R396" s="216"/>
      <c r="S396" s="216"/>
      <c r="T396" s="217"/>
      <c r="AT396" s="218" t="s">
        <v>211</v>
      </c>
      <c r="AU396" s="218" t="s">
        <v>89</v>
      </c>
      <c r="AV396" s="14" t="s">
        <v>89</v>
      </c>
      <c r="AW396" s="14" t="s">
        <v>41</v>
      </c>
      <c r="AX396" s="14" t="s">
        <v>80</v>
      </c>
      <c r="AY396" s="218" t="s">
        <v>201</v>
      </c>
    </row>
    <row r="397" spans="1:65" s="13" customFormat="1" ht="11.25">
      <c r="B397" s="198"/>
      <c r="C397" s="199"/>
      <c r="D397" s="193" t="s">
        <v>211</v>
      </c>
      <c r="E397" s="200" t="s">
        <v>22</v>
      </c>
      <c r="F397" s="201" t="s">
        <v>1195</v>
      </c>
      <c r="G397" s="199"/>
      <c r="H397" s="200" t="s">
        <v>22</v>
      </c>
      <c r="I397" s="202"/>
      <c r="J397" s="199"/>
      <c r="K397" s="199"/>
      <c r="L397" s="203"/>
      <c r="M397" s="204"/>
      <c r="N397" s="205"/>
      <c r="O397" s="205"/>
      <c r="P397" s="205"/>
      <c r="Q397" s="205"/>
      <c r="R397" s="205"/>
      <c r="S397" s="205"/>
      <c r="T397" s="206"/>
      <c r="AT397" s="207" t="s">
        <v>211</v>
      </c>
      <c r="AU397" s="207" t="s">
        <v>89</v>
      </c>
      <c r="AV397" s="13" t="s">
        <v>23</v>
      </c>
      <c r="AW397" s="13" t="s">
        <v>41</v>
      </c>
      <c r="AX397" s="13" t="s">
        <v>80</v>
      </c>
      <c r="AY397" s="207" t="s">
        <v>201</v>
      </c>
    </row>
    <row r="398" spans="1:65" s="14" customFormat="1" ht="11.25">
      <c r="B398" s="208"/>
      <c r="C398" s="209"/>
      <c r="D398" s="193" t="s">
        <v>211</v>
      </c>
      <c r="E398" s="210" t="s">
        <v>22</v>
      </c>
      <c r="F398" s="211" t="s">
        <v>1196</v>
      </c>
      <c r="G398" s="209"/>
      <c r="H398" s="212">
        <v>1E-3</v>
      </c>
      <c r="I398" s="213"/>
      <c r="J398" s="209"/>
      <c r="K398" s="209"/>
      <c r="L398" s="214"/>
      <c r="M398" s="215"/>
      <c r="N398" s="216"/>
      <c r="O398" s="216"/>
      <c r="P398" s="216"/>
      <c r="Q398" s="216"/>
      <c r="R398" s="216"/>
      <c r="S398" s="216"/>
      <c r="T398" s="217"/>
      <c r="AT398" s="218" t="s">
        <v>211</v>
      </c>
      <c r="AU398" s="218" t="s">
        <v>89</v>
      </c>
      <c r="AV398" s="14" t="s">
        <v>89</v>
      </c>
      <c r="AW398" s="14" t="s">
        <v>41</v>
      </c>
      <c r="AX398" s="14" t="s">
        <v>80</v>
      </c>
      <c r="AY398" s="218" t="s">
        <v>201</v>
      </c>
    </row>
    <row r="399" spans="1:65" s="16" customFormat="1" ht="11.25">
      <c r="B399" s="245"/>
      <c r="C399" s="246"/>
      <c r="D399" s="193" t="s">
        <v>211</v>
      </c>
      <c r="E399" s="247" t="s">
        <v>22</v>
      </c>
      <c r="F399" s="248" t="s">
        <v>969</v>
      </c>
      <c r="G399" s="246"/>
      <c r="H399" s="249">
        <v>1.2999999999999999E-2</v>
      </c>
      <c r="I399" s="250"/>
      <c r="J399" s="246"/>
      <c r="K399" s="246"/>
      <c r="L399" s="251"/>
      <c r="M399" s="252"/>
      <c r="N399" s="253"/>
      <c r="O399" s="253"/>
      <c r="P399" s="253"/>
      <c r="Q399" s="253"/>
      <c r="R399" s="253"/>
      <c r="S399" s="253"/>
      <c r="T399" s="254"/>
      <c r="AT399" s="255" t="s">
        <v>211</v>
      </c>
      <c r="AU399" s="255" t="s">
        <v>89</v>
      </c>
      <c r="AV399" s="16" t="s">
        <v>221</v>
      </c>
      <c r="AW399" s="16" t="s">
        <v>41</v>
      </c>
      <c r="AX399" s="16" t="s">
        <v>80</v>
      </c>
      <c r="AY399" s="255" t="s">
        <v>201</v>
      </c>
    </row>
    <row r="400" spans="1:65" s="15" customFormat="1" ht="11.25">
      <c r="B400" s="229"/>
      <c r="C400" s="230"/>
      <c r="D400" s="193" t="s">
        <v>211</v>
      </c>
      <c r="E400" s="231" t="s">
        <v>22</v>
      </c>
      <c r="F400" s="232" t="s">
        <v>316</v>
      </c>
      <c r="G400" s="230"/>
      <c r="H400" s="233">
        <v>2.1000000000000001E-2</v>
      </c>
      <c r="I400" s="234"/>
      <c r="J400" s="230"/>
      <c r="K400" s="230"/>
      <c r="L400" s="235"/>
      <c r="M400" s="236"/>
      <c r="N400" s="237"/>
      <c r="O400" s="237"/>
      <c r="P400" s="237"/>
      <c r="Q400" s="237"/>
      <c r="R400" s="237"/>
      <c r="S400" s="237"/>
      <c r="T400" s="238"/>
      <c r="AT400" s="239" t="s">
        <v>211</v>
      </c>
      <c r="AU400" s="239" t="s">
        <v>89</v>
      </c>
      <c r="AV400" s="15" t="s">
        <v>207</v>
      </c>
      <c r="AW400" s="15" t="s">
        <v>41</v>
      </c>
      <c r="AX400" s="15" t="s">
        <v>23</v>
      </c>
      <c r="AY400" s="239" t="s">
        <v>201</v>
      </c>
    </row>
    <row r="401" spans="1:65" s="2" customFormat="1" ht="24.2" customHeight="1">
      <c r="A401" s="36"/>
      <c r="B401" s="37"/>
      <c r="C401" s="180" t="s">
        <v>580</v>
      </c>
      <c r="D401" s="180" t="s">
        <v>202</v>
      </c>
      <c r="E401" s="181" t="s">
        <v>1197</v>
      </c>
      <c r="F401" s="182" t="s">
        <v>1198</v>
      </c>
      <c r="G401" s="183" t="s">
        <v>224</v>
      </c>
      <c r="H401" s="184">
        <v>0.17299999999999999</v>
      </c>
      <c r="I401" s="185"/>
      <c r="J401" s="186">
        <f>ROUND(I401*H401,2)</f>
        <v>0</v>
      </c>
      <c r="K401" s="182" t="s">
        <v>206</v>
      </c>
      <c r="L401" s="41"/>
      <c r="M401" s="187" t="s">
        <v>22</v>
      </c>
      <c r="N401" s="188" t="s">
        <v>51</v>
      </c>
      <c r="O401" s="66"/>
      <c r="P401" s="189">
        <f>O401*H401</f>
        <v>0</v>
      </c>
      <c r="Q401" s="189">
        <v>0</v>
      </c>
      <c r="R401" s="189">
        <f>Q401*H401</f>
        <v>0</v>
      </c>
      <c r="S401" s="189">
        <v>0</v>
      </c>
      <c r="T401" s="190">
        <f>S401*H401</f>
        <v>0</v>
      </c>
      <c r="U401" s="36"/>
      <c r="V401" s="36"/>
      <c r="W401" s="36"/>
      <c r="X401" s="36"/>
      <c r="Y401" s="36"/>
      <c r="Z401" s="36"/>
      <c r="AA401" s="36"/>
      <c r="AB401" s="36"/>
      <c r="AC401" s="36"/>
      <c r="AD401" s="36"/>
      <c r="AE401" s="36"/>
      <c r="AR401" s="191" t="s">
        <v>207</v>
      </c>
      <c r="AT401" s="191" t="s">
        <v>202</v>
      </c>
      <c r="AU401" s="191" t="s">
        <v>89</v>
      </c>
      <c r="AY401" s="19" t="s">
        <v>201</v>
      </c>
      <c r="BE401" s="192">
        <f>IF(N401="základní",J401,0)</f>
        <v>0</v>
      </c>
      <c r="BF401" s="192">
        <f>IF(N401="snížená",J401,0)</f>
        <v>0</v>
      </c>
      <c r="BG401" s="192">
        <f>IF(N401="zákl. přenesená",J401,0)</f>
        <v>0</v>
      </c>
      <c r="BH401" s="192">
        <f>IF(N401="sníž. přenesená",J401,0)</f>
        <v>0</v>
      </c>
      <c r="BI401" s="192">
        <f>IF(N401="nulová",J401,0)</f>
        <v>0</v>
      </c>
      <c r="BJ401" s="19" t="s">
        <v>23</v>
      </c>
      <c r="BK401" s="192">
        <f>ROUND(I401*H401,2)</f>
        <v>0</v>
      </c>
      <c r="BL401" s="19" t="s">
        <v>207</v>
      </c>
      <c r="BM401" s="191" t="s">
        <v>1199</v>
      </c>
    </row>
    <row r="402" spans="1:65" s="2" customFormat="1" ht="126.75">
      <c r="A402" s="36"/>
      <c r="B402" s="37"/>
      <c r="C402" s="38"/>
      <c r="D402" s="193" t="s">
        <v>209</v>
      </c>
      <c r="E402" s="38"/>
      <c r="F402" s="194" t="s">
        <v>1190</v>
      </c>
      <c r="G402" s="38"/>
      <c r="H402" s="38"/>
      <c r="I402" s="195"/>
      <c r="J402" s="38"/>
      <c r="K402" s="38"/>
      <c r="L402" s="41"/>
      <c r="M402" s="196"/>
      <c r="N402" s="197"/>
      <c r="O402" s="66"/>
      <c r="P402" s="66"/>
      <c r="Q402" s="66"/>
      <c r="R402" s="66"/>
      <c r="S402" s="66"/>
      <c r="T402" s="67"/>
      <c r="U402" s="36"/>
      <c r="V402" s="36"/>
      <c r="W402" s="36"/>
      <c r="X402" s="36"/>
      <c r="Y402" s="36"/>
      <c r="Z402" s="36"/>
      <c r="AA402" s="36"/>
      <c r="AB402" s="36"/>
      <c r="AC402" s="36"/>
      <c r="AD402" s="36"/>
      <c r="AE402" s="36"/>
      <c r="AT402" s="19" t="s">
        <v>209</v>
      </c>
      <c r="AU402" s="19" t="s">
        <v>89</v>
      </c>
    </row>
    <row r="403" spans="1:65" s="13" customFormat="1" ht="11.25">
      <c r="B403" s="198"/>
      <c r="C403" s="199"/>
      <c r="D403" s="193" t="s">
        <v>211</v>
      </c>
      <c r="E403" s="200" t="s">
        <v>22</v>
      </c>
      <c r="F403" s="201" t="s">
        <v>1102</v>
      </c>
      <c r="G403" s="199"/>
      <c r="H403" s="200" t="s">
        <v>22</v>
      </c>
      <c r="I403" s="202"/>
      <c r="J403" s="199"/>
      <c r="K403" s="199"/>
      <c r="L403" s="203"/>
      <c r="M403" s="204"/>
      <c r="N403" s="205"/>
      <c r="O403" s="205"/>
      <c r="P403" s="205"/>
      <c r="Q403" s="205"/>
      <c r="R403" s="205"/>
      <c r="S403" s="205"/>
      <c r="T403" s="206"/>
      <c r="AT403" s="207" t="s">
        <v>211</v>
      </c>
      <c r="AU403" s="207" t="s">
        <v>89</v>
      </c>
      <c r="AV403" s="13" t="s">
        <v>23</v>
      </c>
      <c r="AW403" s="13" t="s">
        <v>41</v>
      </c>
      <c r="AX403" s="13" t="s">
        <v>80</v>
      </c>
      <c r="AY403" s="207" t="s">
        <v>201</v>
      </c>
    </row>
    <row r="404" spans="1:65" s="13" customFormat="1" ht="11.25">
      <c r="B404" s="198"/>
      <c r="C404" s="199"/>
      <c r="D404" s="193" t="s">
        <v>211</v>
      </c>
      <c r="E404" s="200" t="s">
        <v>22</v>
      </c>
      <c r="F404" s="201" t="s">
        <v>1200</v>
      </c>
      <c r="G404" s="199"/>
      <c r="H404" s="200" t="s">
        <v>22</v>
      </c>
      <c r="I404" s="202"/>
      <c r="J404" s="199"/>
      <c r="K404" s="199"/>
      <c r="L404" s="203"/>
      <c r="M404" s="204"/>
      <c r="N404" s="205"/>
      <c r="O404" s="205"/>
      <c r="P404" s="205"/>
      <c r="Q404" s="205"/>
      <c r="R404" s="205"/>
      <c r="S404" s="205"/>
      <c r="T404" s="206"/>
      <c r="AT404" s="207" t="s">
        <v>211</v>
      </c>
      <c r="AU404" s="207" t="s">
        <v>89</v>
      </c>
      <c r="AV404" s="13" t="s">
        <v>23</v>
      </c>
      <c r="AW404" s="13" t="s">
        <v>41</v>
      </c>
      <c r="AX404" s="13" t="s">
        <v>80</v>
      </c>
      <c r="AY404" s="207" t="s">
        <v>201</v>
      </c>
    </row>
    <row r="405" spans="1:65" s="14" customFormat="1" ht="11.25">
      <c r="B405" s="208"/>
      <c r="C405" s="209"/>
      <c r="D405" s="193" t="s">
        <v>211</v>
      </c>
      <c r="E405" s="210" t="s">
        <v>22</v>
      </c>
      <c r="F405" s="211" t="s">
        <v>1201</v>
      </c>
      <c r="G405" s="209"/>
      <c r="H405" s="212">
        <v>0.17299999999999999</v>
      </c>
      <c r="I405" s="213"/>
      <c r="J405" s="209"/>
      <c r="K405" s="209"/>
      <c r="L405" s="214"/>
      <c r="M405" s="215"/>
      <c r="N405" s="216"/>
      <c r="O405" s="216"/>
      <c r="P405" s="216"/>
      <c r="Q405" s="216"/>
      <c r="R405" s="216"/>
      <c r="S405" s="216"/>
      <c r="T405" s="217"/>
      <c r="AT405" s="218" t="s">
        <v>211</v>
      </c>
      <c r="AU405" s="218" t="s">
        <v>89</v>
      </c>
      <c r="AV405" s="14" t="s">
        <v>89</v>
      </c>
      <c r="AW405" s="14" t="s">
        <v>41</v>
      </c>
      <c r="AX405" s="14" t="s">
        <v>23</v>
      </c>
      <c r="AY405" s="218" t="s">
        <v>201</v>
      </c>
    </row>
    <row r="406" spans="1:65" s="2" customFormat="1" ht="24.2" customHeight="1">
      <c r="A406" s="36"/>
      <c r="B406" s="37"/>
      <c r="C406" s="180" t="s">
        <v>586</v>
      </c>
      <c r="D406" s="180" t="s">
        <v>202</v>
      </c>
      <c r="E406" s="181" t="s">
        <v>1202</v>
      </c>
      <c r="F406" s="182" t="s">
        <v>1203</v>
      </c>
      <c r="G406" s="183" t="s">
        <v>205</v>
      </c>
      <c r="H406" s="184">
        <v>23.37</v>
      </c>
      <c r="I406" s="185"/>
      <c r="J406" s="186">
        <f>ROUND(I406*H406,2)</f>
        <v>0</v>
      </c>
      <c r="K406" s="182" t="s">
        <v>206</v>
      </c>
      <c r="L406" s="41"/>
      <c r="M406" s="187" t="s">
        <v>22</v>
      </c>
      <c r="N406" s="188" t="s">
        <v>51</v>
      </c>
      <c r="O406" s="66"/>
      <c r="P406" s="189">
        <f>O406*H406</f>
        <v>0</v>
      </c>
      <c r="Q406" s="189">
        <v>0</v>
      </c>
      <c r="R406" s="189">
        <f>Q406*H406</f>
        <v>0</v>
      </c>
      <c r="S406" s="189">
        <v>8.7999999999999995E-2</v>
      </c>
      <c r="T406" s="190">
        <f>S406*H406</f>
        <v>2.0565600000000002</v>
      </c>
      <c r="U406" s="36"/>
      <c r="V406" s="36"/>
      <c r="W406" s="36"/>
      <c r="X406" s="36"/>
      <c r="Y406" s="36"/>
      <c r="Z406" s="36"/>
      <c r="AA406" s="36"/>
      <c r="AB406" s="36"/>
      <c r="AC406" s="36"/>
      <c r="AD406" s="36"/>
      <c r="AE406" s="36"/>
      <c r="AR406" s="191" t="s">
        <v>207</v>
      </c>
      <c r="AT406" s="191" t="s">
        <v>202</v>
      </c>
      <c r="AU406" s="191" t="s">
        <v>89</v>
      </c>
      <c r="AY406" s="19" t="s">
        <v>201</v>
      </c>
      <c r="BE406" s="192">
        <f>IF(N406="základní",J406,0)</f>
        <v>0</v>
      </c>
      <c r="BF406" s="192">
        <f>IF(N406="snížená",J406,0)</f>
        <v>0</v>
      </c>
      <c r="BG406" s="192">
        <f>IF(N406="zákl. přenesená",J406,0)</f>
        <v>0</v>
      </c>
      <c r="BH406" s="192">
        <f>IF(N406="sníž. přenesená",J406,0)</f>
        <v>0</v>
      </c>
      <c r="BI406" s="192">
        <f>IF(N406="nulová",J406,0)</f>
        <v>0</v>
      </c>
      <c r="BJ406" s="19" t="s">
        <v>23</v>
      </c>
      <c r="BK406" s="192">
        <f>ROUND(I406*H406,2)</f>
        <v>0</v>
      </c>
      <c r="BL406" s="19" t="s">
        <v>207</v>
      </c>
      <c r="BM406" s="191" t="s">
        <v>1204</v>
      </c>
    </row>
    <row r="407" spans="1:65" s="2" customFormat="1" ht="87.75">
      <c r="A407" s="36"/>
      <c r="B407" s="37"/>
      <c r="C407" s="38"/>
      <c r="D407" s="193" t="s">
        <v>209</v>
      </c>
      <c r="E407" s="38"/>
      <c r="F407" s="194" t="s">
        <v>1205</v>
      </c>
      <c r="G407" s="38"/>
      <c r="H407" s="38"/>
      <c r="I407" s="195"/>
      <c r="J407" s="38"/>
      <c r="K407" s="38"/>
      <c r="L407" s="41"/>
      <c r="M407" s="196"/>
      <c r="N407" s="197"/>
      <c r="O407" s="66"/>
      <c r="P407" s="66"/>
      <c r="Q407" s="66"/>
      <c r="R407" s="66"/>
      <c r="S407" s="66"/>
      <c r="T407" s="67"/>
      <c r="U407" s="36"/>
      <c r="V407" s="36"/>
      <c r="W407" s="36"/>
      <c r="X407" s="36"/>
      <c r="Y407" s="36"/>
      <c r="Z407" s="36"/>
      <c r="AA407" s="36"/>
      <c r="AB407" s="36"/>
      <c r="AC407" s="36"/>
      <c r="AD407" s="36"/>
      <c r="AE407" s="36"/>
      <c r="AT407" s="19" t="s">
        <v>209</v>
      </c>
      <c r="AU407" s="19" t="s">
        <v>89</v>
      </c>
    </row>
    <row r="408" spans="1:65" s="13" customFormat="1" ht="11.25">
      <c r="B408" s="198"/>
      <c r="C408" s="199"/>
      <c r="D408" s="193" t="s">
        <v>211</v>
      </c>
      <c r="E408" s="200" t="s">
        <v>22</v>
      </c>
      <c r="F408" s="201" t="s">
        <v>1206</v>
      </c>
      <c r="G408" s="199"/>
      <c r="H408" s="200" t="s">
        <v>22</v>
      </c>
      <c r="I408" s="202"/>
      <c r="J408" s="199"/>
      <c r="K408" s="199"/>
      <c r="L408" s="203"/>
      <c r="M408" s="204"/>
      <c r="N408" s="205"/>
      <c r="O408" s="205"/>
      <c r="P408" s="205"/>
      <c r="Q408" s="205"/>
      <c r="R408" s="205"/>
      <c r="S408" s="205"/>
      <c r="T408" s="206"/>
      <c r="AT408" s="207" t="s">
        <v>211</v>
      </c>
      <c r="AU408" s="207" t="s">
        <v>89</v>
      </c>
      <c r="AV408" s="13" t="s">
        <v>23</v>
      </c>
      <c r="AW408" s="13" t="s">
        <v>41</v>
      </c>
      <c r="AX408" s="13" t="s">
        <v>80</v>
      </c>
      <c r="AY408" s="207" t="s">
        <v>201</v>
      </c>
    </row>
    <row r="409" spans="1:65" s="14" customFormat="1" ht="11.25">
      <c r="B409" s="208"/>
      <c r="C409" s="209"/>
      <c r="D409" s="193" t="s">
        <v>211</v>
      </c>
      <c r="E409" s="210" t="s">
        <v>22</v>
      </c>
      <c r="F409" s="211" t="s">
        <v>1207</v>
      </c>
      <c r="G409" s="209"/>
      <c r="H409" s="212">
        <v>23.37</v>
      </c>
      <c r="I409" s="213"/>
      <c r="J409" s="209"/>
      <c r="K409" s="209"/>
      <c r="L409" s="214"/>
      <c r="M409" s="215"/>
      <c r="N409" s="216"/>
      <c r="O409" s="216"/>
      <c r="P409" s="216"/>
      <c r="Q409" s="216"/>
      <c r="R409" s="216"/>
      <c r="S409" s="216"/>
      <c r="T409" s="217"/>
      <c r="AT409" s="218" t="s">
        <v>211</v>
      </c>
      <c r="AU409" s="218" t="s">
        <v>89</v>
      </c>
      <c r="AV409" s="14" t="s">
        <v>89</v>
      </c>
      <c r="AW409" s="14" t="s">
        <v>41</v>
      </c>
      <c r="AX409" s="14" t="s">
        <v>23</v>
      </c>
      <c r="AY409" s="218" t="s">
        <v>201</v>
      </c>
    </row>
    <row r="410" spans="1:65" s="2" customFormat="1" ht="37.9" customHeight="1">
      <c r="A410" s="36"/>
      <c r="B410" s="37"/>
      <c r="C410" s="180" t="s">
        <v>590</v>
      </c>
      <c r="D410" s="180" t="s">
        <v>202</v>
      </c>
      <c r="E410" s="181" t="s">
        <v>769</v>
      </c>
      <c r="F410" s="182" t="s">
        <v>770</v>
      </c>
      <c r="G410" s="183" t="s">
        <v>205</v>
      </c>
      <c r="H410" s="184">
        <v>373.75</v>
      </c>
      <c r="I410" s="185"/>
      <c r="J410" s="186">
        <f>ROUND(I410*H410,2)</f>
        <v>0</v>
      </c>
      <c r="K410" s="182" t="s">
        <v>206</v>
      </c>
      <c r="L410" s="41"/>
      <c r="M410" s="187" t="s">
        <v>22</v>
      </c>
      <c r="N410" s="188" t="s">
        <v>51</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207</v>
      </c>
      <c r="AT410" s="191" t="s">
        <v>202</v>
      </c>
      <c r="AU410" s="191" t="s">
        <v>89</v>
      </c>
      <c r="AY410" s="19" t="s">
        <v>201</v>
      </c>
      <c r="BE410" s="192">
        <f>IF(N410="základní",J410,0)</f>
        <v>0</v>
      </c>
      <c r="BF410" s="192">
        <f>IF(N410="snížená",J410,0)</f>
        <v>0</v>
      </c>
      <c r="BG410" s="192">
        <f>IF(N410="zákl. přenesená",J410,0)</f>
        <v>0</v>
      </c>
      <c r="BH410" s="192">
        <f>IF(N410="sníž. přenesená",J410,0)</f>
        <v>0</v>
      </c>
      <c r="BI410" s="192">
        <f>IF(N410="nulová",J410,0)</f>
        <v>0</v>
      </c>
      <c r="BJ410" s="19" t="s">
        <v>23</v>
      </c>
      <c r="BK410" s="192">
        <f>ROUND(I410*H410,2)</f>
        <v>0</v>
      </c>
      <c r="BL410" s="19" t="s">
        <v>207</v>
      </c>
      <c r="BM410" s="191" t="s">
        <v>1208</v>
      </c>
    </row>
    <row r="411" spans="1:65" s="2" customFormat="1" ht="39">
      <c r="A411" s="36"/>
      <c r="B411" s="37"/>
      <c r="C411" s="38"/>
      <c r="D411" s="193" t="s">
        <v>209</v>
      </c>
      <c r="E411" s="38"/>
      <c r="F411" s="194" t="s">
        <v>772</v>
      </c>
      <c r="G411" s="38"/>
      <c r="H411" s="38"/>
      <c r="I411" s="195"/>
      <c r="J411" s="38"/>
      <c r="K411" s="38"/>
      <c r="L411" s="41"/>
      <c r="M411" s="196"/>
      <c r="N411" s="197"/>
      <c r="O411" s="66"/>
      <c r="P411" s="66"/>
      <c r="Q411" s="66"/>
      <c r="R411" s="66"/>
      <c r="S411" s="66"/>
      <c r="T411" s="67"/>
      <c r="U411" s="36"/>
      <c r="V411" s="36"/>
      <c r="W411" s="36"/>
      <c r="X411" s="36"/>
      <c r="Y411" s="36"/>
      <c r="Z411" s="36"/>
      <c r="AA411" s="36"/>
      <c r="AB411" s="36"/>
      <c r="AC411" s="36"/>
      <c r="AD411" s="36"/>
      <c r="AE411" s="36"/>
      <c r="AT411" s="19" t="s">
        <v>209</v>
      </c>
      <c r="AU411" s="19" t="s">
        <v>89</v>
      </c>
    </row>
    <row r="412" spans="1:65" s="14" customFormat="1" ht="11.25">
      <c r="B412" s="208"/>
      <c r="C412" s="209"/>
      <c r="D412" s="193" t="s">
        <v>211</v>
      </c>
      <c r="E412" s="210" t="s">
        <v>22</v>
      </c>
      <c r="F412" s="211" t="s">
        <v>917</v>
      </c>
      <c r="G412" s="209"/>
      <c r="H412" s="212">
        <v>373.75</v>
      </c>
      <c r="I412" s="213"/>
      <c r="J412" s="209"/>
      <c r="K412" s="209"/>
      <c r="L412" s="214"/>
      <c r="M412" s="215"/>
      <c r="N412" s="216"/>
      <c r="O412" s="216"/>
      <c r="P412" s="216"/>
      <c r="Q412" s="216"/>
      <c r="R412" s="216"/>
      <c r="S412" s="216"/>
      <c r="T412" s="217"/>
      <c r="AT412" s="218" t="s">
        <v>211</v>
      </c>
      <c r="AU412" s="218" t="s">
        <v>89</v>
      </c>
      <c r="AV412" s="14" t="s">
        <v>89</v>
      </c>
      <c r="AW412" s="14" t="s">
        <v>41</v>
      </c>
      <c r="AX412" s="14" t="s">
        <v>23</v>
      </c>
      <c r="AY412" s="218" t="s">
        <v>201</v>
      </c>
    </row>
    <row r="413" spans="1:65" s="2" customFormat="1" ht="14.45" customHeight="1">
      <c r="A413" s="36"/>
      <c r="B413" s="37"/>
      <c r="C413" s="180" t="s">
        <v>595</v>
      </c>
      <c r="D413" s="180" t="s">
        <v>202</v>
      </c>
      <c r="E413" s="181" t="s">
        <v>1209</v>
      </c>
      <c r="F413" s="182" t="s">
        <v>1210</v>
      </c>
      <c r="G413" s="183" t="s">
        <v>205</v>
      </c>
      <c r="H413" s="184">
        <v>567.46</v>
      </c>
      <c r="I413" s="185"/>
      <c r="J413" s="186">
        <f>ROUND(I413*H413,2)</f>
        <v>0</v>
      </c>
      <c r="K413" s="182" t="s">
        <v>206</v>
      </c>
      <c r="L413" s="41"/>
      <c r="M413" s="187" t="s">
        <v>22</v>
      </c>
      <c r="N413" s="188" t="s">
        <v>51</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207</v>
      </c>
      <c r="AT413" s="191" t="s">
        <v>202</v>
      </c>
      <c r="AU413" s="191" t="s">
        <v>89</v>
      </c>
      <c r="AY413" s="19" t="s">
        <v>201</v>
      </c>
      <c r="BE413" s="192">
        <f>IF(N413="základní",J413,0)</f>
        <v>0</v>
      </c>
      <c r="BF413" s="192">
        <f>IF(N413="snížená",J413,0)</f>
        <v>0</v>
      </c>
      <c r="BG413" s="192">
        <f>IF(N413="zákl. přenesená",J413,0)</f>
        <v>0</v>
      </c>
      <c r="BH413" s="192">
        <f>IF(N413="sníž. přenesená",J413,0)</f>
        <v>0</v>
      </c>
      <c r="BI413" s="192">
        <f>IF(N413="nulová",J413,0)</f>
        <v>0</v>
      </c>
      <c r="BJ413" s="19" t="s">
        <v>23</v>
      </c>
      <c r="BK413" s="192">
        <f>ROUND(I413*H413,2)</f>
        <v>0</v>
      </c>
      <c r="BL413" s="19" t="s">
        <v>207</v>
      </c>
      <c r="BM413" s="191" t="s">
        <v>1211</v>
      </c>
    </row>
    <row r="414" spans="1:65" s="2" customFormat="1" ht="58.5">
      <c r="A414" s="36"/>
      <c r="B414" s="37"/>
      <c r="C414" s="38"/>
      <c r="D414" s="193" t="s">
        <v>209</v>
      </c>
      <c r="E414" s="38"/>
      <c r="F414" s="194" t="s">
        <v>1212</v>
      </c>
      <c r="G414" s="38"/>
      <c r="H414" s="38"/>
      <c r="I414" s="195"/>
      <c r="J414" s="38"/>
      <c r="K414" s="38"/>
      <c r="L414" s="41"/>
      <c r="M414" s="196"/>
      <c r="N414" s="197"/>
      <c r="O414" s="66"/>
      <c r="P414" s="66"/>
      <c r="Q414" s="66"/>
      <c r="R414" s="66"/>
      <c r="S414" s="66"/>
      <c r="T414" s="67"/>
      <c r="U414" s="36"/>
      <c r="V414" s="36"/>
      <c r="W414" s="36"/>
      <c r="X414" s="36"/>
      <c r="Y414" s="36"/>
      <c r="Z414" s="36"/>
      <c r="AA414" s="36"/>
      <c r="AB414" s="36"/>
      <c r="AC414" s="36"/>
      <c r="AD414" s="36"/>
      <c r="AE414" s="36"/>
      <c r="AT414" s="19" t="s">
        <v>209</v>
      </c>
      <c r="AU414" s="19" t="s">
        <v>89</v>
      </c>
    </row>
    <row r="415" spans="1:65" s="13" customFormat="1" ht="11.25">
      <c r="B415" s="198"/>
      <c r="C415" s="199"/>
      <c r="D415" s="193" t="s">
        <v>211</v>
      </c>
      <c r="E415" s="200" t="s">
        <v>22</v>
      </c>
      <c r="F415" s="201" t="s">
        <v>1206</v>
      </c>
      <c r="G415" s="199"/>
      <c r="H415" s="200" t="s">
        <v>22</v>
      </c>
      <c r="I415" s="202"/>
      <c r="J415" s="199"/>
      <c r="K415" s="199"/>
      <c r="L415" s="203"/>
      <c r="M415" s="204"/>
      <c r="N415" s="205"/>
      <c r="O415" s="205"/>
      <c r="P415" s="205"/>
      <c r="Q415" s="205"/>
      <c r="R415" s="205"/>
      <c r="S415" s="205"/>
      <c r="T415" s="206"/>
      <c r="AT415" s="207" t="s">
        <v>211</v>
      </c>
      <c r="AU415" s="207" t="s">
        <v>89</v>
      </c>
      <c r="AV415" s="13" t="s">
        <v>23</v>
      </c>
      <c r="AW415" s="13" t="s">
        <v>41</v>
      </c>
      <c r="AX415" s="13" t="s">
        <v>80</v>
      </c>
      <c r="AY415" s="207" t="s">
        <v>201</v>
      </c>
    </row>
    <row r="416" spans="1:65" s="14" customFormat="1" ht="11.25">
      <c r="B416" s="208"/>
      <c r="C416" s="209"/>
      <c r="D416" s="193" t="s">
        <v>211</v>
      </c>
      <c r="E416" s="210" t="s">
        <v>22</v>
      </c>
      <c r="F416" s="211" t="s">
        <v>1213</v>
      </c>
      <c r="G416" s="209"/>
      <c r="H416" s="212">
        <v>544.09</v>
      </c>
      <c r="I416" s="213"/>
      <c r="J416" s="209"/>
      <c r="K416" s="209"/>
      <c r="L416" s="214"/>
      <c r="M416" s="215"/>
      <c r="N416" s="216"/>
      <c r="O416" s="216"/>
      <c r="P416" s="216"/>
      <c r="Q416" s="216"/>
      <c r="R416" s="216"/>
      <c r="S416" s="216"/>
      <c r="T416" s="217"/>
      <c r="AT416" s="218" t="s">
        <v>211</v>
      </c>
      <c r="AU416" s="218" t="s">
        <v>89</v>
      </c>
      <c r="AV416" s="14" t="s">
        <v>89</v>
      </c>
      <c r="AW416" s="14" t="s">
        <v>41</v>
      </c>
      <c r="AX416" s="14" t="s">
        <v>80</v>
      </c>
      <c r="AY416" s="218" t="s">
        <v>201</v>
      </c>
    </row>
    <row r="417" spans="1:65" s="14" customFormat="1" ht="11.25">
      <c r="B417" s="208"/>
      <c r="C417" s="209"/>
      <c r="D417" s="193" t="s">
        <v>211</v>
      </c>
      <c r="E417" s="210" t="s">
        <v>22</v>
      </c>
      <c r="F417" s="211" t="s">
        <v>1207</v>
      </c>
      <c r="G417" s="209"/>
      <c r="H417" s="212">
        <v>23.37</v>
      </c>
      <c r="I417" s="213"/>
      <c r="J417" s="209"/>
      <c r="K417" s="209"/>
      <c r="L417" s="214"/>
      <c r="M417" s="215"/>
      <c r="N417" s="216"/>
      <c r="O417" s="216"/>
      <c r="P417" s="216"/>
      <c r="Q417" s="216"/>
      <c r="R417" s="216"/>
      <c r="S417" s="216"/>
      <c r="T417" s="217"/>
      <c r="AT417" s="218" t="s">
        <v>211</v>
      </c>
      <c r="AU417" s="218" t="s">
        <v>89</v>
      </c>
      <c r="AV417" s="14" t="s">
        <v>89</v>
      </c>
      <c r="AW417" s="14" t="s">
        <v>41</v>
      </c>
      <c r="AX417" s="14" t="s">
        <v>80</v>
      </c>
      <c r="AY417" s="218" t="s">
        <v>201</v>
      </c>
    </row>
    <row r="418" spans="1:65" s="15" customFormat="1" ht="11.25">
      <c r="B418" s="229"/>
      <c r="C418" s="230"/>
      <c r="D418" s="193" t="s">
        <v>211</v>
      </c>
      <c r="E418" s="231" t="s">
        <v>22</v>
      </c>
      <c r="F418" s="232" t="s">
        <v>316</v>
      </c>
      <c r="G418" s="230"/>
      <c r="H418" s="233">
        <v>567.46</v>
      </c>
      <c r="I418" s="234"/>
      <c r="J418" s="230"/>
      <c r="K418" s="230"/>
      <c r="L418" s="235"/>
      <c r="M418" s="236"/>
      <c r="N418" s="237"/>
      <c r="O418" s="237"/>
      <c r="P418" s="237"/>
      <c r="Q418" s="237"/>
      <c r="R418" s="237"/>
      <c r="S418" s="237"/>
      <c r="T418" s="238"/>
      <c r="AT418" s="239" t="s">
        <v>211</v>
      </c>
      <c r="AU418" s="239" t="s">
        <v>89</v>
      </c>
      <c r="AV418" s="15" t="s">
        <v>207</v>
      </c>
      <c r="AW418" s="15" t="s">
        <v>41</v>
      </c>
      <c r="AX418" s="15" t="s">
        <v>23</v>
      </c>
      <c r="AY418" s="239" t="s">
        <v>201</v>
      </c>
    </row>
    <row r="419" spans="1:65" s="2" customFormat="1" ht="14.45" customHeight="1">
      <c r="A419" s="36"/>
      <c r="B419" s="37"/>
      <c r="C419" s="180" t="s">
        <v>601</v>
      </c>
      <c r="D419" s="180" t="s">
        <v>202</v>
      </c>
      <c r="E419" s="181" t="s">
        <v>1214</v>
      </c>
      <c r="F419" s="182" t="s">
        <v>1215</v>
      </c>
      <c r="G419" s="183" t="s">
        <v>434</v>
      </c>
      <c r="H419" s="184">
        <v>2</v>
      </c>
      <c r="I419" s="185"/>
      <c r="J419" s="186">
        <f>ROUND(I419*H419,2)</f>
        <v>0</v>
      </c>
      <c r="K419" s="182" t="s">
        <v>206</v>
      </c>
      <c r="L419" s="41"/>
      <c r="M419" s="187" t="s">
        <v>22</v>
      </c>
      <c r="N419" s="188" t="s">
        <v>51</v>
      </c>
      <c r="O419" s="66"/>
      <c r="P419" s="189">
        <f>O419*H419</f>
        <v>0</v>
      </c>
      <c r="Q419" s="189">
        <v>0</v>
      </c>
      <c r="R419" s="189">
        <f>Q419*H419</f>
        <v>0</v>
      </c>
      <c r="S419" s="189">
        <v>0</v>
      </c>
      <c r="T419" s="190">
        <f>S419*H419</f>
        <v>0</v>
      </c>
      <c r="U419" s="36"/>
      <c r="V419" s="36"/>
      <c r="W419" s="36"/>
      <c r="X419" s="36"/>
      <c r="Y419" s="36"/>
      <c r="Z419" s="36"/>
      <c r="AA419" s="36"/>
      <c r="AB419" s="36"/>
      <c r="AC419" s="36"/>
      <c r="AD419" s="36"/>
      <c r="AE419" s="36"/>
      <c r="AR419" s="191" t="s">
        <v>207</v>
      </c>
      <c r="AT419" s="191" t="s">
        <v>202</v>
      </c>
      <c r="AU419" s="191" t="s">
        <v>89</v>
      </c>
      <c r="AY419" s="19" t="s">
        <v>201</v>
      </c>
      <c r="BE419" s="192">
        <f>IF(N419="základní",J419,0)</f>
        <v>0</v>
      </c>
      <c r="BF419" s="192">
        <f>IF(N419="snížená",J419,0)</f>
        <v>0</v>
      </c>
      <c r="BG419" s="192">
        <f>IF(N419="zákl. přenesená",J419,0)</f>
        <v>0</v>
      </c>
      <c r="BH419" s="192">
        <f>IF(N419="sníž. přenesená",J419,0)</f>
        <v>0</v>
      </c>
      <c r="BI419" s="192">
        <f>IF(N419="nulová",J419,0)</f>
        <v>0</v>
      </c>
      <c r="BJ419" s="19" t="s">
        <v>23</v>
      </c>
      <c r="BK419" s="192">
        <f>ROUND(I419*H419,2)</f>
        <v>0</v>
      </c>
      <c r="BL419" s="19" t="s">
        <v>207</v>
      </c>
      <c r="BM419" s="191" t="s">
        <v>1216</v>
      </c>
    </row>
    <row r="420" spans="1:65" s="2" customFormat="1" ht="117">
      <c r="A420" s="36"/>
      <c r="B420" s="37"/>
      <c r="C420" s="38"/>
      <c r="D420" s="193" t="s">
        <v>209</v>
      </c>
      <c r="E420" s="38"/>
      <c r="F420" s="194" t="s">
        <v>1217</v>
      </c>
      <c r="G420" s="38"/>
      <c r="H420" s="38"/>
      <c r="I420" s="195"/>
      <c r="J420" s="38"/>
      <c r="K420" s="38"/>
      <c r="L420" s="41"/>
      <c r="M420" s="196"/>
      <c r="N420" s="197"/>
      <c r="O420" s="66"/>
      <c r="P420" s="66"/>
      <c r="Q420" s="66"/>
      <c r="R420" s="66"/>
      <c r="S420" s="66"/>
      <c r="T420" s="67"/>
      <c r="U420" s="36"/>
      <c r="V420" s="36"/>
      <c r="W420" s="36"/>
      <c r="X420" s="36"/>
      <c r="Y420" s="36"/>
      <c r="Z420" s="36"/>
      <c r="AA420" s="36"/>
      <c r="AB420" s="36"/>
      <c r="AC420" s="36"/>
      <c r="AD420" s="36"/>
      <c r="AE420" s="36"/>
      <c r="AT420" s="19" t="s">
        <v>209</v>
      </c>
      <c r="AU420" s="19" t="s">
        <v>89</v>
      </c>
    </row>
    <row r="421" spans="1:65" s="2" customFormat="1" ht="14.45" customHeight="1">
      <c r="A421" s="36"/>
      <c r="B421" s="37"/>
      <c r="C421" s="180" t="s">
        <v>605</v>
      </c>
      <c r="D421" s="180" t="s">
        <v>202</v>
      </c>
      <c r="E421" s="181" t="s">
        <v>1218</v>
      </c>
      <c r="F421" s="182" t="s">
        <v>1219</v>
      </c>
      <c r="G421" s="183" t="s">
        <v>434</v>
      </c>
      <c r="H421" s="184">
        <v>14</v>
      </c>
      <c r="I421" s="185"/>
      <c r="J421" s="186">
        <f>ROUND(I421*H421,2)</f>
        <v>0</v>
      </c>
      <c r="K421" s="182" t="s">
        <v>206</v>
      </c>
      <c r="L421" s="41"/>
      <c r="M421" s="187" t="s">
        <v>22</v>
      </c>
      <c r="N421" s="188" t="s">
        <v>51</v>
      </c>
      <c r="O421" s="66"/>
      <c r="P421" s="189">
        <f>O421*H421</f>
        <v>0</v>
      </c>
      <c r="Q421" s="189">
        <v>0</v>
      </c>
      <c r="R421" s="189">
        <f>Q421*H421</f>
        <v>0</v>
      </c>
      <c r="S421" s="189">
        <v>0</v>
      </c>
      <c r="T421" s="190">
        <f>S421*H421</f>
        <v>0</v>
      </c>
      <c r="U421" s="36"/>
      <c r="V421" s="36"/>
      <c r="W421" s="36"/>
      <c r="X421" s="36"/>
      <c r="Y421" s="36"/>
      <c r="Z421" s="36"/>
      <c r="AA421" s="36"/>
      <c r="AB421" s="36"/>
      <c r="AC421" s="36"/>
      <c r="AD421" s="36"/>
      <c r="AE421" s="36"/>
      <c r="AR421" s="191" t="s">
        <v>207</v>
      </c>
      <c r="AT421" s="191" t="s">
        <v>202</v>
      </c>
      <c r="AU421" s="191" t="s">
        <v>89</v>
      </c>
      <c r="AY421" s="19" t="s">
        <v>201</v>
      </c>
      <c r="BE421" s="192">
        <f>IF(N421="základní",J421,0)</f>
        <v>0</v>
      </c>
      <c r="BF421" s="192">
        <f>IF(N421="snížená",J421,0)</f>
        <v>0</v>
      </c>
      <c r="BG421" s="192">
        <f>IF(N421="zákl. přenesená",J421,0)</f>
        <v>0</v>
      </c>
      <c r="BH421" s="192">
        <f>IF(N421="sníž. přenesená",J421,0)</f>
        <v>0</v>
      </c>
      <c r="BI421" s="192">
        <f>IF(N421="nulová",J421,0)</f>
        <v>0</v>
      </c>
      <c r="BJ421" s="19" t="s">
        <v>23</v>
      </c>
      <c r="BK421" s="192">
        <f>ROUND(I421*H421,2)</f>
        <v>0</v>
      </c>
      <c r="BL421" s="19" t="s">
        <v>207</v>
      </c>
      <c r="BM421" s="191" t="s">
        <v>1220</v>
      </c>
    </row>
    <row r="422" spans="1:65" s="2" customFormat="1" ht="117">
      <c r="A422" s="36"/>
      <c r="B422" s="37"/>
      <c r="C422" s="38"/>
      <c r="D422" s="193" t="s">
        <v>209</v>
      </c>
      <c r="E422" s="38"/>
      <c r="F422" s="194" t="s">
        <v>1217</v>
      </c>
      <c r="G422" s="38"/>
      <c r="H422" s="38"/>
      <c r="I422" s="195"/>
      <c r="J422" s="38"/>
      <c r="K422" s="38"/>
      <c r="L422" s="41"/>
      <c r="M422" s="196"/>
      <c r="N422" s="197"/>
      <c r="O422" s="66"/>
      <c r="P422" s="66"/>
      <c r="Q422" s="66"/>
      <c r="R422" s="66"/>
      <c r="S422" s="66"/>
      <c r="T422" s="67"/>
      <c r="U422" s="36"/>
      <c r="V422" s="36"/>
      <c r="W422" s="36"/>
      <c r="X422" s="36"/>
      <c r="Y422" s="36"/>
      <c r="Z422" s="36"/>
      <c r="AA422" s="36"/>
      <c r="AB422" s="36"/>
      <c r="AC422" s="36"/>
      <c r="AD422" s="36"/>
      <c r="AE422" s="36"/>
      <c r="AT422" s="19" t="s">
        <v>209</v>
      </c>
      <c r="AU422" s="19" t="s">
        <v>89</v>
      </c>
    </row>
    <row r="423" spans="1:65" s="14" customFormat="1" ht="11.25">
      <c r="B423" s="208"/>
      <c r="C423" s="209"/>
      <c r="D423" s="193" t="s">
        <v>211</v>
      </c>
      <c r="E423" s="210" t="s">
        <v>22</v>
      </c>
      <c r="F423" s="211" t="s">
        <v>1221</v>
      </c>
      <c r="G423" s="209"/>
      <c r="H423" s="212">
        <v>14</v>
      </c>
      <c r="I423" s="213"/>
      <c r="J423" s="209"/>
      <c r="K423" s="209"/>
      <c r="L423" s="214"/>
      <c r="M423" s="215"/>
      <c r="N423" s="216"/>
      <c r="O423" s="216"/>
      <c r="P423" s="216"/>
      <c r="Q423" s="216"/>
      <c r="R423" s="216"/>
      <c r="S423" s="216"/>
      <c r="T423" s="217"/>
      <c r="AT423" s="218" t="s">
        <v>211</v>
      </c>
      <c r="AU423" s="218" t="s">
        <v>89</v>
      </c>
      <c r="AV423" s="14" t="s">
        <v>89</v>
      </c>
      <c r="AW423" s="14" t="s">
        <v>41</v>
      </c>
      <c r="AX423" s="14" t="s">
        <v>23</v>
      </c>
      <c r="AY423" s="218" t="s">
        <v>201</v>
      </c>
    </row>
    <row r="424" spans="1:65" s="2" customFormat="1" ht="14.45" customHeight="1">
      <c r="A424" s="36"/>
      <c r="B424" s="37"/>
      <c r="C424" s="180" t="s">
        <v>612</v>
      </c>
      <c r="D424" s="180" t="s">
        <v>202</v>
      </c>
      <c r="E424" s="181" t="s">
        <v>1222</v>
      </c>
      <c r="F424" s="182" t="s">
        <v>1223</v>
      </c>
      <c r="G424" s="183" t="s">
        <v>434</v>
      </c>
      <c r="H424" s="184">
        <v>2</v>
      </c>
      <c r="I424" s="185"/>
      <c r="J424" s="186">
        <f>ROUND(I424*H424,2)</f>
        <v>0</v>
      </c>
      <c r="K424" s="182" t="s">
        <v>206</v>
      </c>
      <c r="L424" s="41"/>
      <c r="M424" s="187" t="s">
        <v>22</v>
      </c>
      <c r="N424" s="188" t="s">
        <v>51</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207</v>
      </c>
      <c r="AT424" s="191" t="s">
        <v>202</v>
      </c>
      <c r="AU424" s="191" t="s">
        <v>89</v>
      </c>
      <c r="AY424" s="19" t="s">
        <v>201</v>
      </c>
      <c r="BE424" s="192">
        <f>IF(N424="základní",J424,0)</f>
        <v>0</v>
      </c>
      <c r="BF424" s="192">
        <f>IF(N424="snížená",J424,0)</f>
        <v>0</v>
      </c>
      <c r="BG424" s="192">
        <f>IF(N424="zákl. přenesená",J424,0)</f>
        <v>0</v>
      </c>
      <c r="BH424" s="192">
        <f>IF(N424="sníž. přenesená",J424,0)</f>
        <v>0</v>
      </c>
      <c r="BI424" s="192">
        <f>IF(N424="nulová",J424,0)</f>
        <v>0</v>
      </c>
      <c r="BJ424" s="19" t="s">
        <v>23</v>
      </c>
      <c r="BK424" s="192">
        <f>ROUND(I424*H424,2)</f>
        <v>0</v>
      </c>
      <c r="BL424" s="19" t="s">
        <v>207</v>
      </c>
      <c r="BM424" s="191" t="s">
        <v>1224</v>
      </c>
    </row>
    <row r="425" spans="1:65" s="2" customFormat="1" ht="117">
      <c r="A425" s="36"/>
      <c r="B425" s="37"/>
      <c r="C425" s="38"/>
      <c r="D425" s="193" t="s">
        <v>209</v>
      </c>
      <c r="E425" s="38"/>
      <c r="F425" s="194" t="s">
        <v>1217</v>
      </c>
      <c r="G425" s="38"/>
      <c r="H425" s="38"/>
      <c r="I425" s="195"/>
      <c r="J425" s="38"/>
      <c r="K425" s="38"/>
      <c r="L425" s="41"/>
      <c r="M425" s="196"/>
      <c r="N425" s="197"/>
      <c r="O425" s="66"/>
      <c r="P425" s="66"/>
      <c r="Q425" s="66"/>
      <c r="R425" s="66"/>
      <c r="S425" s="66"/>
      <c r="T425" s="67"/>
      <c r="U425" s="36"/>
      <c r="V425" s="36"/>
      <c r="W425" s="36"/>
      <c r="X425" s="36"/>
      <c r="Y425" s="36"/>
      <c r="Z425" s="36"/>
      <c r="AA425" s="36"/>
      <c r="AB425" s="36"/>
      <c r="AC425" s="36"/>
      <c r="AD425" s="36"/>
      <c r="AE425" s="36"/>
      <c r="AT425" s="19" t="s">
        <v>209</v>
      </c>
      <c r="AU425" s="19" t="s">
        <v>89</v>
      </c>
    </row>
    <row r="426" spans="1:65" s="2" customFormat="1" ht="14.45" customHeight="1">
      <c r="A426" s="36"/>
      <c r="B426" s="37"/>
      <c r="C426" s="180" t="s">
        <v>617</v>
      </c>
      <c r="D426" s="180" t="s">
        <v>202</v>
      </c>
      <c r="E426" s="181" t="s">
        <v>1225</v>
      </c>
      <c r="F426" s="182" t="s">
        <v>1226</v>
      </c>
      <c r="G426" s="183" t="s">
        <v>434</v>
      </c>
      <c r="H426" s="184">
        <v>2</v>
      </c>
      <c r="I426" s="185"/>
      <c r="J426" s="186">
        <f>ROUND(I426*H426,2)</f>
        <v>0</v>
      </c>
      <c r="K426" s="182" t="s">
        <v>206</v>
      </c>
      <c r="L426" s="41"/>
      <c r="M426" s="187" t="s">
        <v>22</v>
      </c>
      <c r="N426" s="188" t="s">
        <v>51</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207</v>
      </c>
      <c r="AT426" s="191" t="s">
        <v>202</v>
      </c>
      <c r="AU426" s="191" t="s">
        <v>89</v>
      </c>
      <c r="AY426" s="19" t="s">
        <v>201</v>
      </c>
      <c r="BE426" s="192">
        <f>IF(N426="základní",J426,0)</f>
        <v>0</v>
      </c>
      <c r="BF426" s="192">
        <f>IF(N426="snížená",J426,0)</f>
        <v>0</v>
      </c>
      <c r="BG426" s="192">
        <f>IF(N426="zákl. přenesená",J426,0)</f>
        <v>0</v>
      </c>
      <c r="BH426" s="192">
        <f>IF(N426="sníž. přenesená",J426,0)</f>
        <v>0</v>
      </c>
      <c r="BI426" s="192">
        <f>IF(N426="nulová",J426,0)</f>
        <v>0</v>
      </c>
      <c r="BJ426" s="19" t="s">
        <v>23</v>
      </c>
      <c r="BK426" s="192">
        <f>ROUND(I426*H426,2)</f>
        <v>0</v>
      </c>
      <c r="BL426" s="19" t="s">
        <v>207</v>
      </c>
      <c r="BM426" s="191" t="s">
        <v>1227</v>
      </c>
    </row>
    <row r="427" spans="1:65" s="2" customFormat="1" ht="117">
      <c r="A427" s="36"/>
      <c r="B427" s="37"/>
      <c r="C427" s="38"/>
      <c r="D427" s="193" t="s">
        <v>209</v>
      </c>
      <c r="E427" s="38"/>
      <c r="F427" s="194" t="s">
        <v>1217</v>
      </c>
      <c r="G427" s="38"/>
      <c r="H427" s="38"/>
      <c r="I427" s="195"/>
      <c r="J427" s="38"/>
      <c r="K427" s="38"/>
      <c r="L427" s="41"/>
      <c r="M427" s="196"/>
      <c r="N427" s="197"/>
      <c r="O427" s="66"/>
      <c r="P427" s="66"/>
      <c r="Q427" s="66"/>
      <c r="R427" s="66"/>
      <c r="S427" s="66"/>
      <c r="T427" s="67"/>
      <c r="U427" s="36"/>
      <c r="V427" s="36"/>
      <c r="W427" s="36"/>
      <c r="X427" s="36"/>
      <c r="Y427" s="36"/>
      <c r="Z427" s="36"/>
      <c r="AA427" s="36"/>
      <c r="AB427" s="36"/>
      <c r="AC427" s="36"/>
      <c r="AD427" s="36"/>
      <c r="AE427" s="36"/>
      <c r="AT427" s="19" t="s">
        <v>209</v>
      </c>
      <c r="AU427" s="19" t="s">
        <v>89</v>
      </c>
    </row>
    <row r="428" spans="1:65" s="2" customFormat="1" ht="14.45" customHeight="1">
      <c r="A428" s="36"/>
      <c r="B428" s="37"/>
      <c r="C428" s="180" t="s">
        <v>624</v>
      </c>
      <c r="D428" s="180" t="s">
        <v>202</v>
      </c>
      <c r="E428" s="181" t="s">
        <v>1228</v>
      </c>
      <c r="F428" s="182" t="s">
        <v>1229</v>
      </c>
      <c r="G428" s="183" t="s">
        <v>216</v>
      </c>
      <c r="H428" s="184">
        <v>148.94999999999999</v>
      </c>
      <c r="I428" s="185"/>
      <c r="J428" s="186">
        <f>ROUND(I428*H428,2)</f>
        <v>0</v>
      </c>
      <c r="K428" s="182" t="s">
        <v>206</v>
      </c>
      <c r="L428" s="41"/>
      <c r="M428" s="187" t="s">
        <v>22</v>
      </c>
      <c r="N428" s="188" t="s">
        <v>51</v>
      </c>
      <c r="O428" s="66"/>
      <c r="P428" s="189">
        <f>O428*H428</f>
        <v>0</v>
      </c>
      <c r="Q428" s="189">
        <v>8.201E-3</v>
      </c>
      <c r="R428" s="189">
        <f>Q428*H428</f>
        <v>1.2215389499999998</v>
      </c>
      <c r="S428" s="189">
        <v>0</v>
      </c>
      <c r="T428" s="190">
        <f>S428*H428</f>
        <v>0</v>
      </c>
      <c r="U428" s="36"/>
      <c r="V428" s="36"/>
      <c r="W428" s="36"/>
      <c r="X428" s="36"/>
      <c r="Y428" s="36"/>
      <c r="Z428" s="36"/>
      <c r="AA428" s="36"/>
      <c r="AB428" s="36"/>
      <c r="AC428" s="36"/>
      <c r="AD428" s="36"/>
      <c r="AE428" s="36"/>
      <c r="AR428" s="191" t="s">
        <v>207</v>
      </c>
      <c r="AT428" s="191" t="s">
        <v>202</v>
      </c>
      <c r="AU428" s="191" t="s">
        <v>89</v>
      </c>
      <c r="AY428" s="19" t="s">
        <v>201</v>
      </c>
      <c r="BE428" s="192">
        <f>IF(N428="základní",J428,0)</f>
        <v>0</v>
      </c>
      <c r="BF428" s="192">
        <f>IF(N428="snížená",J428,0)</f>
        <v>0</v>
      </c>
      <c r="BG428" s="192">
        <f>IF(N428="zákl. přenesená",J428,0)</f>
        <v>0</v>
      </c>
      <c r="BH428" s="192">
        <f>IF(N428="sníž. přenesená",J428,0)</f>
        <v>0</v>
      </c>
      <c r="BI428" s="192">
        <f>IF(N428="nulová",J428,0)</f>
        <v>0</v>
      </c>
      <c r="BJ428" s="19" t="s">
        <v>23</v>
      </c>
      <c r="BK428" s="192">
        <f>ROUND(I428*H428,2)</f>
        <v>0</v>
      </c>
      <c r="BL428" s="19" t="s">
        <v>207</v>
      </c>
      <c r="BM428" s="191" t="s">
        <v>1230</v>
      </c>
    </row>
    <row r="429" spans="1:65" s="2" customFormat="1" ht="29.25">
      <c r="A429" s="36"/>
      <c r="B429" s="37"/>
      <c r="C429" s="38"/>
      <c r="D429" s="193" t="s">
        <v>209</v>
      </c>
      <c r="E429" s="38"/>
      <c r="F429" s="194" t="s">
        <v>1231</v>
      </c>
      <c r="G429" s="38"/>
      <c r="H429" s="38"/>
      <c r="I429" s="195"/>
      <c r="J429" s="38"/>
      <c r="K429" s="38"/>
      <c r="L429" s="41"/>
      <c r="M429" s="196"/>
      <c r="N429" s="197"/>
      <c r="O429" s="66"/>
      <c r="P429" s="66"/>
      <c r="Q429" s="66"/>
      <c r="R429" s="66"/>
      <c r="S429" s="66"/>
      <c r="T429" s="67"/>
      <c r="U429" s="36"/>
      <c r="V429" s="36"/>
      <c r="W429" s="36"/>
      <c r="X429" s="36"/>
      <c r="Y429" s="36"/>
      <c r="Z429" s="36"/>
      <c r="AA429" s="36"/>
      <c r="AB429" s="36"/>
      <c r="AC429" s="36"/>
      <c r="AD429" s="36"/>
      <c r="AE429" s="36"/>
      <c r="AT429" s="19" t="s">
        <v>209</v>
      </c>
      <c r="AU429" s="19" t="s">
        <v>89</v>
      </c>
    </row>
    <row r="430" spans="1:65" s="14" customFormat="1" ht="11.25">
      <c r="B430" s="208"/>
      <c r="C430" s="209"/>
      <c r="D430" s="193" t="s">
        <v>211</v>
      </c>
      <c r="E430" s="210" t="s">
        <v>22</v>
      </c>
      <c r="F430" s="211" t="s">
        <v>1232</v>
      </c>
      <c r="G430" s="209"/>
      <c r="H430" s="212">
        <v>65.349999999999994</v>
      </c>
      <c r="I430" s="213"/>
      <c r="J430" s="209"/>
      <c r="K430" s="209"/>
      <c r="L430" s="214"/>
      <c r="M430" s="215"/>
      <c r="N430" s="216"/>
      <c r="O430" s="216"/>
      <c r="P430" s="216"/>
      <c r="Q430" s="216"/>
      <c r="R430" s="216"/>
      <c r="S430" s="216"/>
      <c r="T430" s="217"/>
      <c r="AT430" s="218" t="s">
        <v>211</v>
      </c>
      <c r="AU430" s="218" t="s">
        <v>89</v>
      </c>
      <c r="AV430" s="14" t="s">
        <v>89</v>
      </c>
      <c r="AW430" s="14" t="s">
        <v>41</v>
      </c>
      <c r="AX430" s="14" t="s">
        <v>80</v>
      </c>
      <c r="AY430" s="218" t="s">
        <v>201</v>
      </c>
    </row>
    <row r="431" spans="1:65" s="14" customFormat="1" ht="11.25">
      <c r="B431" s="208"/>
      <c r="C431" s="209"/>
      <c r="D431" s="193" t="s">
        <v>211</v>
      </c>
      <c r="E431" s="210" t="s">
        <v>22</v>
      </c>
      <c r="F431" s="211" t="s">
        <v>1233</v>
      </c>
      <c r="G431" s="209"/>
      <c r="H431" s="212">
        <v>83.6</v>
      </c>
      <c r="I431" s="213"/>
      <c r="J431" s="209"/>
      <c r="K431" s="209"/>
      <c r="L431" s="214"/>
      <c r="M431" s="215"/>
      <c r="N431" s="216"/>
      <c r="O431" s="216"/>
      <c r="P431" s="216"/>
      <c r="Q431" s="216"/>
      <c r="R431" s="216"/>
      <c r="S431" s="216"/>
      <c r="T431" s="217"/>
      <c r="AT431" s="218" t="s">
        <v>211</v>
      </c>
      <c r="AU431" s="218" t="s">
        <v>89</v>
      </c>
      <c r="AV431" s="14" t="s">
        <v>89</v>
      </c>
      <c r="AW431" s="14" t="s">
        <v>41</v>
      </c>
      <c r="AX431" s="14" t="s">
        <v>80</v>
      </c>
      <c r="AY431" s="218" t="s">
        <v>201</v>
      </c>
    </row>
    <row r="432" spans="1:65" s="15" customFormat="1" ht="11.25">
      <c r="B432" s="229"/>
      <c r="C432" s="230"/>
      <c r="D432" s="193" t="s">
        <v>211</v>
      </c>
      <c r="E432" s="231" t="s">
        <v>22</v>
      </c>
      <c r="F432" s="232" t="s">
        <v>316</v>
      </c>
      <c r="G432" s="230"/>
      <c r="H432" s="233">
        <v>148.94999999999999</v>
      </c>
      <c r="I432" s="234"/>
      <c r="J432" s="230"/>
      <c r="K432" s="230"/>
      <c r="L432" s="235"/>
      <c r="M432" s="236"/>
      <c r="N432" s="237"/>
      <c r="O432" s="237"/>
      <c r="P432" s="237"/>
      <c r="Q432" s="237"/>
      <c r="R432" s="237"/>
      <c r="S432" s="237"/>
      <c r="T432" s="238"/>
      <c r="AT432" s="239" t="s">
        <v>211</v>
      </c>
      <c r="AU432" s="239" t="s">
        <v>89</v>
      </c>
      <c r="AV432" s="15" t="s">
        <v>207</v>
      </c>
      <c r="AW432" s="15" t="s">
        <v>41</v>
      </c>
      <c r="AX432" s="15" t="s">
        <v>23</v>
      </c>
      <c r="AY432" s="239" t="s">
        <v>201</v>
      </c>
    </row>
    <row r="433" spans="1:65" s="2" customFormat="1" ht="14.45" customHeight="1">
      <c r="A433" s="36"/>
      <c r="B433" s="37"/>
      <c r="C433" s="180" t="s">
        <v>628</v>
      </c>
      <c r="D433" s="180" t="s">
        <v>202</v>
      </c>
      <c r="E433" s="181" t="s">
        <v>1234</v>
      </c>
      <c r="F433" s="182" t="s">
        <v>1235</v>
      </c>
      <c r="G433" s="183" t="s">
        <v>216</v>
      </c>
      <c r="H433" s="184">
        <v>148.94999999999999</v>
      </c>
      <c r="I433" s="185"/>
      <c r="J433" s="186">
        <f>ROUND(I433*H433,2)</f>
        <v>0</v>
      </c>
      <c r="K433" s="182" t="s">
        <v>206</v>
      </c>
      <c r="L433" s="41"/>
      <c r="M433" s="187" t="s">
        <v>22</v>
      </c>
      <c r="N433" s="188" t="s">
        <v>51</v>
      </c>
      <c r="O433" s="66"/>
      <c r="P433" s="189">
        <f>O433*H433</f>
        <v>0</v>
      </c>
      <c r="Q433" s="189">
        <v>0</v>
      </c>
      <c r="R433" s="189">
        <f>Q433*H433</f>
        <v>0</v>
      </c>
      <c r="S433" s="189">
        <v>0</v>
      </c>
      <c r="T433" s="190">
        <f>S433*H433</f>
        <v>0</v>
      </c>
      <c r="U433" s="36"/>
      <c r="V433" s="36"/>
      <c r="W433" s="36"/>
      <c r="X433" s="36"/>
      <c r="Y433" s="36"/>
      <c r="Z433" s="36"/>
      <c r="AA433" s="36"/>
      <c r="AB433" s="36"/>
      <c r="AC433" s="36"/>
      <c r="AD433" s="36"/>
      <c r="AE433" s="36"/>
      <c r="AR433" s="191" t="s">
        <v>207</v>
      </c>
      <c r="AT433" s="191" t="s">
        <v>202</v>
      </c>
      <c r="AU433" s="191" t="s">
        <v>89</v>
      </c>
      <c r="AY433" s="19" t="s">
        <v>201</v>
      </c>
      <c r="BE433" s="192">
        <f>IF(N433="základní",J433,0)</f>
        <v>0</v>
      </c>
      <c r="BF433" s="192">
        <f>IF(N433="snížená",J433,0)</f>
        <v>0</v>
      </c>
      <c r="BG433" s="192">
        <f>IF(N433="zákl. přenesená",J433,0)</f>
        <v>0</v>
      </c>
      <c r="BH433" s="192">
        <f>IF(N433="sníž. přenesená",J433,0)</f>
        <v>0</v>
      </c>
      <c r="BI433" s="192">
        <f>IF(N433="nulová",J433,0)</f>
        <v>0</v>
      </c>
      <c r="BJ433" s="19" t="s">
        <v>23</v>
      </c>
      <c r="BK433" s="192">
        <f>ROUND(I433*H433,2)</f>
        <v>0</v>
      </c>
      <c r="BL433" s="19" t="s">
        <v>207</v>
      </c>
      <c r="BM433" s="191" t="s">
        <v>1236</v>
      </c>
    </row>
    <row r="434" spans="1:65" s="2" customFormat="1" ht="29.25">
      <c r="A434" s="36"/>
      <c r="B434" s="37"/>
      <c r="C434" s="38"/>
      <c r="D434" s="193" t="s">
        <v>209</v>
      </c>
      <c r="E434" s="38"/>
      <c r="F434" s="194" t="s">
        <v>1231</v>
      </c>
      <c r="G434" s="38"/>
      <c r="H434" s="38"/>
      <c r="I434" s="195"/>
      <c r="J434" s="38"/>
      <c r="K434" s="38"/>
      <c r="L434" s="41"/>
      <c r="M434" s="196"/>
      <c r="N434" s="197"/>
      <c r="O434" s="66"/>
      <c r="P434" s="66"/>
      <c r="Q434" s="66"/>
      <c r="R434" s="66"/>
      <c r="S434" s="66"/>
      <c r="T434" s="67"/>
      <c r="U434" s="36"/>
      <c r="V434" s="36"/>
      <c r="W434" s="36"/>
      <c r="X434" s="36"/>
      <c r="Y434" s="36"/>
      <c r="Z434" s="36"/>
      <c r="AA434" s="36"/>
      <c r="AB434" s="36"/>
      <c r="AC434" s="36"/>
      <c r="AD434" s="36"/>
      <c r="AE434" s="36"/>
      <c r="AT434" s="19" t="s">
        <v>209</v>
      </c>
      <c r="AU434" s="19" t="s">
        <v>89</v>
      </c>
    </row>
    <row r="435" spans="1:65" s="2" customFormat="1" ht="14.45" customHeight="1">
      <c r="A435" s="36"/>
      <c r="B435" s="37"/>
      <c r="C435" s="180" t="s">
        <v>632</v>
      </c>
      <c r="D435" s="180" t="s">
        <v>202</v>
      </c>
      <c r="E435" s="181" t="s">
        <v>1237</v>
      </c>
      <c r="F435" s="182" t="s">
        <v>1238</v>
      </c>
      <c r="G435" s="183" t="s">
        <v>205</v>
      </c>
      <c r="H435" s="184">
        <v>23.37</v>
      </c>
      <c r="I435" s="185"/>
      <c r="J435" s="186">
        <f>ROUND(I435*H435,2)</f>
        <v>0</v>
      </c>
      <c r="K435" s="182" t="s">
        <v>206</v>
      </c>
      <c r="L435" s="41"/>
      <c r="M435" s="187" t="s">
        <v>22</v>
      </c>
      <c r="N435" s="188" t="s">
        <v>51</v>
      </c>
      <c r="O435" s="66"/>
      <c r="P435" s="189">
        <f>O435*H435</f>
        <v>0</v>
      </c>
      <c r="Q435" s="189">
        <v>3.8850000000000003E-2</v>
      </c>
      <c r="R435" s="189">
        <f>Q435*H435</f>
        <v>0.90792450000000013</v>
      </c>
      <c r="S435" s="189">
        <v>0</v>
      </c>
      <c r="T435" s="190">
        <f>S435*H435</f>
        <v>0</v>
      </c>
      <c r="U435" s="36"/>
      <c r="V435" s="36"/>
      <c r="W435" s="36"/>
      <c r="X435" s="36"/>
      <c r="Y435" s="36"/>
      <c r="Z435" s="36"/>
      <c r="AA435" s="36"/>
      <c r="AB435" s="36"/>
      <c r="AC435" s="36"/>
      <c r="AD435" s="36"/>
      <c r="AE435" s="36"/>
      <c r="AR435" s="191" t="s">
        <v>207</v>
      </c>
      <c r="AT435" s="191" t="s">
        <v>202</v>
      </c>
      <c r="AU435" s="191" t="s">
        <v>89</v>
      </c>
      <c r="AY435" s="19" t="s">
        <v>201</v>
      </c>
      <c r="BE435" s="192">
        <f>IF(N435="základní",J435,0)</f>
        <v>0</v>
      </c>
      <c r="BF435" s="192">
        <f>IF(N435="snížená",J435,0)</f>
        <v>0</v>
      </c>
      <c r="BG435" s="192">
        <f>IF(N435="zákl. přenesená",J435,0)</f>
        <v>0</v>
      </c>
      <c r="BH435" s="192">
        <f>IF(N435="sníž. přenesená",J435,0)</f>
        <v>0</v>
      </c>
      <c r="BI435" s="192">
        <f>IF(N435="nulová",J435,0)</f>
        <v>0</v>
      </c>
      <c r="BJ435" s="19" t="s">
        <v>23</v>
      </c>
      <c r="BK435" s="192">
        <f>ROUND(I435*H435,2)</f>
        <v>0</v>
      </c>
      <c r="BL435" s="19" t="s">
        <v>207</v>
      </c>
      <c r="BM435" s="191" t="s">
        <v>1239</v>
      </c>
    </row>
    <row r="436" spans="1:65" s="2" customFormat="1" ht="107.25">
      <c r="A436" s="36"/>
      <c r="B436" s="37"/>
      <c r="C436" s="38"/>
      <c r="D436" s="193" t="s">
        <v>209</v>
      </c>
      <c r="E436" s="38"/>
      <c r="F436" s="194" t="s">
        <v>1240</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209</v>
      </c>
      <c r="AU436" s="19" t="s">
        <v>89</v>
      </c>
    </row>
    <row r="437" spans="1:65" s="13" customFormat="1" ht="11.25">
      <c r="B437" s="198"/>
      <c r="C437" s="199"/>
      <c r="D437" s="193" t="s">
        <v>211</v>
      </c>
      <c r="E437" s="200" t="s">
        <v>22</v>
      </c>
      <c r="F437" s="201" t="s">
        <v>1241</v>
      </c>
      <c r="G437" s="199"/>
      <c r="H437" s="200" t="s">
        <v>22</v>
      </c>
      <c r="I437" s="202"/>
      <c r="J437" s="199"/>
      <c r="K437" s="199"/>
      <c r="L437" s="203"/>
      <c r="M437" s="204"/>
      <c r="N437" s="205"/>
      <c r="O437" s="205"/>
      <c r="P437" s="205"/>
      <c r="Q437" s="205"/>
      <c r="R437" s="205"/>
      <c r="S437" s="205"/>
      <c r="T437" s="206"/>
      <c r="AT437" s="207" t="s">
        <v>211</v>
      </c>
      <c r="AU437" s="207" t="s">
        <v>89</v>
      </c>
      <c r="AV437" s="13" t="s">
        <v>23</v>
      </c>
      <c r="AW437" s="13" t="s">
        <v>41</v>
      </c>
      <c r="AX437" s="13" t="s">
        <v>80</v>
      </c>
      <c r="AY437" s="207" t="s">
        <v>201</v>
      </c>
    </row>
    <row r="438" spans="1:65" s="13" customFormat="1" ht="11.25">
      <c r="B438" s="198"/>
      <c r="C438" s="199"/>
      <c r="D438" s="193" t="s">
        <v>211</v>
      </c>
      <c r="E438" s="200" t="s">
        <v>22</v>
      </c>
      <c r="F438" s="201" t="s">
        <v>1242</v>
      </c>
      <c r="G438" s="199"/>
      <c r="H438" s="200" t="s">
        <v>22</v>
      </c>
      <c r="I438" s="202"/>
      <c r="J438" s="199"/>
      <c r="K438" s="199"/>
      <c r="L438" s="203"/>
      <c r="M438" s="204"/>
      <c r="N438" s="205"/>
      <c r="O438" s="205"/>
      <c r="P438" s="205"/>
      <c r="Q438" s="205"/>
      <c r="R438" s="205"/>
      <c r="S438" s="205"/>
      <c r="T438" s="206"/>
      <c r="AT438" s="207" t="s">
        <v>211</v>
      </c>
      <c r="AU438" s="207" t="s">
        <v>89</v>
      </c>
      <c r="AV438" s="13" t="s">
        <v>23</v>
      </c>
      <c r="AW438" s="13" t="s">
        <v>41</v>
      </c>
      <c r="AX438" s="13" t="s">
        <v>80</v>
      </c>
      <c r="AY438" s="207" t="s">
        <v>201</v>
      </c>
    </row>
    <row r="439" spans="1:65" s="14" customFormat="1" ht="11.25">
      <c r="B439" s="208"/>
      <c r="C439" s="209"/>
      <c r="D439" s="193" t="s">
        <v>211</v>
      </c>
      <c r="E439" s="210" t="s">
        <v>22</v>
      </c>
      <c r="F439" s="211" t="s">
        <v>1243</v>
      </c>
      <c r="G439" s="209"/>
      <c r="H439" s="212">
        <v>23.37</v>
      </c>
      <c r="I439" s="213"/>
      <c r="J439" s="209"/>
      <c r="K439" s="209"/>
      <c r="L439" s="214"/>
      <c r="M439" s="215"/>
      <c r="N439" s="216"/>
      <c r="O439" s="216"/>
      <c r="P439" s="216"/>
      <c r="Q439" s="216"/>
      <c r="R439" s="216"/>
      <c r="S439" s="216"/>
      <c r="T439" s="217"/>
      <c r="AT439" s="218" t="s">
        <v>211</v>
      </c>
      <c r="AU439" s="218" t="s">
        <v>89</v>
      </c>
      <c r="AV439" s="14" t="s">
        <v>89</v>
      </c>
      <c r="AW439" s="14" t="s">
        <v>41</v>
      </c>
      <c r="AX439" s="14" t="s">
        <v>23</v>
      </c>
      <c r="AY439" s="218" t="s">
        <v>201</v>
      </c>
    </row>
    <row r="440" spans="1:65" s="2" customFormat="1" ht="14.45" customHeight="1">
      <c r="A440" s="36"/>
      <c r="B440" s="37"/>
      <c r="C440" s="219" t="s">
        <v>641</v>
      </c>
      <c r="D440" s="219" t="s">
        <v>261</v>
      </c>
      <c r="E440" s="220" t="s">
        <v>1244</v>
      </c>
      <c r="F440" s="221" t="s">
        <v>1245</v>
      </c>
      <c r="G440" s="222" t="s">
        <v>285</v>
      </c>
      <c r="H440" s="223">
        <v>0.129</v>
      </c>
      <c r="I440" s="224"/>
      <c r="J440" s="225">
        <f>ROUND(I440*H440,2)</f>
        <v>0</v>
      </c>
      <c r="K440" s="221" t="s">
        <v>206</v>
      </c>
      <c r="L440" s="226"/>
      <c r="M440" s="227" t="s">
        <v>22</v>
      </c>
      <c r="N440" s="228" t="s">
        <v>51</v>
      </c>
      <c r="O440" s="66"/>
      <c r="P440" s="189">
        <f>O440*H440</f>
        <v>0</v>
      </c>
      <c r="Q440" s="189">
        <v>1</v>
      </c>
      <c r="R440" s="189">
        <f>Q440*H440</f>
        <v>0.129</v>
      </c>
      <c r="S440" s="189">
        <v>0</v>
      </c>
      <c r="T440" s="190">
        <f>S440*H440</f>
        <v>0</v>
      </c>
      <c r="U440" s="36"/>
      <c r="V440" s="36"/>
      <c r="W440" s="36"/>
      <c r="X440" s="36"/>
      <c r="Y440" s="36"/>
      <c r="Z440" s="36"/>
      <c r="AA440" s="36"/>
      <c r="AB440" s="36"/>
      <c r="AC440" s="36"/>
      <c r="AD440" s="36"/>
      <c r="AE440" s="36"/>
      <c r="AR440" s="191" t="s">
        <v>253</v>
      </c>
      <c r="AT440" s="191" t="s">
        <v>261</v>
      </c>
      <c r="AU440" s="191" t="s">
        <v>89</v>
      </c>
      <c r="AY440" s="19" t="s">
        <v>201</v>
      </c>
      <c r="BE440" s="192">
        <f>IF(N440="základní",J440,0)</f>
        <v>0</v>
      </c>
      <c r="BF440" s="192">
        <f>IF(N440="snížená",J440,0)</f>
        <v>0</v>
      </c>
      <c r="BG440" s="192">
        <f>IF(N440="zákl. přenesená",J440,0)</f>
        <v>0</v>
      </c>
      <c r="BH440" s="192">
        <f>IF(N440="sníž. přenesená",J440,0)</f>
        <v>0</v>
      </c>
      <c r="BI440" s="192">
        <f>IF(N440="nulová",J440,0)</f>
        <v>0</v>
      </c>
      <c r="BJ440" s="19" t="s">
        <v>23</v>
      </c>
      <c r="BK440" s="192">
        <f>ROUND(I440*H440,2)</f>
        <v>0</v>
      </c>
      <c r="BL440" s="19" t="s">
        <v>207</v>
      </c>
      <c r="BM440" s="191" t="s">
        <v>1246</v>
      </c>
    </row>
    <row r="441" spans="1:65" s="13" customFormat="1" ht="11.25">
      <c r="B441" s="198"/>
      <c r="C441" s="199"/>
      <c r="D441" s="193" t="s">
        <v>211</v>
      </c>
      <c r="E441" s="200" t="s">
        <v>22</v>
      </c>
      <c r="F441" s="201" t="s">
        <v>1247</v>
      </c>
      <c r="G441" s="199"/>
      <c r="H441" s="200" t="s">
        <v>22</v>
      </c>
      <c r="I441" s="202"/>
      <c r="J441" s="199"/>
      <c r="K441" s="199"/>
      <c r="L441" s="203"/>
      <c r="M441" s="204"/>
      <c r="N441" s="205"/>
      <c r="O441" s="205"/>
      <c r="P441" s="205"/>
      <c r="Q441" s="205"/>
      <c r="R441" s="205"/>
      <c r="S441" s="205"/>
      <c r="T441" s="206"/>
      <c r="AT441" s="207" t="s">
        <v>211</v>
      </c>
      <c r="AU441" s="207" t="s">
        <v>89</v>
      </c>
      <c r="AV441" s="13" t="s">
        <v>23</v>
      </c>
      <c r="AW441" s="13" t="s">
        <v>41</v>
      </c>
      <c r="AX441" s="13" t="s">
        <v>80</v>
      </c>
      <c r="AY441" s="207" t="s">
        <v>201</v>
      </c>
    </row>
    <row r="442" spans="1:65" s="14" customFormat="1" ht="11.25">
      <c r="B442" s="208"/>
      <c r="C442" s="209"/>
      <c r="D442" s="193" t="s">
        <v>211</v>
      </c>
      <c r="E442" s="210" t="s">
        <v>22</v>
      </c>
      <c r="F442" s="211" t="s">
        <v>1248</v>
      </c>
      <c r="G442" s="209"/>
      <c r="H442" s="212">
        <v>0.129</v>
      </c>
      <c r="I442" s="213"/>
      <c r="J442" s="209"/>
      <c r="K442" s="209"/>
      <c r="L442" s="214"/>
      <c r="M442" s="215"/>
      <c r="N442" s="216"/>
      <c r="O442" s="216"/>
      <c r="P442" s="216"/>
      <c r="Q442" s="216"/>
      <c r="R442" s="216"/>
      <c r="S442" s="216"/>
      <c r="T442" s="217"/>
      <c r="AT442" s="218" t="s">
        <v>211</v>
      </c>
      <c r="AU442" s="218" t="s">
        <v>89</v>
      </c>
      <c r="AV442" s="14" t="s">
        <v>89</v>
      </c>
      <c r="AW442" s="14" t="s">
        <v>41</v>
      </c>
      <c r="AX442" s="14" t="s">
        <v>23</v>
      </c>
      <c r="AY442" s="218" t="s">
        <v>201</v>
      </c>
    </row>
    <row r="443" spans="1:65" s="2" customFormat="1" ht="14.45" customHeight="1">
      <c r="A443" s="36"/>
      <c r="B443" s="37"/>
      <c r="C443" s="180" t="s">
        <v>645</v>
      </c>
      <c r="D443" s="180" t="s">
        <v>202</v>
      </c>
      <c r="E443" s="181" t="s">
        <v>791</v>
      </c>
      <c r="F443" s="182" t="s">
        <v>792</v>
      </c>
      <c r="G443" s="183" t="s">
        <v>205</v>
      </c>
      <c r="H443" s="184">
        <v>23.37</v>
      </c>
      <c r="I443" s="185"/>
      <c r="J443" s="186">
        <f>ROUND(I443*H443,2)</f>
        <v>0</v>
      </c>
      <c r="K443" s="182" t="s">
        <v>206</v>
      </c>
      <c r="L443" s="41"/>
      <c r="M443" s="187" t="s">
        <v>22</v>
      </c>
      <c r="N443" s="188" t="s">
        <v>51</v>
      </c>
      <c r="O443" s="66"/>
      <c r="P443" s="189">
        <f>O443*H443</f>
        <v>0</v>
      </c>
      <c r="Q443" s="189">
        <v>1.58E-3</v>
      </c>
      <c r="R443" s="189">
        <f>Q443*H443</f>
        <v>3.6924600000000002E-2</v>
      </c>
      <c r="S443" s="189">
        <v>0</v>
      </c>
      <c r="T443" s="190">
        <f>S443*H443</f>
        <v>0</v>
      </c>
      <c r="U443" s="36"/>
      <c r="V443" s="36"/>
      <c r="W443" s="36"/>
      <c r="X443" s="36"/>
      <c r="Y443" s="36"/>
      <c r="Z443" s="36"/>
      <c r="AA443" s="36"/>
      <c r="AB443" s="36"/>
      <c r="AC443" s="36"/>
      <c r="AD443" s="36"/>
      <c r="AE443" s="36"/>
      <c r="AR443" s="191" t="s">
        <v>207</v>
      </c>
      <c r="AT443" s="191" t="s">
        <v>202</v>
      </c>
      <c r="AU443" s="191" t="s">
        <v>89</v>
      </c>
      <c r="AY443" s="19" t="s">
        <v>201</v>
      </c>
      <c r="BE443" s="192">
        <f>IF(N443="základní",J443,0)</f>
        <v>0</v>
      </c>
      <c r="BF443" s="192">
        <f>IF(N443="snížená",J443,0)</f>
        <v>0</v>
      </c>
      <c r="BG443" s="192">
        <f>IF(N443="zákl. přenesená",J443,0)</f>
        <v>0</v>
      </c>
      <c r="BH443" s="192">
        <f>IF(N443="sníž. přenesená",J443,0)</f>
        <v>0</v>
      </c>
      <c r="BI443" s="192">
        <f>IF(N443="nulová",J443,0)</f>
        <v>0</v>
      </c>
      <c r="BJ443" s="19" t="s">
        <v>23</v>
      </c>
      <c r="BK443" s="192">
        <f>ROUND(I443*H443,2)</f>
        <v>0</v>
      </c>
      <c r="BL443" s="19" t="s">
        <v>207</v>
      </c>
      <c r="BM443" s="191" t="s">
        <v>1249</v>
      </c>
    </row>
    <row r="444" spans="1:65" s="13" customFormat="1" ht="11.25">
      <c r="B444" s="198"/>
      <c r="C444" s="199"/>
      <c r="D444" s="193" t="s">
        <v>211</v>
      </c>
      <c r="E444" s="200" t="s">
        <v>22</v>
      </c>
      <c r="F444" s="201" t="s">
        <v>1241</v>
      </c>
      <c r="G444" s="199"/>
      <c r="H444" s="200" t="s">
        <v>22</v>
      </c>
      <c r="I444" s="202"/>
      <c r="J444" s="199"/>
      <c r="K444" s="199"/>
      <c r="L444" s="203"/>
      <c r="M444" s="204"/>
      <c r="N444" s="205"/>
      <c r="O444" s="205"/>
      <c r="P444" s="205"/>
      <c r="Q444" s="205"/>
      <c r="R444" s="205"/>
      <c r="S444" s="205"/>
      <c r="T444" s="206"/>
      <c r="AT444" s="207" t="s">
        <v>211</v>
      </c>
      <c r="AU444" s="207" t="s">
        <v>89</v>
      </c>
      <c r="AV444" s="13" t="s">
        <v>23</v>
      </c>
      <c r="AW444" s="13" t="s">
        <v>41</v>
      </c>
      <c r="AX444" s="13" t="s">
        <v>80</v>
      </c>
      <c r="AY444" s="207" t="s">
        <v>201</v>
      </c>
    </row>
    <row r="445" spans="1:65" s="13" customFormat="1" ht="11.25">
      <c r="B445" s="198"/>
      <c r="C445" s="199"/>
      <c r="D445" s="193" t="s">
        <v>211</v>
      </c>
      <c r="E445" s="200" t="s">
        <v>22</v>
      </c>
      <c r="F445" s="201" t="s">
        <v>1250</v>
      </c>
      <c r="G445" s="199"/>
      <c r="H445" s="200" t="s">
        <v>22</v>
      </c>
      <c r="I445" s="202"/>
      <c r="J445" s="199"/>
      <c r="K445" s="199"/>
      <c r="L445" s="203"/>
      <c r="M445" s="204"/>
      <c r="N445" s="205"/>
      <c r="O445" s="205"/>
      <c r="P445" s="205"/>
      <c r="Q445" s="205"/>
      <c r="R445" s="205"/>
      <c r="S445" s="205"/>
      <c r="T445" s="206"/>
      <c r="AT445" s="207" t="s">
        <v>211</v>
      </c>
      <c r="AU445" s="207" t="s">
        <v>89</v>
      </c>
      <c r="AV445" s="13" t="s">
        <v>23</v>
      </c>
      <c r="AW445" s="13" t="s">
        <v>41</v>
      </c>
      <c r="AX445" s="13" t="s">
        <v>80</v>
      </c>
      <c r="AY445" s="207" t="s">
        <v>201</v>
      </c>
    </row>
    <row r="446" spans="1:65" s="14" customFormat="1" ht="11.25">
      <c r="B446" s="208"/>
      <c r="C446" s="209"/>
      <c r="D446" s="193" t="s">
        <v>211</v>
      </c>
      <c r="E446" s="210" t="s">
        <v>22</v>
      </c>
      <c r="F446" s="211" t="s">
        <v>1251</v>
      </c>
      <c r="G446" s="209"/>
      <c r="H446" s="212">
        <v>23.37</v>
      </c>
      <c r="I446" s="213"/>
      <c r="J446" s="209"/>
      <c r="K446" s="209"/>
      <c r="L446" s="214"/>
      <c r="M446" s="215"/>
      <c r="N446" s="216"/>
      <c r="O446" s="216"/>
      <c r="P446" s="216"/>
      <c r="Q446" s="216"/>
      <c r="R446" s="216"/>
      <c r="S446" s="216"/>
      <c r="T446" s="217"/>
      <c r="AT446" s="218" t="s">
        <v>211</v>
      </c>
      <c r="AU446" s="218" t="s">
        <v>89</v>
      </c>
      <c r="AV446" s="14" t="s">
        <v>89</v>
      </c>
      <c r="AW446" s="14" t="s">
        <v>41</v>
      </c>
      <c r="AX446" s="14" t="s">
        <v>23</v>
      </c>
      <c r="AY446" s="218" t="s">
        <v>201</v>
      </c>
    </row>
    <row r="447" spans="1:65" s="12" customFormat="1" ht="22.9" customHeight="1">
      <c r="B447" s="164"/>
      <c r="C447" s="165"/>
      <c r="D447" s="166" t="s">
        <v>79</v>
      </c>
      <c r="E447" s="178" t="s">
        <v>802</v>
      </c>
      <c r="F447" s="178" t="s">
        <v>803</v>
      </c>
      <c r="G447" s="165"/>
      <c r="H447" s="165"/>
      <c r="I447" s="168"/>
      <c r="J447" s="179">
        <f>BK447</f>
        <v>0</v>
      </c>
      <c r="K447" s="165"/>
      <c r="L447" s="170"/>
      <c r="M447" s="171"/>
      <c r="N447" s="172"/>
      <c r="O447" s="172"/>
      <c r="P447" s="173">
        <f>SUM(P448:P508)</f>
        <v>0</v>
      </c>
      <c r="Q447" s="172"/>
      <c r="R447" s="173">
        <f>SUM(R448:R508)</f>
        <v>0</v>
      </c>
      <c r="S447" s="172"/>
      <c r="T447" s="174">
        <f>SUM(T448:T508)</f>
        <v>0</v>
      </c>
      <c r="AR447" s="175" t="s">
        <v>23</v>
      </c>
      <c r="AT447" s="176" t="s">
        <v>79</v>
      </c>
      <c r="AU447" s="176" t="s">
        <v>23</v>
      </c>
      <c r="AY447" s="175" t="s">
        <v>201</v>
      </c>
      <c r="BK447" s="177">
        <f>SUM(BK448:BK508)</f>
        <v>0</v>
      </c>
    </row>
    <row r="448" spans="1:65" s="2" customFormat="1" ht="24.2" customHeight="1">
      <c r="A448" s="36"/>
      <c r="B448" s="37"/>
      <c r="C448" s="180" t="s">
        <v>649</v>
      </c>
      <c r="D448" s="180" t="s">
        <v>202</v>
      </c>
      <c r="E448" s="181" t="s">
        <v>1252</v>
      </c>
      <c r="F448" s="182" t="s">
        <v>1253</v>
      </c>
      <c r="G448" s="183" t="s">
        <v>285</v>
      </c>
      <c r="H448" s="184">
        <v>894.26599999999996</v>
      </c>
      <c r="I448" s="185"/>
      <c r="J448" s="186">
        <f>ROUND(I448*H448,2)</f>
        <v>0</v>
      </c>
      <c r="K448" s="182" t="s">
        <v>206</v>
      </c>
      <c r="L448" s="41"/>
      <c r="M448" s="187" t="s">
        <v>22</v>
      </c>
      <c r="N448" s="188" t="s">
        <v>51</v>
      </c>
      <c r="O448" s="66"/>
      <c r="P448" s="189">
        <f>O448*H448</f>
        <v>0</v>
      </c>
      <c r="Q448" s="189">
        <v>0</v>
      </c>
      <c r="R448" s="189">
        <f>Q448*H448</f>
        <v>0</v>
      </c>
      <c r="S448" s="189">
        <v>0</v>
      </c>
      <c r="T448" s="190">
        <f>S448*H448</f>
        <v>0</v>
      </c>
      <c r="U448" s="36"/>
      <c r="V448" s="36"/>
      <c r="W448" s="36"/>
      <c r="X448" s="36"/>
      <c r="Y448" s="36"/>
      <c r="Z448" s="36"/>
      <c r="AA448" s="36"/>
      <c r="AB448" s="36"/>
      <c r="AC448" s="36"/>
      <c r="AD448" s="36"/>
      <c r="AE448" s="36"/>
      <c r="AR448" s="191" t="s">
        <v>207</v>
      </c>
      <c r="AT448" s="191" t="s">
        <v>202</v>
      </c>
      <c r="AU448" s="191" t="s">
        <v>89</v>
      </c>
      <c r="AY448" s="19" t="s">
        <v>201</v>
      </c>
      <c r="BE448" s="192">
        <f>IF(N448="základní",J448,0)</f>
        <v>0</v>
      </c>
      <c r="BF448" s="192">
        <f>IF(N448="snížená",J448,0)</f>
        <v>0</v>
      </c>
      <c r="BG448" s="192">
        <f>IF(N448="zákl. přenesená",J448,0)</f>
        <v>0</v>
      </c>
      <c r="BH448" s="192">
        <f>IF(N448="sníž. přenesená",J448,0)</f>
        <v>0</v>
      </c>
      <c r="BI448" s="192">
        <f>IF(N448="nulová",J448,0)</f>
        <v>0</v>
      </c>
      <c r="BJ448" s="19" t="s">
        <v>23</v>
      </c>
      <c r="BK448" s="192">
        <f>ROUND(I448*H448,2)</f>
        <v>0</v>
      </c>
      <c r="BL448" s="19" t="s">
        <v>207</v>
      </c>
      <c r="BM448" s="191" t="s">
        <v>1254</v>
      </c>
    </row>
    <row r="449" spans="1:65" s="2" customFormat="1" ht="48.75">
      <c r="A449" s="36"/>
      <c r="B449" s="37"/>
      <c r="C449" s="38"/>
      <c r="D449" s="193" t="s">
        <v>209</v>
      </c>
      <c r="E449" s="38"/>
      <c r="F449" s="194" t="s">
        <v>1255</v>
      </c>
      <c r="G449" s="38"/>
      <c r="H449" s="38"/>
      <c r="I449" s="195"/>
      <c r="J449" s="38"/>
      <c r="K449" s="38"/>
      <c r="L449" s="41"/>
      <c r="M449" s="196"/>
      <c r="N449" s="197"/>
      <c r="O449" s="66"/>
      <c r="P449" s="66"/>
      <c r="Q449" s="66"/>
      <c r="R449" s="66"/>
      <c r="S449" s="66"/>
      <c r="T449" s="67"/>
      <c r="U449" s="36"/>
      <c r="V449" s="36"/>
      <c r="W449" s="36"/>
      <c r="X449" s="36"/>
      <c r="Y449" s="36"/>
      <c r="Z449" s="36"/>
      <c r="AA449" s="36"/>
      <c r="AB449" s="36"/>
      <c r="AC449" s="36"/>
      <c r="AD449" s="36"/>
      <c r="AE449" s="36"/>
      <c r="AT449" s="19" t="s">
        <v>209</v>
      </c>
      <c r="AU449" s="19" t="s">
        <v>89</v>
      </c>
    </row>
    <row r="450" spans="1:65" s="14" customFormat="1" ht="11.25">
      <c r="B450" s="208"/>
      <c r="C450" s="209"/>
      <c r="D450" s="193" t="s">
        <v>211</v>
      </c>
      <c r="E450" s="210" t="s">
        <v>22</v>
      </c>
      <c r="F450" s="211" t="s">
        <v>1256</v>
      </c>
      <c r="G450" s="209"/>
      <c r="H450" s="212">
        <v>152.49</v>
      </c>
      <c r="I450" s="213"/>
      <c r="J450" s="209"/>
      <c r="K450" s="209"/>
      <c r="L450" s="214"/>
      <c r="M450" s="215"/>
      <c r="N450" s="216"/>
      <c r="O450" s="216"/>
      <c r="P450" s="216"/>
      <c r="Q450" s="216"/>
      <c r="R450" s="216"/>
      <c r="S450" s="216"/>
      <c r="T450" s="217"/>
      <c r="AT450" s="218" t="s">
        <v>211</v>
      </c>
      <c r="AU450" s="218" t="s">
        <v>89</v>
      </c>
      <c r="AV450" s="14" t="s">
        <v>89</v>
      </c>
      <c r="AW450" s="14" t="s">
        <v>41</v>
      </c>
      <c r="AX450" s="14" t="s">
        <v>80</v>
      </c>
      <c r="AY450" s="218" t="s">
        <v>201</v>
      </c>
    </row>
    <row r="451" spans="1:65" s="14" customFormat="1" ht="11.25">
      <c r="B451" s="208"/>
      <c r="C451" s="209"/>
      <c r="D451" s="193" t="s">
        <v>211</v>
      </c>
      <c r="E451" s="210" t="s">
        <v>22</v>
      </c>
      <c r="F451" s="211" t="s">
        <v>1257</v>
      </c>
      <c r="G451" s="209"/>
      <c r="H451" s="212">
        <v>67.275000000000006</v>
      </c>
      <c r="I451" s="213"/>
      <c r="J451" s="209"/>
      <c r="K451" s="209"/>
      <c r="L451" s="214"/>
      <c r="M451" s="215"/>
      <c r="N451" s="216"/>
      <c r="O451" s="216"/>
      <c r="P451" s="216"/>
      <c r="Q451" s="216"/>
      <c r="R451" s="216"/>
      <c r="S451" s="216"/>
      <c r="T451" s="217"/>
      <c r="AT451" s="218" t="s">
        <v>211</v>
      </c>
      <c r="AU451" s="218" t="s">
        <v>89</v>
      </c>
      <c r="AV451" s="14" t="s">
        <v>89</v>
      </c>
      <c r="AW451" s="14" t="s">
        <v>41</v>
      </c>
      <c r="AX451" s="14" t="s">
        <v>80</v>
      </c>
      <c r="AY451" s="218" t="s">
        <v>201</v>
      </c>
    </row>
    <row r="452" spans="1:65" s="14" customFormat="1" ht="11.25">
      <c r="B452" s="208"/>
      <c r="C452" s="209"/>
      <c r="D452" s="193" t="s">
        <v>211</v>
      </c>
      <c r="E452" s="210" t="s">
        <v>22</v>
      </c>
      <c r="F452" s="211" t="s">
        <v>1258</v>
      </c>
      <c r="G452" s="209"/>
      <c r="H452" s="212">
        <v>10.646000000000001</v>
      </c>
      <c r="I452" s="213"/>
      <c r="J452" s="209"/>
      <c r="K452" s="209"/>
      <c r="L452" s="214"/>
      <c r="M452" s="215"/>
      <c r="N452" s="216"/>
      <c r="O452" s="216"/>
      <c r="P452" s="216"/>
      <c r="Q452" s="216"/>
      <c r="R452" s="216"/>
      <c r="S452" s="216"/>
      <c r="T452" s="217"/>
      <c r="AT452" s="218" t="s">
        <v>211</v>
      </c>
      <c r="AU452" s="218" t="s">
        <v>89</v>
      </c>
      <c r="AV452" s="14" t="s">
        <v>89</v>
      </c>
      <c r="AW452" s="14" t="s">
        <v>41</v>
      </c>
      <c r="AX452" s="14" t="s">
        <v>80</v>
      </c>
      <c r="AY452" s="218" t="s">
        <v>201</v>
      </c>
    </row>
    <row r="453" spans="1:65" s="14" customFormat="1" ht="11.25">
      <c r="B453" s="208"/>
      <c r="C453" s="209"/>
      <c r="D453" s="193" t="s">
        <v>211</v>
      </c>
      <c r="E453" s="210" t="s">
        <v>22</v>
      </c>
      <c r="F453" s="211" t="s">
        <v>1259</v>
      </c>
      <c r="G453" s="209"/>
      <c r="H453" s="212">
        <v>10.02</v>
      </c>
      <c r="I453" s="213"/>
      <c r="J453" s="209"/>
      <c r="K453" s="209"/>
      <c r="L453" s="214"/>
      <c r="M453" s="215"/>
      <c r="N453" s="216"/>
      <c r="O453" s="216"/>
      <c r="P453" s="216"/>
      <c r="Q453" s="216"/>
      <c r="R453" s="216"/>
      <c r="S453" s="216"/>
      <c r="T453" s="217"/>
      <c r="AT453" s="218" t="s">
        <v>211</v>
      </c>
      <c r="AU453" s="218" t="s">
        <v>89</v>
      </c>
      <c r="AV453" s="14" t="s">
        <v>89</v>
      </c>
      <c r="AW453" s="14" t="s">
        <v>41</v>
      </c>
      <c r="AX453" s="14" t="s">
        <v>80</v>
      </c>
      <c r="AY453" s="218" t="s">
        <v>201</v>
      </c>
    </row>
    <row r="454" spans="1:65" s="14" customFormat="1" ht="11.25">
      <c r="B454" s="208"/>
      <c r="C454" s="209"/>
      <c r="D454" s="193" t="s">
        <v>211</v>
      </c>
      <c r="E454" s="210" t="s">
        <v>22</v>
      </c>
      <c r="F454" s="211" t="s">
        <v>1260</v>
      </c>
      <c r="G454" s="209"/>
      <c r="H454" s="212">
        <v>10.145</v>
      </c>
      <c r="I454" s="213"/>
      <c r="J454" s="209"/>
      <c r="K454" s="209"/>
      <c r="L454" s="214"/>
      <c r="M454" s="215"/>
      <c r="N454" s="216"/>
      <c r="O454" s="216"/>
      <c r="P454" s="216"/>
      <c r="Q454" s="216"/>
      <c r="R454" s="216"/>
      <c r="S454" s="216"/>
      <c r="T454" s="217"/>
      <c r="AT454" s="218" t="s">
        <v>211</v>
      </c>
      <c r="AU454" s="218" t="s">
        <v>89</v>
      </c>
      <c r="AV454" s="14" t="s">
        <v>89</v>
      </c>
      <c r="AW454" s="14" t="s">
        <v>41</v>
      </c>
      <c r="AX454" s="14" t="s">
        <v>80</v>
      </c>
      <c r="AY454" s="218" t="s">
        <v>201</v>
      </c>
    </row>
    <row r="455" spans="1:65" s="14" customFormat="1" ht="11.25">
      <c r="B455" s="208"/>
      <c r="C455" s="209"/>
      <c r="D455" s="193" t="s">
        <v>211</v>
      </c>
      <c r="E455" s="210" t="s">
        <v>22</v>
      </c>
      <c r="F455" s="211" t="s">
        <v>1261</v>
      </c>
      <c r="G455" s="209"/>
      <c r="H455" s="212">
        <v>40.613</v>
      </c>
      <c r="I455" s="213"/>
      <c r="J455" s="209"/>
      <c r="K455" s="209"/>
      <c r="L455" s="214"/>
      <c r="M455" s="215"/>
      <c r="N455" s="216"/>
      <c r="O455" s="216"/>
      <c r="P455" s="216"/>
      <c r="Q455" s="216"/>
      <c r="R455" s="216"/>
      <c r="S455" s="216"/>
      <c r="T455" s="217"/>
      <c r="AT455" s="218" t="s">
        <v>211</v>
      </c>
      <c r="AU455" s="218" t="s">
        <v>89</v>
      </c>
      <c r="AV455" s="14" t="s">
        <v>89</v>
      </c>
      <c r="AW455" s="14" t="s">
        <v>41</v>
      </c>
      <c r="AX455" s="14" t="s">
        <v>80</v>
      </c>
      <c r="AY455" s="218" t="s">
        <v>201</v>
      </c>
    </row>
    <row r="456" spans="1:65" s="14" customFormat="1" ht="11.25">
      <c r="B456" s="208"/>
      <c r="C456" s="209"/>
      <c r="D456" s="193" t="s">
        <v>211</v>
      </c>
      <c r="E456" s="210" t="s">
        <v>22</v>
      </c>
      <c r="F456" s="211" t="s">
        <v>1262</v>
      </c>
      <c r="G456" s="209"/>
      <c r="H456" s="212">
        <v>47.502000000000002</v>
      </c>
      <c r="I456" s="213"/>
      <c r="J456" s="209"/>
      <c r="K456" s="209"/>
      <c r="L456" s="214"/>
      <c r="M456" s="215"/>
      <c r="N456" s="216"/>
      <c r="O456" s="216"/>
      <c r="P456" s="216"/>
      <c r="Q456" s="216"/>
      <c r="R456" s="216"/>
      <c r="S456" s="216"/>
      <c r="T456" s="217"/>
      <c r="AT456" s="218" t="s">
        <v>211</v>
      </c>
      <c r="AU456" s="218" t="s">
        <v>89</v>
      </c>
      <c r="AV456" s="14" t="s">
        <v>89</v>
      </c>
      <c r="AW456" s="14" t="s">
        <v>41</v>
      </c>
      <c r="AX456" s="14" t="s">
        <v>80</v>
      </c>
      <c r="AY456" s="218" t="s">
        <v>201</v>
      </c>
    </row>
    <row r="457" spans="1:65" s="14" customFormat="1" ht="11.25">
      <c r="B457" s="208"/>
      <c r="C457" s="209"/>
      <c r="D457" s="193" t="s">
        <v>211</v>
      </c>
      <c r="E457" s="210" t="s">
        <v>22</v>
      </c>
      <c r="F457" s="211" t="s">
        <v>1263</v>
      </c>
      <c r="G457" s="209"/>
      <c r="H457" s="212">
        <v>551.62300000000005</v>
      </c>
      <c r="I457" s="213"/>
      <c r="J457" s="209"/>
      <c r="K457" s="209"/>
      <c r="L457" s="214"/>
      <c r="M457" s="215"/>
      <c r="N457" s="216"/>
      <c r="O457" s="216"/>
      <c r="P457" s="216"/>
      <c r="Q457" s="216"/>
      <c r="R457" s="216"/>
      <c r="S457" s="216"/>
      <c r="T457" s="217"/>
      <c r="AT457" s="218" t="s">
        <v>211</v>
      </c>
      <c r="AU457" s="218" t="s">
        <v>89</v>
      </c>
      <c r="AV457" s="14" t="s">
        <v>89</v>
      </c>
      <c r="AW457" s="14" t="s">
        <v>41</v>
      </c>
      <c r="AX457" s="14" t="s">
        <v>80</v>
      </c>
      <c r="AY457" s="218" t="s">
        <v>201</v>
      </c>
    </row>
    <row r="458" spans="1:65" s="14" customFormat="1" ht="11.25">
      <c r="B458" s="208"/>
      <c r="C458" s="209"/>
      <c r="D458" s="193" t="s">
        <v>211</v>
      </c>
      <c r="E458" s="210" t="s">
        <v>22</v>
      </c>
      <c r="F458" s="211" t="s">
        <v>1264</v>
      </c>
      <c r="G458" s="209"/>
      <c r="H458" s="212">
        <v>0.4</v>
      </c>
      <c r="I458" s="213"/>
      <c r="J458" s="209"/>
      <c r="K458" s="209"/>
      <c r="L458" s="214"/>
      <c r="M458" s="215"/>
      <c r="N458" s="216"/>
      <c r="O458" s="216"/>
      <c r="P458" s="216"/>
      <c r="Q458" s="216"/>
      <c r="R458" s="216"/>
      <c r="S458" s="216"/>
      <c r="T458" s="217"/>
      <c r="AT458" s="218" t="s">
        <v>211</v>
      </c>
      <c r="AU458" s="218" t="s">
        <v>89</v>
      </c>
      <c r="AV458" s="14" t="s">
        <v>89</v>
      </c>
      <c r="AW458" s="14" t="s">
        <v>41</v>
      </c>
      <c r="AX458" s="14" t="s">
        <v>80</v>
      </c>
      <c r="AY458" s="218" t="s">
        <v>201</v>
      </c>
    </row>
    <row r="459" spans="1:65" s="14" customFormat="1" ht="11.25">
      <c r="B459" s="208"/>
      <c r="C459" s="209"/>
      <c r="D459" s="193" t="s">
        <v>211</v>
      </c>
      <c r="E459" s="210" t="s">
        <v>22</v>
      </c>
      <c r="F459" s="211" t="s">
        <v>1265</v>
      </c>
      <c r="G459" s="209"/>
      <c r="H459" s="212">
        <v>2.0569999999999999</v>
      </c>
      <c r="I459" s="213"/>
      <c r="J459" s="209"/>
      <c r="K459" s="209"/>
      <c r="L459" s="214"/>
      <c r="M459" s="215"/>
      <c r="N459" s="216"/>
      <c r="O459" s="216"/>
      <c r="P459" s="216"/>
      <c r="Q459" s="216"/>
      <c r="R459" s="216"/>
      <c r="S459" s="216"/>
      <c r="T459" s="217"/>
      <c r="AT459" s="218" t="s">
        <v>211</v>
      </c>
      <c r="AU459" s="218" t="s">
        <v>89</v>
      </c>
      <c r="AV459" s="14" t="s">
        <v>89</v>
      </c>
      <c r="AW459" s="14" t="s">
        <v>41</v>
      </c>
      <c r="AX459" s="14" t="s">
        <v>80</v>
      </c>
      <c r="AY459" s="218" t="s">
        <v>201</v>
      </c>
    </row>
    <row r="460" spans="1:65" s="14" customFormat="1" ht="11.25">
      <c r="B460" s="208"/>
      <c r="C460" s="209"/>
      <c r="D460" s="193" t="s">
        <v>211</v>
      </c>
      <c r="E460" s="210" t="s">
        <v>22</v>
      </c>
      <c r="F460" s="211" t="s">
        <v>1266</v>
      </c>
      <c r="G460" s="209"/>
      <c r="H460" s="212">
        <v>1.4950000000000001</v>
      </c>
      <c r="I460" s="213"/>
      <c r="J460" s="209"/>
      <c r="K460" s="209"/>
      <c r="L460" s="214"/>
      <c r="M460" s="215"/>
      <c r="N460" s="216"/>
      <c r="O460" s="216"/>
      <c r="P460" s="216"/>
      <c r="Q460" s="216"/>
      <c r="R460" s="216"/>
      <c r="S460" s="216"/>
      <c r="T460" s="217"/>
      <c r="AT460" s="218" t="s">
        <v>211</v>
      </c>
      <c r="AU460" s="218" t="s">
        <v>89</v>
      </c>
      <c r="AV460" s="14" t="s">
        <v>89</v>
      </c>
      <c r="AW460" s="14" t="s">
        <v>41</v>
      </c>
      <c r="AX460" s="14" t="s">
        <v>80</v>
      </c>
      <c r="AY460" s="218" t="s">
        <v>201</v>
      </c>
    </row>
    <row r="461" spans="1:65" s="15" customFormat="1" ht="11.25">
      <c r="B461" s="229"/>
      <c r="C461" s="230"/>
      <c r="D461" s="193" t="s">
        <v>211</v>
      </c>
      <c r="E461" s="231" t="s">
        <v>22</v>
      </c>
      <c r="F461" s="232" t="s">
        <v>316</v>
      </c>
      <c r="G461" s="230"/>
      <c r="H461" s="233">
        <v>894.26599999999996</v>
      </c>
      <c r="I461" s="234"/>
      <c r="J461" s="230"/>
      <c r="K461" s="230"/>
      <c r="L461" s="235"/>
      <c r="M461" s="236"/>
      <c r="N461" s="237"/>
      <c r="O461" s="237"/>
      <c r="P461" s="237"/>
      <c r="Q461" s="237"/>
      <c r="R461" s="237"/>
      <c r="S461" s="237"/>
      <c r="T461" s="238"/>
      <c r="AT461" s="239" t="s">
        <v>211</v>
      </c>
      <c r="AU461" s="239" t="s">
        <v>89</v>
      </c>
      <c r="AV461" s="15" t="s">
        <v>207</v>
      </c>
      <c r="AW461" s="15" t="s">
        <v>41</v>
      </c>
      <c r="AX461" s="15" t="s">
        <v>23</v>
      </c>
      <c r="AY461" s="239" t="s">
        <v>201</v>
      </c>
    </row>
    <row r="462" spans="1:65" s="2" customFormat="1" ht="24.2" customHeight="1">
      <c r="A462" s="36"/>
      <c r="B462" s="37"/>
      <c r="C462" s="180" t="s">
        <v>654</v>
      </c>
      <c r="D462" s="180" t="s">
        <v>202</v>
      </c>
      <c r="E462" s="181" t="s">
        <v>1267</v>
      </c>
      <c r="F462" s="182" t="s">
        <v>1268</v>
      </c>
      <c r="G462" s="183" t="s">
        <v>285</v>
      </c>
      <c r="H462" s="184">
        <v>14085.472</v>
      </c>
      <c r="I462" s="185"/>
      <c r="J462" s="186">
        <f>ROUND(I462*H462,2)</f>
        <v>0</v>
      </c>
      <c r="K462" s="182" t="s">
        <v>206</v>
      </c>
      <c r="L462" s="41"/>
      <c r="M462" s="187" t="s">
        <v>22</v>
      </c>
      <c r="N462" s="188" t="s">
        <v>51</v>
      </c>
      <c r="O462" s="66"/>
      <c r="P462" s="189">
        <f>O462*H462</f>
        <v>0</v>
      </c>
      <c r="Q462" s="189">
        <v>0</v>
      </c>
      <c r="R462" s="189">
        <f>Q462*H462</f>
        <v>0</v>
      </c>
      <c r="S462" s="189">
        <v>0</v>
      </c>
      <c r="T462" s="190">
        <f>S462*H462</f>
        <v>0</v>
      </c>
      <c r="U462" s="36"/>
      <c r="V462" s="36"/>
      <c r="W462" s="36"/>
      <c r="X462" s="36"/>
      <c r="Y462" s="36"/>
      <c r="Z462" s="36"/>
      <c r="AA462" s="36"/>
      <c r="AB462" s="36"/>
      <c r="AC462" s="36"/>
      <c r="AD462" s="36"/>
      <c r="AE462" s="36"/>
      <c r="AR462" s="191" t="s">
        <v>207</v>
      </c>
      <c r="AT462" s="191" t="s">
        <v>202</v>
      </c>
      <c r="AU462" s="191" t="s">
        <v>89</v>
      </c>
      <c r="AY462" s="19" t="s">
        <v>201</v>
      </c>
      <c r="BE462" s="192">
        <f>IF(N462="základní",J462,0)</f>
        <v>0</v>
      </c>
      <c r="BF462" s="192">
        <f>IF(N462="snížená",J462,0)</f>
        <v>0</v>
      </c>
      <c r="BG462" s="192">
        <f>IF(N462="zákl. přenesená",J462,0)</f>
        <v>0</v>
      </c>
      <c r="BH462" s="192">
        <f>IF(N462="sníž. přenesená",J462,0)</f>
        <v>0</v>
      </c>
      <c r="BI462" s="192">
        <f>IF(N462="nulová",J462,0)</f>
        <v>0</v>
      </c>
      <c r="BJ462" s="19" t="s">
        <v>23</v>
      </c>
      <c r="BK462" s="192">
        <f>ROUND(I462*H462,2)</f>
        <v>0</v>
      </c>
      <c r="BL462" s="19" t="s">
        <v>207</v>
      </c>
      <c r="BM462" s="191" t="s">
        <v>1269</v>
      </c>
    </row>
    <row r="463" spans="1:65" s="2" customFormat="1" ht="48.75">
      <c r="A463" s="36"/>
      <c r="B463" s="37"/>
      <c r="C463" s="38"/>
      <c r="D463" s="193" t="s">
        <v>209</v>
      </c>
      <c r="E463" s="38"/>
      <c r="F463" s="194" t="s">
        <v>1255</v>
      </c>
      <c r="G463" s="38"/>
      <c r="H463" s="38"/>
      <c r="I463" s="195"/>
      <c r="J463" s="38"/>
      <c r="K463" s="38"/>
      <c r="L463" s="41"/>
      <c r="M463" s="196"/>
      <c r="N463" s="197"/>
      <c r="O463" s="66"/>
      <c r="P463" s="66"/>
      <c r="Q463" s="66"/>
      <c r="R463" s="66"/>
      <c r="S463" s="66"/>
      <c r="T463" s="67"/>
      <c r="U463" s="36"/>
      <c r="V463" s="36"/>
      <c r="W463" s="36"/>
      <c r="X463" s="36"/>
      <c r="Y463" s="36"/>
      <c r="Z463" s="36"/>
      <c r="AA463" s="36"/>
      <c r="AB463" s="36"/>
      <c r="AC463" s="36"/>
      <c r="AD463" s="36"/>
      <c r="AE463" s="36"/>
      <c r="AT463" s="19" t="s">
        <v>209</v>
      </c>
      <c r="AU463" s="19" t="s">
        <v>89</v>
      </c>
    </row>
    <row r="464" spans="1:65" s="14" customFormat="1" ht="11.25">
      <c r="B464" s="208"/>
      <c r="C464" s="209"/>
      <c r="D464" s="193" t="s">
        <v>211</v>
      </c>
      <c r="E464" s="210" t="s">
        <v>22</v>
      </c>
      <c r="F464" s="211" t="s">
        <v>1270</v>
      </c>
      <c r="G464" s="209"/>
      <c r="H464" s="212">
        <v>152.49</v>
      </c>
      <c r="I464" s="213"/>
      <c r="J464" s="209"/>
      <c r="K464" s="209"/>
      <c r="L464" s="214"/>
      <c r="M464" s="215"/>
      <c r="N464" s="216"/>
      <c r="O464" s="216"/>
      <c r="P464" s="216"/>
      <c r="Q464" s="216"/>
      <c r="R464" s="216"/>
      <c r="S464" s="216"/>
      <c r="T464" s="217"/>
      <c r="AT464" s="218" t="s">
        <v>211</v>
      </c>
      <c r="AU464" s="218" t="s">
        <v>89</v>
      </c>
      <c r="AV464" s="14" t="s">
        <v>89</v>
      </c>
      <c r="AW464" s="14" t="s">
        <v>41</v>
      </c>
      <c r="AX464" s="14" t="s">
        <v>80</v>
      </c>
      <c r="AY464" s="218" t="s">
        <v>201</v>
      </c>
    </row>
    <row r="465" spans="1:65" s="14" customFormat="1" ht="11.25">
      <c r="B465" s="208"/>
      <c r="C465" s="209"/>
      <c r="D465" s="193" t="s">
        <v>211</v>
      </c>
      <c r="E465" s="210" t="s">
        <v>22</v>
      </c>
      <c r="F465" s="211" t="s">
        <v>1271</v>
      </c>
      <c r="G465" s="209"/>
      <c r="H465" s="212">
        <v>1345.5</v>
      </c>
      <c r="I465" s="213"/>
      <c r="J465" s="209"/>
      <c r="K465" s="209"/>
      <c r="L465" s="214"/>
      <c r="M465" s="215"/>
      <c r="N465" s="216"/>
      <c r="O465" s="216"/>
      <c r="P465" s="216"/>
      <c r="Q465" s="216"/>
      <c r="R465" s="216"/>
      <c r="S465" s="216"/>
      <c r="T465" s="217"/>
      <c r="AT465" s="218" t="s">
        <v>211</v>
      </c>
      <c r="AU465" s="218" t="s">
        <v>89</v>
      </c>
      <c r="AV465" s="14" t="s">
        <v>89</v>
      </c>
      <c r="AW465" s="14" t="s">
        <v>41</v>
      </c>
      <c r="AX465" s="14" t="s">
        <v>80</v>
      </c>
      <c r="AY465" s="218" t="s">
        <v>201</v>
      </c>
    </row>
    <row r="466" spans="1:65" s="14" customFormat="1" ht="11.25">
      <c r="B466" s="208"/>
      <c r="C466" s="209"/>
      <c r="D466" s="193" t="s">
        <v>211</v>
      </c>
      <c r="E466" s="210" t="s">
        <v>22</v>
      </c>
      <c r="F466" s="211" t="s">
        <v>1272</v>
      </c>
      <c r="G466" s="209"/>
      <c r="H466" s="212">
        <v>212.92</v>
      </c>
      <c r="I466" s="213"/>
      <c r="J466" s="209"/>
      <c r="K466" s="209"/>
      <c r="L466" s="214"/>
      <c r="M466" s="215"/>
      <c r="N466" s="216"/>
      <c r="O466" s="216"/>
      <c r="P466" s="216"/>
      <c r="Q466" s="216"/>
      <c r="R466" s="216"/>
      <c r="S466" s="216"/>
      <c r="T466" s="217"/>
      <c r="AT466" s="218" t="s">
        <v>211</v>
      </c>
      <c r="AU466" s="218" t="s">
        <v>89</v>
      </c>
      <c r="AV466" s="14" t="s">
        <v>89</v>
      </c>
      <c r="AW466" s="14" t="s">
        <v>41</v>
      </c>
      <c r="AX466" s="14" t="s">
        <v>80</v>
      </c>
      <c r="AY466" s="218" t="s">
        <v>201</v>
      </c>
    </row>
    <row r="467" spans="1:65" s="14" customFormat="1" ht="11.25">
      <c r="B467" s="208"/>
      <c r="C467" s="209"/>
      <c r="D467" s="193" t="s">
        <v>211</v>
      </c>
      <c r="E467" s="210" t="s">
        <v>22</v>
      </c>
      <c r="F467" s="211" t="s">
        <v>1273</v>
      </c>
      <c r="G467" s="209"/>
      <c r="H467" s="212">
        <v>200.4</v>
      </c>
      <c r="I467" s="213"/>
      <c r="J467" s="209"/>
      <c r="K467" s="209"/>
      <c r="L467" s="214"/>
      <c r="M467" s="215"/>
      <c r="N467" s="216"/>
      <c r="O467" s="216"/>
      <c r="P467" s="216"/>
      <c r="Q467" s="216"/>
      <c r="R467" s="216"/>
      <c r="S467" s="216"/>
      <c r="T467" s="217"/>
      <c r="AT467" s="218" t="s">
        <v>211</v>
      </c>
      <c r="AU467" s="218" t="s">
        <v>89</v>
      </c>
      <c r="AV467" s="14" t="s">
        <v>89</v>
      </c>
      <c r="AW467" s="14" t="s">
        <v>41</v>
      </c>
      <c r="AX467" s="14" t="s">
        <v>80</v>
      </c>
      <c r="AY467" s="218" t="s">
        <v>201</v>
      </c>
    </row>
    <row r="468" spans="1:65" s="14" customFormat="1" ht="11.25">
      <c r="B468" s="208"/>
      <c r="C468" s="209"/>
      <c r="D468" s="193" t="s">
        <v>211</v>
      </c>
      <c r="E468" s="210" t="s">
        <v>22</v>
      </c>
      <c r="F468" s="211" t="s">
        <v>1274</v>
      </c>
      <c r="G468" s="209"/>
      <c r="H468" s="212">
        <v>202.9</v>
      </c>
      <c r="I468" s="213"/>
      <c r="J468" s="209"/>
      <c r="K468" s="209"/>
      <c r="L468" s="214"/>
      <c r="M468" s="215"/>
      <c r="N468" s="216"/>
      <c r="O468" s="216"/>
      <c r="P468" s="216"/>
      <c r="Q468" s="216"/>
      <c r="R468" s="216"/>
      <c r="S468" s="216"/>
      <c r="T468" s="217"/>
      <c r="AT468" s="218" t="s">
        <v>211</v>
      </c>
      <c r="AU468" s="218" t="s">
        <v>89</v>
      </c>
      <c r="AV468" s="14" t="s">
        <v>89</v>
      </c>
      <c r="AW468" s="14" t="s">
        <v>41</v>
      </c>
      <c r="AX468" s="14" t="s">
        <v>80</v>
      </c>
      <c r="AY468" s="218" t="s">
        <v>201</v>
      </c>
    </row>
    <row r="469" spans="1:65" s="14" customFormat="1" ht="11.25">
      <c r="B469" s="208"/>
      <c r="C469" s="209"/>
      <c r="D469" s="193" t="s">
        <v>211</v>
      </c>
      <c r="E469" s="210" t="s">
        <v>22</v>
      </c>
      <c r="F469" s="211" t="s">
        <v>1275</v>
      </c>
      <c r="G469" s="209"/>
      <c r="H469" s="212">
        <v>812.26</v>
      </c>
      <c r="I469" s="213"/>
      <c r="J469" s="209"/>
      <c r="K469" s="209"/>
      <c r="L469" s="214"/>
      <c r="M469" s="215"/>
      <c r="N469" s="216"/>
      <c r="O469" s="216"/>
      <c r="P469" s="216"/>
      <c r="Q469" s="216"/>
      <c r="R469" s="216"/>
      <c r="S469" s="216"/>
      <c r="T469" s="217"/>
      <c r="AT469" s="218" t="s">
        <v>211</v>
      </c>
      <c r="AU469" s="218" t="s">
        <v>89</v>
      </c>
      <c r="AV469" s="14" t="s">
        <v>89</v>
      </c>
      <c r="AW469" s="14" t="s">
        <v>41</v>
      </c>
      <c r="AX469" s="14" t="s">
        <v>80</v>
      </c>
      <c r="AY469" s="218" t="s">
        <v>201</v>
      </c>
    </row>
    <row r="470" spans="1:65" s="14" customFormat="1" ht="11.25">
      <c r="B470" s="208"/>
      <c r="C470" s="209"/>
      <c r="D470" s="193" t="s">
        <v>211</v>
      </c>
      <c r="E470" s="210" t="s">
        <v>22</v>
      </c>
      <c r="F470" s="211" t="s">
        <v>1276</v>
      </c>
      <c r="G470" s="209"/>
      <c r="H470" s="212">
        <v>47.502000000000002</v>
      </c>
      <c r="I470" s="213"/>
      <c r="J470" s="209"/>
      <c r="K470" s="209"/>
      <c r="L470" s="214"/>
      <c r="M470" s="215"/>
      <c r="N470" s="216"/>
      <c r="O470" s="216"/>
      <c r="P470" s="216"/>
      <c r="Q470" s="216"/>
      <c r="R470" s="216"/>
      <c r="S470" s="216"/>
      <c r="T470" s="217"/>
      <c r="AT470" s="218" t="s">
        <v>211</v>
      </c>
      <c r="AU470" s="218" t="s">
        <v>89</v>
      </c>
      <c r="AV470" s="14" t="s">
        <v>89</v>
      </c>
      <c r="AW470" s="14" t="s">
        <v>41</v>
      </c>
      <c r="AX470" s="14" t="s">
        <v>80</v>
      </c>
      <c r="AY470" s="218" t="s">
        <v>201</v>
      </c>
    </row>
    <row r="471" spans="1:65" s="14" customFormat="1" ht="11.25">
      <c r="B471" s="208"/>
      <c r="C471" s="209"/>
      <c r="D471" s="193" t="s">
        <v>211</v>
      </c>
      <c r="E471" s="210" t="s">
        <v>22</v>
      </c>
      <c r="F471" s="211" t="s">
        <v>1277</v>
      </c>
      <c r="G471" s="209"/>
      <c r="H471" s="212">
        <v>11032.46</v>
      </c>
      <c r="I471" s="213"/>
      <c r="J471" s="209"/>
      <c r="K471" s="209"/>
      <c r="L471" s="214"/>
      <c r="M471" s="215"/>
      <c r="N471" s="216"/>
      <c r="O471" s="216"/>
      <c r="P471" s="216"/>
      <c r="Q471" s="216"/>
      <c r="R471" s="216"/>
      <c r="S471" s="216"/>
      <c r="T471" s="217"/>
      <c r="AT471" s="218" t="s">
        <v>211</v>
      </c>
      <c r="AU471" s="218" t="s">
        <v>89</v>
      </c>
      <c r="AV471" s="14" t="s">
        <v>89</v>
      </c>
      <c r="AW471" s="14" t="s">
        <v>41</v>
      </c>
      <c r="AX471" s="14" t="s">
        <v>80</v>
      </c>
      <c r="AY471" s="218" t="s">
        <v>201</v>
      </c>
    </row>
    <row r="472" spans="1:65" s="14" customFormat="1" ht="11.25">
      <c r="B472" s="208"/>
      <c r="C472" s="209"/>
      <c r="D472" s="193" t="s">
        <v>211</v>
      </c>
      <c r="E472" s="210" t="s">
        <v>22</v>
      </c>
      <c r="F472" s="211" t="s">
        <v>1278</v>
      </c>
      <c r="G472" s="209"/>
      <c r="H472" s="212">
        <v>8</v>
      </c>
      <c r="I472" s="213"/>
      <c r="J472" s="209"/>
      <c r="K472" s="209"/>
      <c r="L472" s="214"/>
      <c r="M472" s="215"/>
      <c r="N472" s="216"/>
      <c r="O472" s="216"/>
      <c r="P472" s="216"/>
      <c r="Q472" s="216"/>
      <c r="R472" s="216"/>
      <c r="S472" s="216"/>
      <c r="T472" s="217"/>
      <c r="AT472" s="218" t="s">
        <v>211</v>
      </c>
      <c r="AU472" s="218" t="s">
        <v>89</v>
      </c>
      <c r="AV472" s="14" t="s">
        <v>89</v>
      </c>
      <c r="AW472" s="14" t="s">
        <v>41</v>
      </c>
      <c r="AX472" s="14" t="s">
        <v>80</v>
      </c>
      <c r="AY472" s="218" t="s">
        <v>201</v>
      </c>
    </row>
    <row r="473" spans="1:65" s="14" customFormat="1" ht="11.25">
      <c r="B473" s="208"/>
      <c r="C473" s="209"/>
      <c r="D473" s="193" t="s">
        <v>211</v>
      </c>
      <c r="E473" s="210" t="s">
        <v>22</v>
      </c>
      <c r="F473" s="211" t="s">
        <v>1279</v>
      </c>
      <c r="G473" s="209"/>
      <c r="H473" s="212">
        <v>41.14</v>
      </c>
      <c r="I473" s="213"/>
      <c r="J473" s="209"/>
      <c r="K473" s="209"/>
      <c r="L473" s="214"/>
      <c r="M473" s="215"/>
      <c r="N473" s="216"/>
      <c r="O473" s="216"/>
      <c r="P473" s="216"/>
      <c r="Q473" s="216"/>
      <c r="R473" s="216"/>
      <c r="S473" s="216"/>
      <c r="T473" s="217"/>
      <c r="AT473" s="218" t="s">
        <v>211</v>
      </c>
      <c r="AU473" s="218" t="s">
        <v>89</v>
      </c>
      <c r="AV473" s="14" t="s">
        <v>89</v>
      </c>
      <c r="AW473" s="14" t="s">
        <v>41</v>
      </c>
      <c r="AX473" s="14" t="s">
        <v>80</v>
      </c>
      <c r="AY473" s="218" t="s">
        <v>201</v>
      </c>
    </row>
    <row r="474" spans="1:65" s="14" customFormat="1" ht="11.25">
      <c r="B474" s="208"/>
      <c r="C474" s="209"/>
      <c r="D474" s="193" t="s">
        <v>211</v>
      </c>
      <c r="E474" s="210" t="s">
        <v>22</v>
      </c>
      <c r="F474" s="211" t="s">
        <v>1280</v>
      </c>
      <c r="G474" s="209"/>
      <c r="H474" s="212">
        <v>29.9</v>
      </c>
      <c r="I474" s="213"/>
      <c r="J474" s="209"/>
      <c r="K474" s="209"/>
      <c r="L474" s="214"/>
      <c r="M474" s="215"/>
      <c r="N474" s="216"/>
      <c r="O474" s="216"/>
      <c r="P474" s="216"/>
      <c r="Q474" s="216"/>
      <c r="R474" s="216"/>
      <c r="S474" s="216"/>
      <c r="T474" s="217"/>
      <c r="AT474" s="218" t="s">
        <v>211</v>
      </c>
      <c r="AU474" s="218" t="s">
        <v>89</v>
      </c>
      <c r="AV474" s="14" t="s">
        <v>89</v>
      </c>
      <c r="AW474" s="14" t="s">
        <v>41</v>
      </c>
      <c r="AX474" s="14" t="s">
        <v>80</v>
      </c>
      <c r="AY474" s="218" t="s">
        <v>201</v>
      </c>
    </row>
    <row r="475" spans="1:65" s="15" customFormat="1" ht="11.25">
      <c r="B475" s="229"/>
      <c r="C475" s="230"/>
      <c r="D475" s="193" t="s">
        <v>211</v>
      </c>
      <c r="E475" s="231" t="s">
        <v>22</v>
      </c>
      <c r="F475" s="232" t="s">
        <v>316</v>
      </c>
      <c r="G475" s="230"/>
      <c r="H475" s="233">
        <v>14085.472</v>
      </c>
      <c r="I475" s="234"/>
      <c r="J475" s="230"/>
      <c r="K475" s="230"/>
      <c r="L475" s="235"/>
      <c r="M475" s="236"/>
      <c r="N475" s="237"/>
      <c r="O475" s="237"/>
      <c r="P475" s="237"/>
      <c r="Q475" s="237"/>
      <c r="R475" s="237"/>
      <c r="S475" s="237"/>
      <c r="T475" s="238"/>
      <c r="AT475" s="239" t="s">
        <v>211</v>
      </c>
      <c r="AU475" s="239" t="s">
        <v>89</v>
      </c>
      <c r="AV475" s="15" t="s">
        <v>207</v>
      </c>
      <c r="AW475" s="15" t="s">
        <v>41</v>
      </c>
      <c r="AX475" s="15" t="s">
        <v>23</v>
      </c>
      <c r="AY475" s="239" t="s">
        <v>201</v>
      </c>
    </row>
    <row r="476" spans="1:65" s="2" customFormat="1" ht="14.45" customHeight="1">
      <c r="A476" s="36"/>
      <c r="B476" s="37"/>
      <c r="C476" s="180" t="s">
        <v>658</v>
      </c>
      <c r="D476" s="180" t="s">
        <v>202</v>
      </c>
      <c r="E476" s="181" t="s">
        <v>1281</v>
      </c>
      <c r="F476" s="182" t="s">
        <v>1282</v>
      </c>
      <c r="G476" s="183" t="s">
        <v>285</v>
      </c>
      <c r="H476" s="184">
        <v>894.26599999999996</v>
      </c>
      <c r="I476" s="185"/>
      <c r="J476" s="186">
        <f>ROUND(I476*H476,2)</f>
        <v>0</v>
      </c>
      <c r="K476" s="182" t="s">
        <v>206</v>
      </c>
      <c r="L476" s="41"/>
      <c r="M476" s="187" t="s">
        <v>22</v>
      </c>
      <c r="N476" s="188" t="s">
        <v>51</v>
      </c>
      <c r="O476" s="66"/>
      <c r="P476" s="189">
        <f>O476*H476</f>
        <v>0</v>
      </c>
      <c r="Q476" s="189">
        <v>0</v>
      </c>
      <c r="R476" s="189">
        <f>Q476*H476</f>
        <v>0</v>
      </c>
      <c r="S476" s="189">
        <v>0</v>
      </c>
      <c r="T476" s="190">
        <f>S476*H476</f>
        <v>0</v>
      </c>
      <c r="U476" s="36"/>
      <c r="V476" s="36"/>
      <c r="W476" s="36"/>
      <c r="X476" s="36"/>
      <c r="Y476" s="36"/>
      <c r="Z476" s="36"/>
      <c r="AA476" s="36"/>
      <c r="AB476" s="36"/>
      <c r="AC476" s="36"/>
      <c r="AD476" s="36"/>
      <c r="AE476" s="36"/>
      <c r="AR476" s="191" t="s">
        <v>207</v>
      </c>
      <c r="AT476" s="191" t="s">
        <v>202</v>
      </c>
      <c r="AU476" s="191" t="s">
        <v>89</v>
      </c>
      <c r="AY476" s="19" t="s">
        <v>201</v>
      </c>
      <c r="BE476" s="192">
        <f>IF(N476="základní",J476,0)</f>
        <v>0</v>
      </c>
      <c r="BF476" s="192">
        <f>IF(N476="snížená",J476,0)</f>
        <v>0</v>
      </c>
      <c r="BG476" s="192">
        <f>IF(N476="zákl. přenesená",J476,0)</f>
        <v>0</v>
      </c>
      <c r="BH476" s="192">
        <f>IF(N476="sníž. přenesená",J476,0)</f>
        <v>0</v>
      </c>
      <c r="BI476" s="192">
        <f>IF(N476="nulová",J476,0)</f>
        <v>0</v>
      </c>
      <c r="BJ476" s="19" t="s">
        <v>23</v>
      </c>
      <c r="BK476" s="192">
        <f>ROUND(I476*H476,2)</f>
        <v>0</v>
      </c>
      <c r="BL476" s="19" t="s">
        <v>207</v>
      </c>
      <c r="BM476" s="191" t="s">
        <v>1283</v>
      </c>
    </row>
    <row r="477" spans="1:65" s="2" customFormat="1" ht="39">
      <c r="A477" s="36"/>
      <c r="B477" s="37"/>
      <c r="C477" s="38"/>
      <c r="D477" s="193" t="s">
        <v>209</v>
      </c>
      <c r="E477" s="38"/>
      <c r="F477" s="194" t="s">
        <v>1284</v>
      </c>
      <c r="G477" s="38"/>
      <c r="H477" s="38"/>
      <c r="I477" s="195"/>
      <c r="J477" s="38"/>
      <c r="K477" s="38"/>
      <c r="L477" s="41"/>
      <c r="M477" s="196"/>
      <c r="N477" s="197"/>
      <c r="O477" s="66"/>
      <c r="P477" s="66"/>
      <c r="Q477" s="66"/>
      <c r="R477" s="66"/>
      <c r="S477" s="66"/>
      <c r="T477" s="67"/>
      <c r="U477" s="36"/>
      <c r="V477" s="36"/>
      <c r="W477" s="36"/>
      <c r="X477" s="36"/>
      <c r="Y477" s="36"/>
      <c r="Z477" s="36"/>
      <c r="AA477" s="36"/>
      <c r="AB477" s="36"/>
      <c r="AC477" s="36"/>
      <c r="AD477" s="36"/>
      <c r="AE477" s="36"/>
      <c r="AT477" s="19" t="s">
        <v>209</v>
      </c>
      <c r="AU477" s="19" t="s">
        <v>89</v>
      </c>
    </row>
    <row r="478" spans="1:65" s="14" customFormat="1" ht="11.25">
      <c r="B478" s="208"/>
      <c r="C478" s="209"/>
      <c r="D478" s="193" t="s">
        <v>211</v>
      </c>
      <c r="E478" s="210" t="s">
        <v>22</v>
      </c>
      <c r="F478" s="211" t="s">
        <v>1256</v>
      </c>
      <c r="G478" s="209"/>
      <c r="H478" s="212">
        <v>152.49</v>
      </c>
      <c r="I478" s="213"/>
      <c r="J478" s="209"/>
      <c r="K478" s="209"/>
      <c r="L478" s="214"/>
      <c r="M478" s="215"/>
      <c r="N478" s="216"/>
      <c r="O478" s="216"/>
      <c r="P478" s="216"/>
      <c r="Q478" s="216"/>
      <c r="R478" s="216"/>
      <c r="S478" s="216"/>
      <c r="T478" s="217"/>
      <c r="AT478" s="218" t="s">
        <v>211</v>
      </c>
      <c r="AU478" s="218" t="s">
        <v>89</v>
      </c>
      <c r="AV478" s="14" t="s">
        <v>89</v>
      </c>
      <c r="AW478" s="14" t="s">
        <v>41</v>
      </c>
      <c r="AX478" s="14" t="s">
        <v>80</v>
      </c>
      <c r="AY478" s="218" t="s">
        <v>201</v>
      </c>
    </row>
    <row r="479" spans="1:65" s="14" customFormat="1" ht="11.25">
      <c r="B479" s="208"/>
      <c r="C479" s="209"/>
      <c r="D479" s="193" t="s">
        <v>211</v>
      </c>
      <c r="E479" s="210" t="s">
        <v>22</v>
      </c>
      <c r="F479" s="211" t="s">
        <v>1257</v>
      </c>
      <c r="G479" s="209"/>
      <c r="H479" s="212">
        <v>67.275000000000006</v>
      </c>
      <c r="I479" s="213"/>
      <c r="J479" s="209"/>
      <c r="K479" s="209"/>
      <c r="L479" s="214"/>
      <c r="M479" s="215"/>
      <c r="N479" s="216"/>
      <c r="O479" s="216"/>
      <c r="P479" s="216"/>
      <c r="Q479" s="216"/>
      <c r="R479" s="216"/>
      <c r="S479" s="216"/>
      <c r="T479" s="217"/>
      <c r="AT479" s="218" t="s">
        <v>211</v>
      </c>
      <c r="AU479" s="218" t="s">
        <v>89</v>
      </c>
      <c r="AV479" s="14" t="s">
        <v>89</v>
      </c>
      <c r="AW479" s="14" t="s">
        <v>41</v>
      </c>
      <c r="AX479" s="14" t="s">
        <v>80</v>
      </c>
      <c r="AY479" s="218" t="s">
        <v>201</v>
      </c>
    </row>
    <row r="480" spans="1:65" s="14" customFormat="1" ht="11.25">
      <c r="B480" s="208"/>
      <c r="C480" s="209"/>
      <c r="D480" s="193" t="s">
        <v>211</v>
      </c>
      <c r="E480" s="210" t="s">
        <v>22</v>
      </c>
      <c r="F480" s="211" t="s">
        <v>1258</v>
      </c>
      <c r="G480" s="209"/>
      <c r="H480" s="212">
        <v>10.646000000000001</v>
      </c>
      <c r="I480" s="213"/>
      <c r="J480" s="209"/>
      <c r="K480" s="209"/>
      <c r="L480" s="214"/>
      <c r="M480" s="215"/>
      <c r="N480" s="216"/>
      <c r="O480" s="216"/>
      <c r="P480" s="216"/>
      <c r="Q480" s="216"/>
      <c r="R480" s="216"/>
      <c r="S480" s="216"/>
      <c r="T480" s="217"/>
      <c r="AT480" s="218" t="s">
        <v>211</v>
      </c>
      <c r="AU480" s="218" t="s">
        <v>89</v>
      </c>
      <c r="AV480" s="14" t="s">
        <v>89</v>
      </c>
      <c r="AW480" s="14" t="s">
        <v>41</v>
      </c>
      <c r="AX480" s="14" t="s">
        <v>80</v>
      </c>
      <c r="AY480" s="218" t="s">
        <v>201</v>
      </c>
    </row>
    <row r="481" spans="1:65" s="14" customFormat="1" ht="11.25">
      <c r="B481" s="208"/>
      <c r="C481" s="209"/>
      <c r="D481" s="193" t="s">
        <v>211</v>
      </c>
      <c r="E481" s="210" t="s">
        <v>22</v>
      </c>
      <c r="F481" s="211" t="s">
        <v>1259</v>
      </c>
      <c r="G481" s="209"/>
      <c r="H481" s="212">
        <v>10.02</v>
      </c>
      <c r="I481" s="213"/>
      <c r="J481" s="209"/>
      <c r="K481" s="209"/>
      <c r="L481" s="214"/>
      <c r="M481" s="215"/>
      <c r="N481" s="216"/>
      <c r="O481" s="216"/>
      <c r="P481" s="216"/>
      <c r="Q481" s="216"/>
      <c r="R481" s="216"/>
      <c r="S481" s="216"/>
      <c r="T481" s="217"/>
      <c r="AT481" s="218" t="s">
        <v>211</v>
      </c>
      <c r="AU481" s="218" t="s">
        <v>89</v>
      </c>
      <c r="AV481" s="14" t="s">
        <v>89</v>
      </c>
      <c r="AW481" s="14" t="s">
        <v>41</v>
      </c>
      <c r="AX481" s="14" t="s">
        <v>80</v>
      </c>
      <c r="AY481" s="218" t="s">
        <v>201</v>
      </c>
    </row>
    <row r="482" spans="1:65" s="14" customFormat="1" ht="11.25">
      <c r="B482" s="208"/>
      <c r="C482" s="209"/>
      <c r="D482" s="193" t="s">
        <v>211</v>
      </c>
      <c r="E482" s="210" t="s">
        <v>22</v>
      </c>
      <c r="F482" s="211" t="s">
        <v>1260</v>
      </c>
      <c r="G482" s="209"/>
      <c r="H482" s="212">
        <v>10.145</v>
      </c>
      <c r="I482" s="213"/>
      <c r="J482" s="209"/>
      <c r="K482" s="209"/>
      <c r="L482" s="214"/>
      <c r="M482" s="215"/>
      <c r="N482" s="216"/>
      <c r="O482" s="216"/>
      <c r="P482" s="216"/>
      <c r="Q482" s="216"/>
      <c r="R482" s="216"/>
      <c r="S482" s="216"/>
      <c r="T482" s="217"/>
      <c r="AT482" s="218" t="s">
        <v>211</v>
      </c>
      <c r="AU482" s="218" t="s">
        <v>89</v>
      </c>
      <c r="AV482" s="14" t="s">
        <v>89</v>
      </c>
      <c r="AW482" s="14" t="s">
        <v>41</v>
      </c>
      <c r="AX482" s="14" t="s">
        <v>80</v>
      </c>
      <c r="AY482" s="218" t="s">
        <v>201</v>
      </c>
    </row>
    <row r="483" spans="1:65" s="14" customFormat="1" ht="11.25">
      <c r="B483" s="208"/>
      <c r="C483" s="209"/>
      <c r="D483" s="193" t="s">
        <v>211</v>
      </c>
      <c r="E483" s="210" t="s">
        <v>22</v>
      </c>
      <c r="F483" s="211" t="s">
        <v>1261</v>
      </c>
      <c r="G483" s="209"/>
      <c r="H483" s="212">
        <v>40.613</v>
      </c>
      <c r="I483" s="213"/>
      <c r="J483" s="209"/>
      <c r="K483" s="209"/>
      <c r="L483" s="214"/>
      <c r="M483" s="215"/>
      <c r="N483" s="216"/>
      <c r="O483" s="216"/>
      <c r="P483" s="216"/>
      <c r="Q483" s="216"/>
      <c r="R483" s="216"/>
      <c r="S483" s="216"/>
      <c r="T483" s="217"/>
      <c r="AT483" s="218" t="s">
        <v>211</v>
      </c>
      <c r="AU483" s="218" t="s">
        <v>89</v>
      </c>
      <c r="AV483" s="14" t="s">
        <v>89</v>
      </c>
      <c r="AW483" s="14" t="s">
        <v>41</v>
      </c>
      <c r="AX483" s="14" t="s">
        <v>80</v>
      </c>
      <c r="AY483" s="218" t="s">
        <v>201</v>
      </c>
    </row>
    <row r="484" spans="1:65" s="14" customFormat="1" ht="11.25">
      <c r="B484" s="208"/>
      <c r="C484" s="209"/>
      <c r="D484" s="193" t="s">
        <v>211</v>
      </c>
      <c r="E484" s="210" t="s">
        <v>22</v>
      </c>
      <c r="F484" s="211" t="s">
        <v>1262</v>
      </c>
      <c r="G484" s="209"/>
      <c r="H484" s="212">
        <v>47.502000000000002</v>
      </c>
      <c r="I484" s="213"/>
      <c r="J484" s="209"/>
      <c r="K484" s="209"/>
      <c r="L484" s="214"/>
      <c r="M484" s="215"/>
      <c r="N484" s="216"/>
      <c r="O484" s="216"/>
      <c r="P484" s="216"/>
      <c r="Q484" s="216"/>
      <c r="R484" s="216"/>
      <c r="S484" s="216"/>
      <c r="T484" s="217"/>
      <c r="AT484" s="218" t="s">
        <v>211</v>
      </c>
      <c r="AU484" s="218" t="s">
        <v>89</v>
      </c>
      <c r="AV484" s="14" t="s">
        <v>89</v>
      </c>
      <c r="AW484" s="14" t="s">
        <v>41</v>
      </c>
      <c r="AX484" s="14" t="s">
        <v>80</v>
      </c>
      <c r="AY484" s="218" t="s">
        <v>201</v>
      </c>
    </row>
    <row r="485" spans="1:65" s="14" customFormat="1" ht="11.25">
      <c r="B485" s="208"/>
      <c r="C485" s="209"/>
      <c r="D485" s="193" t="s">
        <v>211</v>
      </c>
      <c r="E485" s="210" t="s">
        <v>22</v>
      </c>
      <c r="F485" s="211" t="s">
        <v>1263</v>
      </c>
      <c r="G485" s="209"/>
      <c r="H485" s="212">
        <v>551.62300000000005</v>
      </c>
      <c r="I485" s="213"/>
      <c r="J485" s="209"/>
      <c r="K485" s="209"/>
      <c r="L485" s="214"/>
      <c r="M485" s="215"/>
      <c r="N485" s="216"/>
      <c r="O485" s="216"/>
      <c r="P485" s="216"/>
      <c r="Q485" s="216"/>
      <c r="R485" s="216"/>
      <c r="S485" s="216"/>
      <c r="T485" s="217"/>
      <c r="AT485" s="218" t="s">
        <v>211</v>
      </c>
      <c r="AU485" s="218" t="s">
        <v>89</v>
      </c>
      <c r="AV485" s="14" t="s">
        <v>89</v>
      </c>
      <c r="AW485" s="14" t="s">
        <v>41</v>
      </c>
      <c r="AX485" s="14" t="s">
        <v>80</v>
      </c>
      <c r="AY485" s="218" t="s">
        <v>201</v>
      </c>
    </row>
    <row r="486" spans="1:65" s="14" customFormat="1" ht="11.25">
      <c r="B486" s="208"/>
      <c r="C486" s="209"/>
      <c r="D486" s="193" t="s">
        <v>211</v>
      </c>
      <c r="E486" s="210" t="s">
        <v>22</v>
      </c>
      <c r="F486" s="211" t="s">
        <v>1264</v>
      </c>
      <c r="G486" s="209"/>
      <c r="H486" s="212">
        <v>0.4</v>
      </c>
      <c r="I486" s="213"/>
      <c r="J486" s="209"/>
      <c r="K486" s="209"/>
      <c r="L486" s="214"/>
      <c r="M486" s="215"/>
      <c r="N486" s="216"/>
      <c r="O486" s="216"/>
      <c r="P486" s="216"/>
      <c r="Q486" s="216"/>
      <c r="R486" s="216"/>
      <c r="S486" s="216"/>
      <c r="T486" s="217"/>
      <c r="AT486" s="218" t="s">
        <v>211</v>
      </c>
      <c r="AU486" s="218" t="s">
        <v>89</v>
      </c>
      <c r="AV486" s="14" t="s">
        <v>89</v>
      </c>
      <c r="AW486" s="14" t="s">
        <v>41</v>
      </c>
      <c r="AX486" s="14" t="s">
        <v>80</v>
      </c>
      <c r="AY486" s="218" t="s">
        <v>201</v>
      </c>
    </row>
    <row r="487" spans="1:65" s="14" customFormat="1" ht="11.25">
      <c r="B487" s="208"/>
      <c r="C487" s="209"/>
      <c r="D487" s="193" t="s">
        <v>211</v>
      </c>
      <c r="E487" s="210" t="s">
        <v>22</v>
      </c>
      <c r="F487" s="211" t="s">
        <v>1265</v>
      </c>
      <c r="G487" s="209"/>
      <c r="H487" s="212">
        <v>2.0569999999999999</v>
      </c>
      <c r="I487" s="213"/>
      <c r="J487" s="209"/>
      <c r="K487" s="209"/>
      <c r="L487" s="214"/>
      <c r="M487" s="215"/>
      <c r="N487" s="216"/>
      <c r="O487" s="216"/>
      <c r="P487" s="216"/>
      <c r="Q487" s="216"/>
      <c r="R487" s="216"/>
      <c r="S487" s="216"/>
      <c r="T487" s="217"/>
      <c r="AT487" s="218" t="s">
        <v>211</v>
      </c>
      <c r="AU487" s="218" t="s">
        <v>89</v>
      </c>
      <c r="AV487" s="14" t="s">
        <v>89</v>
      </c>
      <c r="AW487" s="14" t="s">
        <v>41</v>
      </c>
      <c r="AX487" s="14" t="s">
        <v>80</v>
      </c>
      <c r="AY487" s="218" t="s">
        <v>201</v>
      </c>
    </row>
    <row r="488" spans="1:65" s="14" customFormat="1" ht="11.25">
      <c r="B488" s="208"/>
      <c r="C488" s="209"/>
      <c r="D488" s="193" t="s">
        <v>211</v>
      </c>
      <c r="E488" s="210" t="s">
        <v>22</v>
      </c>
      <c r="F488" s="211" t="s">
        <v>1266</v>
      </c>
      <c r="G488" s="209"/>
      <c r="H488" s="212">
        <v>1.4950000000000001</v>
      </c>
      <c r="I488" s="213"/>
      <c r="J488" s="209"/>
      <c r="K488" s="209"/>
      <c r="L488" s="214"/>
      <c r="M488" s="215"/>
      <c r="N488" s="216"/>
      <c r="O488" s="216"/>
      <c r="P488" s="216"/>
      <c r="Q488" s="216"/>
      <c r="R488" s="216"/>
      <c r="S488" s="216"/>
      <c r="T488" s="217"/>
      <c r="AT488" s="218" t="s">
        <v>211</v>
      </c>
      <c r="AU488" s="218" t="s">
        <v>89</v>
      </c>
      <c r="AV488" s="14" t="s">
        <v>89</v>
      </c>
      <c r="AW488" s="14" t="s">
        <v>41</v>
      </c>
      <c r="AX488" s="14" t="s">
        <v>80</v>
      </c>
      <c r="AY488" s="218" t="s">
        <v>201</v>
      </c>
    </row>
    <row r="489" spans="1:65" s="15" customFormat="1" ht="11.25">
      <c r="B489" s="229"/>
      <c r="C489" s="230"/>
      <c r="D489" s="193" t="s">
        <v>211</v>
      </c>
      <c r="E489" s="231" t="s">
        <v>22</v>
      </c>
      <c r="F489" s="232" t="s">
        <v>316</v>
      </c>
      <c r="G489" s="230"/>
      <c r="H489" s="233">
        <v>894.26599999999996</v>
      </c>
      <c r="I489" s="234"/>
      <c r="J489" s="230"/>
      <c r="K489" s="230"/>
      <c r="L489" s="235"/>
      <c r="M489" s="236"/>
      <c r="N489" s="237"/>
      <c r="O489" s="237"/>
      <c r="P489" s="237"/>
      <c r="Q489" s="237"/>
      <c r="R489" s="237"/>
      <c r="S489" s="237"/>
      <c r="T489" s="238"/>
      <c r="AT489" s="239" t="s">
        <v>211</v>
      </c>
      <c r="AU489" s="239" t="s">
        <v>89</v>
      </c>
      <c r="AV489" s="15" t="s">
        <v>207</v>
      </c>
      <c r="AW489" s="15" t="s">
        <v>41</v>
      </c>
      <c r="AX489" s="15" t="s">
        <v>23</v>
      </c>
      <c r="AY489" s="239" t="s">
        <v>201</v>
      </c>
    </row>
    <row r="490" spans="1:65" s="2" customFormat="1" ht="24.2" customHeight="1">
      <c r="A490" s="36"/>
      <c r="B490" s="37"/>
      <c r="C490" s="180" t="s">
        <v>664</v>
      </c>
      <c r="D490" s="180" t="s">
        <v>202</v>
      </c>
      <c r="E490" s="181" t="s">
        <v>1285</v>
      </c>
      <c r="F490" s="182" t="s">
        <v>1286</v>
      </c>
      <c r="G490" s="183" t="s">
        <v>285</v>
      </c>
      <c r="H490" s="184">
        <v>63.335999999999999</v>
      </c>
      <c r="I490" s="185"/>
      <c r="J490" s="186">
        <f>ROUND(I490*H490,2)</f>
        <v>0</v>
      </c>
      <c r="K490" s="182" t="s">
        <v>206</v>
      </c>
      <c r="L490" s="41"/>
      <c r="M490" s="187" t="s">
        <v>22</v>
      </c>
      <c r="N490" s="188" t="s">
        <v>51</v>
      </c>
      <c r="O490" s="66"/>
      <c r="P490" s="189">
        <f>O490*H490</f>
        <v>0</v>
      </c>
      <c r="Q490" s="189">
        <v>0</v>
      </c>
      <c r="R490" s="189">
        <f>Q490*H490</f>
        <v>0</v>
      </c>
      <c r="S490" s="189">
        <v>0</v>
      </c>
      <c r="T490" s="190">
        <f>S490*H490</f>
        <v>0</v>
      </c>
      <c r="U490" s="36"/>
      <c r="V490" s="36"/>
      <c r="W490" s="36"/>
      <c r="X490" s="36"/>
      <c r="Y490" s="36"/>
      <c r="Z490" s="36"/>
      <c r="AA490" s="36"/>
      <c r="AB490" s="36"/>
      <c r="AC490" s="36"/>
      <c r="AD490" s="36"/>
      <c r="AE490" s="36"/>
      <c r="AR490" s="191" t="s">
        <v>207</v>
      </c>
      <c r="AT490" s="191" t="s">
        <v>202</v>
      </c>
      <c r="AU490" s="191" t="s">
        <v>89</v>
      </c>
      <c r="AY490" s="19" t="s">
        <v>201</v>
      </c>
      <c r="BE490" s="192">
        <f>IF(N490="základní",J490,0)</f>
        <v>0</v>
      </c>
      <c r="BF490" s="192">
        <f>IF(N490="snížená",J490,0)</f>
        <v>0</v>
      </c>
      <c r="BG490" s="192">
        <f>IF(N490="zákl. přenesená",J490,0)</f>
        <v>0</v>
      </c>
      <c r="BH490" s="192">
        <f>IF(N490="sníž. přenesená",J490,0)</f>
        <v>0</v>
      </c>
      <c r="BI490" s="192">
        <f>IF(N490="nulová",J490,0)</f>
        <v>0</v>
      </c>
      <c r="BJ490" s="19" t="s">
        <v>23</v>
      </c>
      <c r="BK490" s="192">
        <f>ROUND(I490*H490,2)</f>
        <v>0</v>
      </c>
      <c r="BL490" s="19" t="s">
        <v>207</v>
      </c>
      <c r="BM490" s="191" t="s">
        <v>1287</v>
      </c>
    </row>
    <row r="491" spans="1:65" s="2" customFormat="1" ht="68.25">
      <c r="A491" s="36"/>
      <c r="B491" s="37"/>
      <c r="C491" s="38"/>
      <c r="D491" s="193" t="s">
        <v>209</v>
      </c>
      <c r="E491" s="38"/>
      <c r="F491" s="194" t="s">
        <v>852</v>
      </c>
      <c r="G491" s="38"/>
      <c r="H491" s="38"/>
      <c r="I491" s="195"/>
      <c r="J491" s="38"/>
      <c r="K491" s="38"/>
      <c r="L491" s="41"/>
      <c r="M491" s="196"/>
      <c r="N491" s="197"/>
      <c r="O491" s="66"/>
      <c r="P491" s="66"/>
      <c r="Q491" s="66"/>
      <c r="R491" s="66"/>
      <c r="S491" s="66"/>
      <c r="T491" s="67"/>
      <c r="U491" s="36"/>
      <c r="V491" s="36"/>
      <c r="W491" s="36"/>
      <c r="X491" s="36"/>
      <c r="Y491" s="36"/>
      <c r="Z491" s="36"/>
      <c r="AA491" s="36"/>
      <c r="AB491" s="36"/>
      <c r="AC491" s="36"/>
      <c r="AD491" s="36"/>
      <c r="AE491" s="36"/>
      <c r="AT491" s="19" t="s">
        <v>209</v>
      </c>
      <c r="AU491" s="19" t="s">
        <v>89</v>
      </c>
    </row>
    <row r="492" spans="1:65" s="14" customFormat="1" ht="11.25">
      <c r="B492" s="208"/>
      <c r="C492" s="209"/>
      <c r="D492" s="193" t="s">
        <v>211</v>
      </c>
      <c r="E492" s="210" t="s">
        <v>22</v>
      </c>
      <c r="F492" s="211" t="s">
        <v>1258</v>
      </c>
      <c r="G492" s="209"/>
      <c r="H492" s="212">
        <v>10.646000000000001</v>
      </c>
      <c r="I492" s="213"/>
      <c r="J492" s="209"/>
      <c r="K492" s="209"/>
      <c r="L492" s="214"/>
      <c r="M492" s="215"/>
      <c r="N492" s="216"/>
      <c r="O492" s="216"/>
      <c r="P492" s="216"/>
      <c r="Q492" s="216"/>
      <c r="R492" s="216"/>
      <c r="S492" s="216"/>
      <c r="T492" s="217"/>
      <c r="AT492" s="218" t="s">
        <v>211</v>
      </c>
      <c r="AU492" s="218" t="s">
        <v>89</v>
      </c>
      <c r="AV492" s="14" t="s">
        <v>89</v>
      </c>
      <c r="AW492" s="14" t="s">
        <v>41</v>
      </c>
      <c r="AX492" s="14" t="s">
        <v>80</v>
      </c>
      <c r="AY492" s="218" t="s">
        <v>201</v>
      </c>
    </row>
    <row r="493" spans="1:65" s="14" customFormat="1" ht="11.25">
      <c r="B493" s="208"/>
      <c r="C493" s="209"/>
      <c r="D493" s="193" t="s">
        <v>211</v>
      </c>
      <c r="E493" s="210" t="s">
        <v>22</v>
      </c>
      <c r="F493" s="211" t="s">
        <v>1259</v>
      </c>
      <c r="G493" s="209"/>
      <c r="H493" s="212">
        <v>10.02</v>
      </c>
      <c r="I493" s="213"/>
      <c r="J493" s="209"/>
      <c r="K493" s="209"/>
      <c r="L493" s="214"/>
      <c r="M493" s="215"/>
      <c r="N493" s="216"/>
      <c r="O493" s="216"/>
      <c r="P493" s="216"/>
      <c r="Q493" s="216"/>
      <c r="R493" s="216"/>
      <c r="S493" s="216"/>
      <c r="T493" s="217"/>
      <c r="AT493" s="218" t="s">
        <v>211</v>
      </c>
      <c r="AU493" s="218" t="s">
        <v>89</v>
      </c>
      <c r="AV493" s="14" t="s">
        <v>89</v>
      </c>
      <c r="AW493" s="14" t="s">
        <v>41</v>
      </c>
      <c r="AX493" s="14" t="s">
        <v>80</v>
      </c>
      <c r="AY493" s="218" t="s">
        <v>201</v>
      </c>
    </row>
    <row r="494" spans="1:65" s="14" customFormat="1" ht="11.25">
      <c r="B494" s="208"/>
      <c r="C494" s="209"/>
      <c r="D494" s="193" t="s">
        <v>211</v>
      </c>
      <c r="E494" s="210" t="s">
        <v>22</v>
      </c>
      <c r="F494" s="211" t="s">
        <v>1261</v>
      </c>
      <c r="G494" s="209"/>
      <c r="H494" s="212">
        <v>40.613</v>
      </c>
      <c r="I494" s="213"/>
      <c r="J494" s="209"/>
      <c r="K494" s="209"/>
      <c r="L494" s="214"/>
      <c r="M494" s="215"/>
      <c r="N494" s="216"/>
      <c r="O494" s="216"/>
      <c r="P494" s="216"/>
      <c r="Q494" s="216"/>
      <c r="R494" s="216"/>
      <c r="S494" s="216"/>
      <c r="T494" s="217"/>
      <c r="AT494" s="218" t="s">
        <v>211</v>
      </c>
      <c r="AU494" s="218" t="s">
        <v>89</v>
      </c>
      <c r="AV494" s="14" t="s">
        <v>89</v>
      </c>
      <c r="AW494" s="14" t="s">
        <v>41</v>
      </c>
      <c r="AX494" s="14" t="s">
        <v>80</v>
      </c>
      <c r="AY494" s="218" t="s">
        <v>201</v>
      </c>
    </row>
    <row r="495" spans="1:65" s="14" customFormat="1" ht="11.25">
      <c r="B495" s="208"/>
      <c r="C495" s="209"/>
      <c r="D495" s="193" t="s">
        <v>211</v>
      </c>
      <c r="E495" s="210" t="s">
        <v>22</v>
      </c>
      <c r="F495" s="211" t="s">
        <v>1265</v>
      </c>
      <c r="G495" s="209"/>
      <c r="H495" s="212">
        <v>2.0569999999999999</v>
      </c>
      <c r="I495" s="213"/>
      <c r="J495" s="209"/>
      <c r="K495" s="209"/>
      <c r="L495" s="214"/>
      <c r="M495" s="215"/>
      <c r="N495" s="216"/>
      <c r="O495" s="216"/>
      <c r="P495" s="216"/>
      <c r="Q495" s="216"/>
      <c r="R495" s="216"/>
      <c r="S495" s="216"/>
      <c r="T495" s="217"/>
      <c r="AT495" s="218" t="s">
        <v>211</v>
      </c>
      <c r="AU495" s="218" t="s">
        <v>89</v>
      </c>
      <c r="AV495" s="14" t="s">
        <v>89</v>
      </c>
      <c r="AW495" s="14" t="s">
        <v>41</v>
      </c>
      <c r="AX495" s="14" t="s">
        <v>80</v>
      </c>
      <c r="AY495" s="218" t="s">
        <v>201</v>
      </c>
    </row>
    <row r="496" spans="1:65" s="15" customFormat="1" ht="11.25">
      <c r="B496" s="229"/>
      <c r="C496" s="230"/>
      <c r="D496" s="193" t="s">
        <v>211</v>
      </c>
      <c r="E496" s="231" t="s">
        <v>22</v>
      </c>
      <c r="F496" s="232" t="s">
        <v>316</v>
      </c>
      <c r="G496" s="230"/>
      <c r="H496" s="233">
        <v>63.335999999999999</v>
      </c>
      <c r="I496" s="234"/>
      <c r="J496" s="230"/>
      <c r="K496" s="230"/>
      <c r="L496" s="235"/>
      <c r="M496" s="236"/>
      <c r="N496" s="237"/>
      <c r="O496" s="237"/>
      <c r="P496" s="237"/>
      <c r="Q496" s="237"/>
      <c r="R496" s="237"/>
      <c r="S496" s="237"/>
      <c r="T496" s="238"/>
      <c r="AT496" s="239" t="s">
        <v>211</v>
      </c>
      <c r="AU496" s="239" t="s">
        <v>89</v>
      </c>
      <c r="AV496" s="15" t="s">
        <v>207</v>
      </c>
      <c r="AW496" s="15" t="s">
        <v>41</v>
      </c>
      <c r="AX496" s="15" t="s">
        <v>23</v>
      </c>
      <c r="AY496" s="239" t="s">
        <v>201</v>
      </c>
    </row>
    <row r="497" spans="1:65" s="2" customFormat="1" ht="24.2" customHeight="1">
      <c r="A497" s="36"/>
      <c r="B497" s="37"/>
      <c r="C497" s="180" t="s">
        <v>669</v>
      </c>
      <c r="D497" s="180" t="s">
        <v>202</v>
      </c>
      <c r="E497" s="181" t="s">
        <v>849</v>
      </c>
      <c r="F497" s="182" t="s">
        <v>850</v>
      </c>
      <c r="G497" s="183" t="s">
        <v>285</v>
      </c>
      <c r="H497" s="184">
        <v>562.16800000000001</v>
      </c>
      <c r="I497" s="185"/>
      <c r="J497" s="186">
        <f>ROUND(I497*H497,2)</f>
        <v>0</v>
      </c>
      <c r="K497" s="182" t="s">
        <v>206</v>
      </c>
      <c r="L497" s="41"/>
      <c r="M497" s="187" t="s">
        <v>22</v>
      </c>
      <c r="N497" s="188" t="s">
        <v>51</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207</v>
      </c>
      <c r="AT497" s="191" t="s">
        <v>202</v>
      </c>
      <c r="AU497" s="191" t="s">
        <v>89</v>
      </c>
      <c r="AY497" s="19" t="s">
        <v>201</v>
      </c>
      <c r="BE497" s="192">
        <f>IF(N497="základní",J497,0)</f>
        <v>0</v>
      </c>
      <c r="BF497" s="192">
        <f>IF(N497="snížená",J497,0)</f>
        <v>0</v>
      </c>
      <c r="BG497" s="192">
        <f>IF(N497="zákl. přenesená",J497,0)</f>
        <v>0</v>
      </c>
      <c r="BH497" s="192">
        <f>IF(N497="sníž. přenesená",J497,0)</f>
        <v>0</v>
      </c>
      <c r="BI497" s="192">
        <f>IF(N497="nulová",J497,0)</f>
        <v>0</v>
      </c>
      <c r="BJ497" s="19" t="s">
        <v>23</v>
      </c>
      <c r="BK497" s="192">
        <f>ROUND(I497*H497,2)</f>
        <v>0</v>
      </c>
      <c r="BL497" s="19" t="s">
        <v>207</v>
      </c>
      <c r="BM497" s="191" t="s">
        <v>1288</v>
      </c>
    </row>
    <row r="498" spans="1:65" s="2" customFormat="1" ht="68.25">
      <c r="A498" s="36"/>
      <c r="B498" s="37"/>
      <c r="C498" s="38"/>
      <c r="D498" s="193" t="s">
        <v>209</v>
      </c>
      <c r="E498" s="38"/>
      <c r="F498" s="194" t="s">
        <v>852</v>
      </c>
      <c r="G498" s="38"/>
      <c r="H498" s="38"/>
      <c r="I498" s="195"/>
      <c r="J498" s="38"/>
      <c r="K498" s="38"/>
      <c r="L498" s="41"/>
      <c r="M498" s="196"/>
      <c r="N498" s="197"/>
      <c r="O498" s="66"/>
      <c r="P498" s="66"/>
      <c r="Q498" s="66"/>
      <c r="R498" s="66"/>
      <c r="S498" s="66"/>
      <c r="T498" s="67"/>
      <c r="U498" s="36"/>
      <c r="V498" s="36"/>
      <c r="W498" s="36"/>
      <c r="X498" s="36"/>
      <c r="Y498" s="36"/>
      <c r="Z498" s="36"/>
      <c r="AA498" s="36"/>
      <c r="AB498" s="36"/>
      <c r="AC498" s="36"/>
      <c r="AD498" s="36"/>
      <c r="AE498" s="36"/>
      <c r="AT498" s="19" t="s">
        <v>209</v>
      </c>
      <c r="AU498" s="19" t="s">
        <v>89</v>
      </c>
    </row>
    <row r="499" spans="1:65" s="14" customFormat="1" ht="11.25">
      <c r="B499" s="208"/>
      <c r="C499" s="209"/>
      <c r="D499" s="193" t="s">
        <v>211</v>
      </c>
      <c r="E499" s="210" t="s">
        <v>22</v>
      </c>
      <c r="F499" s="211" t="s">
        <v>1260</v>
      </c>
      <c r="G499" s="209"/>
      <c r="H499" s="212">
        <v>10.145</v>
      </c>
      <c r="I499" s="213"/>
      <c r="J499" s="209"/>
      <c r="K499" s="209"/>
      <c r="L499" s="214"/>
      <c r="M499" s="215"/>
      <c r="N499" s="216"/>
      <c r="O499" s="216"/>
      <c r="P499" s="216"/>
      <c r="Q499" s="216"/>
      <c r="R499" s="216"/>
      <c r="S499" s="216"/>
      <c r="T499" s="217"/>
      <c r="AT499" s="218" t="s">
        <v>211</v>
      </c>
      <c r="AU499" s="218" t="s">
        <v>89</v>
      </c>
      <c r="AV499" s="14" t="s">
        <v>89</v>
      </c>
      <c r="AW499" s="14" t="s">
        <v>41</v>
      </c>
      <c r="AX499" s="14" t="s">
        <v>80</v>
      </c>
      <c r="AY499" s="218" t="s">
        <v>201</v>
      </c>
    </row>
    <row r="500" spans="1:65" s="14" customFormat="1" ht="11.25">
      <c r="B500" s="208"/>
      <c r="C500" s="209"/>
      <c r="D500" s="193" t="s">
        <v>211</v>
      </c>
      <c r="E500" s="210" t="s">
        <v>22</v>
      </c>
      <c r="F500" s="211" t="s">
        <v>1263</v>
      </c>
      <c r="G500" s="209"/>
      <c r="H500" s="212">
        <v>551.62300000000005</v>
      </c>
      <c r="I500" s="213"/>
      <c r="J500" s="209"/>
      <c r="K500" s="209"/>
      <c r="L500" s="214"/>
      <c r="M500" s="215"/>
      <c r="N500" s="216"/>
      <c r="O500" s="216"/>
      <c r="P500" s="216"/>
      <c r="Q500" s="216"/>
      <c r="R500" s="216"/>
      <c r="S500" s="216"/>
      <c r="T500" s="217"/>
      <c r="AT500" s="218" t="s">
        <v>211</v>
      </c>
      <c r="AU500" s="218" t="s">
        <v>89</v>
      </c>
      <c r="AV500" s="14" t="s">
        <v>89</v>
      </c>
      <c r="AW500" s="14" t="s">
        <v>41</v>
      </c>
      <c r="AX500" s="14" t="s">
        <v>80</v>
      </c>
      <c r="AY500" s="218" t="s">
        <v>201</v>
      </c>
    </row>
    <row r="501" spans="1:65" s="14" customFormat="1" ht="11.25">
      <c r="B501" s="208"/>
      <c r="C501" s="209"/>
      <c r="D501" s="193" t="s">
        <v>211</v>
      </c>
      <c r="E501" s="210" t="s">
        <v>22</v>
      </c>
      <c r="F501" s="211" t="s">
        <v>1264</v>
      </c>
      <c r="G501" s="209"/>
      <c r="H501" s="212">
        <v>0.4</v>
      </c>
      <c r="I501" s="213"/>
      <c r="J501" s="209"/>
      <c r="K501" s="209"/>
      <c r="L501" s="214"/>
      <c r="M501" s="215"/>
      <c r="N501" s="216"/>
      <c r="O501" s="216"/>
      <c r="P501" s="216"/>
      <c r="Q501" s="216"/>
      <c r="R501" s="216"/>
      <c r="S501" s="216"/>
      <c r="T501" s="217"/>
      <c r="AT501" s="218" t="s">
        <v>211</v>
      </c>
      <c r="AU501" s="218" t="s">
        <v>89</v>
      </c>
      <c r="AV501" s="14" t="s">
        <v>89</v>
      </c>
      <c r="AW501" s="14" t="s">
        <v>41</v>
      </c>
      <c r="AX501" s="14" t="s">
        <v>80</v>
      </c>
      <c r="AY501" s="218" t="s">
        <v>201</v>
      </c>
    </row>
    <row r="502" spans="1:65" s="15" customFormat="1" ht="11.25">
      <c r="B502" s="229"/>
      <c r="C502" s="230"/>
      <c r="D502" s="193" t="s">
        <v>211</v>
      </c>
      <c r="E502" s="231" t="s">
        <v>22</v>
      </c>
      <c r="F502" s="232" t="s">
        <v>316</v>
      </c>
      <c r="G502" s="230"/>
      <c r="H502" s="233">
        <v>562.16800000000001</v>
      </c>
      <c r="I502" s="234"/>
      <c r="J502" s="230"/>
      <c r="K502" s="230"/>
      <c r="L502" s="235"/>
      <c r="M502" s="236"/>
      <c r="N502" s="237"/>
      <c r="O502" s="237"/>
      <c r="P502" s="237"/>
      <c r="Q502" s="237"/>
      <c r="R502" s="237"/>
      <c r="S502" s="237"/>
      <c r="T502" s="238"/>
      <c r="AT502" s="239" t="s">
        <v>211</v>
      </c>
      <c r="AU502" s="239" t="s">
        <v>89</v>
      </c>
      <c r="AV502" s="15" t="s">
        <v>207</v>
      </c>
      <c r="AW502" s="15" t="s">
        <v>41</v>
      </c>
      <c r="AX502" s="15" t="s">
        <v>23</v>
      </c>
      <c r="AY502" s="239" t="s">
        <v>201</v>
      </c>
    </row>
    <row r="503" spans="1:65" s="2" customFormat="1" ht="24.2" customHeight="1">
      <c r="A503" s="36"/>
      <c r="B503" s="37"/>
      <c r="C503" s="180" t="s">
        <v>675</v>
      </c>
      <c r="D503" s="180" t="s">
        <v>202</v>
      </c>
      <c r="E503" s="181" t="s">
        <v>854</v>
      </c>
      <c r="F503" s="182" t="s">
        <v>855</v>
      </c>
      <c r="G503" s="183" t="s">
        <v>285</v>
      </c>
      <c r="H503" s="184">
        <v>1.4950000000000001</v>
      </c>
      <c r="I503" s="185"/>
      <c r="J503" s="186">
        <f>ROUND(I503*H503,2)</f>
        <v>0</v>
      </c>
      <c r="K503" s="182" t="s">
        <v>206</v>
      </c>
      <c r="L503" s="41"/>
      <c r="M503" s="187" t="s">
        <v>22</v>
      </c>
      <c r="N503" s="188" t="s">
        <v>51</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207</v>
      </c>
      <c r="AT503" s="191" t="s">
        <v>202</v>
      </c>
      <c r="AU503" s="191" t="s">
        <v>89</v>
      </c>
      <c r="AY503" s="19" t="s">
        <v>201</v>
      </c>
      <c r="BE503" s="192">
        <f>IF(N503="základní",J503,0)</f>
        <v>0</v>
      </c>
      <c r="BF503" s="192">
        <f>IF(N503="snížená",J503,0)</f>
        <v>0</v>
      </c>
      <c r="BG503" s="192">
        <f>IF(N503="zákl. přenesená",J503,0)</f>
        <v>0</v>
      </c>
      <c r="BH503" s="192">
        <f>IF(N503="sníž. přenesená",J503,0)</f>
        <v>0</v>
      </c>
      <c r="BI503" s="192">
        <f>IF(N503="nulová",J503,0)</f>
        <v>0</v>
      </c>
      <c r="BJ503" s="19" t="s">
        <v>23</v>
      </c>
      <c r="BK503" s="192">
        <f>ROUND(I503*H503,2)</f>
        <v>0</v>
      </c>
      <c r="BL503" s="19" t="s">
        <v>207</v>
      </c>
      <c r="BM503" s="191" t="s">
        <v>1289</v>
      </c>
    </row>
    <row r="504" spans="1:65" s="2" customFormat="1" ht="68.25">
      <c r="A504" s="36"/>
      <c r="B504" s="37"/>
      <c r="C504" s="38"/>
      <c r="D504" s="193" t="s">
        <v>209</v>
      </c>
      <c r="E504" s="38"/>
      <c r="F504" s="194" t="s">
        <v>852</v>
      </c>
      <c r="G504" s="38"/>
      <c r="H504" s="38"/>
      <c r="I504" s="195"/>
      <c r="J504" s="38"/>
      <c r="K504" s="38"/>
      <c r="L504" s="41"/>
      <c r="M504" s="196"/>
      <c r="N504" s="197"/>
      <c r="O504" s="66"/>
      <c r="P504" s="66"/>
      <c r="Q504" s="66"/>
      <c r="R504" s="66"/>
      <c r="S504" s="66"/>
      <c r="T504" s="67"/>
      <c r="U504" s="36"/>
      <c r="V504" s="36"/>
      <c r="W504" s="36"/>
      <c r="X504" s="36"/>
      <c r="Y504" s="36"/>
      <c r="Z504" s="36"/>
      <c r="AA504" s="36"/>
      <c r="AB504" s="36"/>
      <c r="AC504" s="36"/>
      <c r="AD504" s="36"/>
      <c r="AE504" s="36"/>
      <c r="AT504" s="19" t="s">
        <v>209</v>
      </c>
      <c r="AU504" s="19" t="s">
        <v>89</v>
      </c>
    </row>
    <row r="505" spans="1:65" s="14" customFormat="1" ht="11.25">
      <c r="B505" s="208"/>
      <c r="C505" s="209"/>
      <c r="D505" s="193" t="s">
        <v>211</v>
      </c>
      <c r="E505" s="210" t="s">
        <v>22</v>
      </c>
      <c r="F505" s="211" t="s">
        <v>1266</v>
      </c>
      <c r="G505" s="209"/>
      <c r="H505" s="212">
        <v>1.4950000000000001</v>
      </c>
      <c r="I505" s="213"/>
      <c r="J505" s="209"/>
      <c r="K505" s="209"/>
      <c r="L505" s="214"/>
      <c r="M505" s="215"/>
      <c r="N505" s="216"/>
      <c r="O505" s="216"/>
      <c r="P505" s="216"/>
      <c r="Q505" s="216"/>
      <c r="R505" s="216"/>
      <c r="S505" s="216"/>
      <c r="T505" s="217"/>
      <c r="AT505" s="218" t="s">
        <v>211</v>
      </c>
      <c r="AU505" s="218" t="s">
        <v>89</v>
      </c>
      <c r="AV505" s="14" t="s">
        <v>89</v>
      </c>
      <c r="AW505" s="14" t="s">
        <v>41</v>
      </c>
      <c r="AX505" s="14" t="s">
        <v>23</v>
      </c>
      <c r="AY505" s="218" t="s">
        <v>201</v>
      </c>
    </row>
    <row r="506" spans="1:65" s="2" customFormat="1" ht="24.2" customHeight="1">
      <c r="A506" s="36"/>
      <c r="B506" s="37"/>
      <c r="C506" s="180" t="s">
        <v>680</v>
      </c>
      <c r="D506" s="180" t="s">
        <v>202</v>
      </c>
      <c r="E506" s="181" t="s">
        <v>1290</v>
      </c>
      <c r="F506" s="182" t="s">
        <v>1291</v>
      </c>
      <c r="G506" s="183" t="s">
        <v>285</v>
      </c>
      <c r="H506" s="184">
        <v>67.275000000000006</v>
      </c>
      <c r="I506" s="185"/>
      <c r="J506" s="186">
        <f>ROUND(I506*H506,2)</f>
        <v>0</v>
      </c>
      <c r="K506" s="182" t="s">
        <v>206</v>
      </c>
      <c r="L506" s="41"/>
      <c r="M506" s="187" t="s">
        <v>22</v>
      </c>
      <c r="N506" s="188" t="s">
        <v>51</v>
      </c>
      <c r="O506" s="66"/>
      <c r="P506" s="189">
        <f>O506*H506</f>
        <v>0</v>
      </c>
      <c r="Q506" s="189">
        <v>0</v>
      </c>
      <c r="R506" s="189">
        <f>Q506*H506</f>
        <v>0</v>
      </c>
      <c r="S506" s="189">
        <v>0</v>
      </c>
      <c r="T506" s="190">
        <f>S506*H506</f>
        <v>0</v>
      </c>
      <c r="U506" s="36"/>
      <c r="V506" s="36"/>
      <c r="W506" s="36"/>
      <c r="X506" s="36"/>
      <c r="Y506" s="36"/>
      <c r="Z506" s="36"/>
      <c r="AA506" s="36"/>
      <c r="AB506" s="36"/>
      <c r="AC506" s="36"/>
      <c r="AD506" s="36"/>
      <c r="AE506" s="36"/>
      <c r="AR506" s="191" t="s">
        <v>207</v>
      </c>
      <c r="AT506" s="191" t="s">
        <v>202</v>
      </c>
      <c r="AU506" s="191" t="s">
        <v>89</v>
      </c>
      <c r="AY506" s="19" t="s">
        <v>201</v>
      </c>
      <c r="BE506" s="192">
        <f>IF(N506="základní",J506,0)</f>
        <v>0</v>
      </c>
      <c r="BF506" s="192">
        <f>IF(N506="snížená",J506,0)</f>
        <v>0</v>
      </c>
      <c r="BG506" s="192">
        <f>IF(N506="zákl. přenesená",J506,0)</f>
        <v>0</v>
      </c>
      <c r="BH506" s="192">
        <f>IF(N506="sníž. přenesená",J506,0)</f>
        <v>0</v>
      </c>
      <c r="BI506" s="192">
        <f>IF(N506="nulová",J506,0)</f>
        <v>0</v>
      </c>
      <c r="BJ506" s="19" t="s">
        <v>23</v>
      </c>
      <c r="BK506" s="192">
        <f>ROUND(I506*H506,2)</f>
        <v>0</v>
      </c>
      <c r="BL506" s="19" t="s">
        <v>207</v>
      </c>
      <c r="BM506" s="191" t="s">
        <v>1292</v>
      </c>
    </row>
    <row r="507" spans="1:65" s="2" customFormat="1" ht="68.25">
      <c r="A507" s="36"/>
      <c r="B507" s="37"/>
      <c r="C507" s="38"/>
      <c r="D507" s="193" t="s">
        <v>209</v>
      </c>
      <c r="E507" s="38"/>
      <c r="F507" s="194" t="s">
        <v>852</v>
      </c>
      <c r="G507" s="38"/>
      <c r="H507" s="38"/>
      <c r="I507" s="195"/>
      <c r="J507" s="38"/>
      <c r="K507" s="38"/>
      <c r="L507" s="41"/>
      <c r="M507" s="196"/>
      <c r="N507" s="197"/>
      <c r="O507" s="66"/>
      <c r="P507" s="66"/>
      <c r="Q507" s="66"/>
      <c r="R507" s="66"/>
      <c r="S507" s="66"/>
      <c r="T507" s="67"/>
      <c r="U507" s="36"/>
      <c r="V507" s="36"/>
      <c r="W507" s="36"/>
      <c r="X507" s="36"/>
      <c r="Y507" s="36"/>
      <c r="Z507" s="36"/>
      <c r="AA507" s="36"/>
      <c r="AB507" s="36"/>
      <c r="AC507" s="36"/>
      <c r="AD507" s="36"/>
      <c r="AE507" s="36"/>
      <c r="AT507" s="19" t="s">
        <v>209</v>
      </c>
      <c r="AU507" s="19" t="s">
        <v>89</v>
      </c>
    </row>
    <row r="508" spans="1:65" s="14" customFormat="1" ht="11.25">
      <c r="B508" s="208"/>
      <c r="C508" s="209"/>
      <c r="D508" s="193" t="s">
        <v>211</v>
      </c>
      <c r="E508" s="210" t="s">
        <v>22</v>
      </c>
      <c r="F508" s="211" t="s">
        <v>1257</v>
      </c>
      <c r="G508" s="209"/>
      <c r="H508" s="212">
        <v>67.275000000000006</v>
      </c>
      <c r="I508" s="213"/>
      <c r="J508" s="209"/>
      <c r="K508" s="209"/>
      <c r="L508" s="214"/>
      <c r="M508" s="215"/>
      <c r="N508" s="216"/>
      <c r="O508" s="216"/>
      <c r="P508" s="216"/>
      <c r="Q508" s="216"/>
      <c r="R508" s="216"/>
      <c r="S508" s="216"/>
      <c r="T508" s="217"/>
      <c r="AT508" s="218" t="s">
        <v>211</v>
      </c>
      <c r="AU508" s="218" t="s">
        <v>89</v>
      </c>
      <c r="AV508" s="14" t="s">
        <v>89</v>
      </c>
      <c r="AW508" s="14" t="s">
        <v>41</v>
      </c>
      <c r="AX508" s="14" t="s">
        <v>23</v>
      </c>
      <c r="AY508" s="218" t="s">
        <v>201</v>
      </c>
    </row>
    <row r="509" spans="1:65" s="12" customFormat="1" ht="22.9" customHeight="1">
      <c r="B509" s="164"/>
      <c r="C509" s="165"/>
      <c r="D509" s="166" t="s">
        <v>79</v>
      </c>
      <c r="E509" s="178" t="s">
        <v>857</v>
      </c>
      <c r="F509" s="178" t="s">
        <v>858</v>
      </c>
      <c r="G509" s="165"/>
      <c r="H509" s="165"/>
      <c r="I509" s="168"/>
      <c r="J509" s="179">
        <f>BK509</f>
        <v>0</v>
      </c>
      <c r="K509" s="165"/>
      <c r="L509" s="170"/>
      <c r="M509" s="171"/>
      <c r="N509" s="172"/>
      <c r="O509" s="172"/>
      <c r="P509" s="173">
        <f>P510</f>
        <v>0</v>
      </c>
      <c r="Q509" s="172"/>
      <c r="R509" s="173">
        <f>R510</f>
        <v>0</v>
      </c>
      <c r="S509" s="172"/>
      <c r="T509" s="174">
        <f>T510</f>
        <v>0</v>
      </c>
      <c r="AR509" s="175" t="s">
        <v>23</v>
      </c>
      <c r="AT509" s="176" t="s">
        <v>79</v>
      </c>
      <c r="AU509" s="176" t="s">
        <v>23</v>
      </c>
      <c r="AY509" s="175" t="s">
        <v>201</v>
      </c>
      <c r="BK509" s="177">
        <f>BK510</f>
        <v>0</v>
      </c>
    </row>
    <row r="510" spans="1:65" s="2" customFormat="1" ht="14.45" customHeight="1">
      <c r="A510" s="36"/>
      <c r="B510" s="37"/>
      <c r="C510" s="180" t="s">
        <v>687</v>
      </c>
      <c r="D510" s="180" t="s">
        <v>202</v>
      </c>
      <c r="E510" s="181" t="s">
        <v>1293</v>
      </c>
      <c r="F510" s="182" t="s">
        <v>1294</v>
      </c>
      <c r="G510" s="183" t="s">
        <v>285</v>
      </c>
      <c r="H510" s="184">
        <v>1076.308</v>
      </c>
      <c r="I510" s="185"/>
      <c r="J510" s="186">
        <f>ROUND(I510*H510,2)</f>
        <v>0</v>
      </c>
      <c r="K510" s="182" t="s">
        <v>206</v>
      </c>
      <c r="L510" s="41"/>
      <c r="M510" s="187" t="s">
        <v>22</v>
      </c>
      <c r="N510" s="188" t="s">
        <v>51</v>
      </c>
      <c r="O510" s="66"/>
      <c r="P510" s="189">
        <f>O510*H510</f>
        <v>0</v>
      </c>
      <c r="Q510" s="189">
        <v>0</v>
      </c>
      <c r="R510" s="189">
        <f>Q510*H510</f>
        <v>0</v>
      </c>
      <c r="S510" s="189">
        <v>0</v>
      </c>
      <c r="T510" s="190">
        <f>S510*H510</f>
        <v>0</v>
      </c>
      <c r="U510" s="36"/>
      <c r="V510" s="36"/>
      <c r="W510" s="36"/>
      <c r="X510" s="36"/>
      <c r="Y510" s="36"/>
      <c r="Z510" s="36"/>
      <c r="AA510" s="36"/>
      <c r="AB510" s="36"/>
      <c r="AC510" s="36"/>
      <c r="AD510" s="36"/>
      <c r="AE510" s="36"/>
      <c r="AR510" s="191" t="s">
        <v>207</v>
      </c>
      <c r="AT510" s="191" t="s">
        <v>202</v>
      </c>
      <c r="AU510" s="191" t="s">
        <v>89</v>
      </c>
      <c r="AY510" s="19" t="s">
        <v>201</v>
      </c>
      <c r="BE510" s="192">
        <f>IF(N510="základní",J510,0)</f>
        <v>0</v>
      </c>
      <c r="BF510" s="192">
        <f>IF(N510="snížená",J510,0)</f>
        <v>0</v>
      </c>
      <c r="BG510" s="192">
        <f>IF(N510="zákl. přenesená",J510,0)</f>
        <v>0</v>
      </c>
      <c r="BH510" s="192">
        <f>IF(N510="sníž. přenesená",J510,0)</f>
        <v>0</v>
      </c>
      <c r="BI510" s="192">
        <f>IF(N510="nulová",J510,0)</f>
        <v>0</v>
      </c>
      <c r="BJ510" s="19" t="s">
        <v>23</v>
      </c>
      <c r="BK510" s="192">
        <f>ROUND(I510*H510,2)</f>
        <v>0</v>
      </c>
      <c r="BL510" s="19" t="s">
        <v>207</v>
      </c>
      <c r="BM510" s="191" t="s">
        <v>1295</v>
      </c>
    </row>
    <row r="511" spans="1:65" s="12" customFormat="1" ht="25.9" customHeight="1">
      <c r="B511" s="164"/>
      <c r="C511" s="165"/>
      <c r="D511" s="166" t="s">
        <v>79</v>
      </c>
      <c r="E511" s="167" t="s">
        <v>864</v>
      </c>
      <c r="F511" s="167" t="s">
        <v>865</v>
      </c>
      <c r="G511" s="165"/>
      <c r="H511" s="165"/>
      <c r="I511" s="168"/>
      <c r="J511" s="169">
        <f>BK511</f>
        <v>0</v>
      </c>
      <c r="K511" s="165"/>
      <c r="L511" s="170"/>
      <c r="M511" s="171"/>
      <c r="N511" s="172"/>
      <c r="O511" s="172"/>
      <c r="P511" s="173">
        <f>P512+P538</f>
        <v>0</v>
      </c>
      <c r="Q511" s="172"/>
      <c r="R511" s="173">
        <f>R512+R538</f>
        <v>6.5609099541999996</v>
      </c>
      <c r="S511" s="172"/>
      <c r="T511" s="174">
        <f>T512+T538</f>
        <v>1.4950000000000001</v>
      </c>
      <c r="AR511" s="175" t="s">
        <v>89</v>
      </c>
      <c r="AT511" s="176" t="s">
        <v>79</v>
      </c>
      <c r="AU511" s="176" t="s">
        <v>80</v>
      </c>
      <c r="AY511" s="175" t="s">
        <v>201</v>
      </c>
      <c r="BK511" s="177">
        <f>BK512+BK538</f>
        <v>0</v>
      </c>
    </row>
    <row r="512" spans="1:65" s="12" customFormat="1" ht="22.9" customHeight="1">
      <c r="B512" s="164"/>
      <c r="C512" s="165"/>
      <c r="D512" s="166" t="s">
        <v>79</v>
      </c>
      <c r="E512" s="178" t="s">
        <v>866</v>
      </c>
      <c r="F512" s="178" t="s">
        <v>867</v>
      </c>
      <c r="G512" s="165"/>
      <c r="H512" s="165"/>
      <c r="I512" s="168"/>
      <c r="J512" s="179">
        <f>BK512</f>
        <v>0</v>
      </c>
      <c r="K512" s="165"/>
      <c r="L512" s="170"/>
      <c r="M512" s="171"/>
      <c r="N512" s="172"/>
      <c r="O512" s="172"/>
      <c r="P512" s="173">
        <f>SUM(P513:P537)</f>
        <v>0</v>
      </c>
      <c r="Q512" s="172"/>
      <c r="R512" s="173">
        <f>SUM(R513:R537)</f>
        <v>6.5552693541999991</v>
      </c>
      <c r="S512" s="172"/>
      <c r="T512" s="174">
        <f>SUM(T513:T537)</f>
        <v>1.4950000000000001</v>
      </c>
      <c r="AR512" s="175" t="s">
        <v>89</v>
      </c>
      <c r="AT512" s="176" t="s">
        <v>79</v>
      </c>
      <c r="AU512" s="176" t="s">
        <v>23</v>
      </c>
      <c r="AY512" s="175" t="s">
        <v>201</v>
      </c>
      <c r="BK512" s="177">
        <f>SUM(BK513:BK537)</f>
        <v>0</v>
      </c>
    </row>
    <row r="513" spans="1:65" s="2" customFormat="1" ht="14.45" customHeight="1">
      <c r="A513" s="36"/>
      <c r="B513" s="37"/>
      <c r="C513" s="180" t="s">
        <v>693</v>
      </c>
      <c r="D513" s="180" t="s">
        <v>202</v>
      </c>
      <c r="E513" s="181" t="s">
        <v>876</v>
      </c>
      <c r="F513" s="182" t="s">
        <v>877</v>
      </c>
      <c r="G513" s="183" t="s">
        <v>205</v>
      </c>
      <c r="H513" s="184">
        <v>373.75</v>
      </c>
      <c r="I513" s="185"/>
      <c r="J513" s="186">
        <f>ROUND(I513*H513,2)</f>
        <v>0</v>
      </c>
      <c r="K513" s="182" t="s">
        <v>206</v>
      </c>
      <c r="L513" s="41"/>
      <c r="M513" s="187" t="s">
        <v>22</v>
      </c>
      <c r="N513" s="188" t="s">
        <v>51</v>
      </c>
      <c r="O513" s="66"/>
      <c r="P513" s="189">
        <f>O513*H513</f>
        <v>0</v>
      </c>
      <c r="Q513" s="189">
        <v>0</v>
      </c>
      <c r="R513" s="189">
        <f>Q513*H513</f>
        <v>0</v>
      </c>
      <c r="S513" s="189">
        <v>4.0000000000000001E-3</v>
      </c>
      <c r="T513" s="190">
        <f>S513*H513</f>
        <v>1.4950000000000001</v>
      </c>
      <c r="U513" s="36"/>
      <c r="V513" s="36"/>
      <c r="W513" s="36"/>
      <c r="X513" s="36"/>
      <c r="Y513" s="36"/>
      <c r="Z513" s="36"/>
      <c r="AA513" s="36"/>
      <c r="AB513" s="36"/>
      <c r="AC513" s="36"/>
      <c r="AD513" s="36"/>
      <c r="AE513" s="36"/>
      <c r="AR513" s="191" t="s">
        <v>157</v>
      </c>
      <c r="AT513" s="191" t="s">
        <v>202</v>
      </c>
      <c r="AU513" s="191" t="s">
        <v>89</v>
      </c>
      <c r="AY513" s="19" t="s">
        <v>201</v>
      </c>
      <c r="BE513" s="192">
        <f>IF(N513="základní",J513,0)</f>
        <v>0</v>
      </c>
      <c r="BF513" s="192">
        <f>IF(N513="snížená",J513,0)</f>
        <v>0</v>
      </c>
      <c r="BG513" s="192">
        <f>IF(N513="zákl. přenesená",J513,0)</f>
        <v>0</v>
      </c>
      <c r="BH513" s="192">
        <f>IF(N513="sníž. přenesená",J513,0)</f>
        <v>0</v>
      </c>
      <c r="BI513" s="192">
        <f>IF(N513="nulová",J513,0)</f>
        <v>0</v>
      </c>
      <c r="BJ513" s="19" t="s">
        <v>23</v>
      </c>
      <c r="BK513" s="192">
        <f>ROUND(I513*H513,2)</f>
        <v>0</v>
      </c>
      <c r="BL513" s="19" t="s">
        <v>157</v>
      </c>
      <c r="BM513" s="191" t="s">
        <v>1296</v>
      </c>
    </row>
    <row r="514" spans="1:65" s="2" customFormat="1" ht="29.25">
      <c r="A514" s="36"/>
      <c r="B514" s="37"/>
      <c r="C514" s="38"/>
      <c r="D514" s="193" t="s">
        <v>209</v>
      </c>
      <c r="E514" s="38"/>
      <c r="F514" s="194" t="s">
        <v>879</v>
      </c>
      <c r="G514" s="38"/>
      <c r="H514" s="38"/>
      <c r="I514" s="195"/>
      <c r="J514" s="38"/>
      <c r="K514" s="38"/>
      <c r="L514" s="41"/>
      <c r="M514" s="196"/>
      <c r="N514" s="197"/>
      <c r="O514" s="66"/>
      <c r="P514" s="66"/>
      <c r="Q514" s="66"/>
      <c r="R514" s="66"/>
      <c r="S514" s="66"/>
      <c r="T514" s="67"/>
      <c r="U514" s="36"/>
      <c r="V514" s="36"/>
      <c r="W514" s="36"/>
      <c r="X514" s="36"/>
      <c r="Y514" s="36"/>
      <c r="Z514" s="36"/>
      <c r="AA514" s="36"/>
      <c r="AB514" s="36"/>
      <c r="AC514" s="36"/>
      <c r="AD514" s="36"/>
      <c r="AE514" s="36"/>
      <c r="AT514" s="19" t="s">
        <v>209</v>
      </c>
      <c r="AU514" s="19" t="s">
        <v>89</v>
      </c>
    </row>
    <row r="515" spans="1:65" s="14" customFormat="1" ht="11.25">
      <c r="B515" s="208"/>
      <c r="C515" s="209"/>
      <c r="D515" s="193" t="s">
        <v>211</v>
      </c>
      <c r="E515" s="210" t="s">
        <v>22</v>
      </c>
      <c r="F515" s="211" t="s">
        <v>917</v>
      </c>
      <c r="G515" s="209"/>
      <c r="H515" s="212">
        <v>373.75</v>
      </c>
      <c r="I515" s="213"/>
      <c r="J515" s="209"/>
      <c r="K515" s="209"/>
      <c r="L515" s="214"/>
      <c r="M515" s="215"/>
      <c r="N515" s="216"/>
      <c r="O515" s="216"/>
      <c r="P515" s="216"/>
      <c r="Q515" s="216"/>
      <c r="R515" s="216"/>
      <c r="S515" s="216"/>
      <c r="T515" s="217"/>
      <c r="AT515" s="218" t="s">
        <v>211</v>
      </c>
      <c r="AU515" s="218" t="s">
        <v>89</v>
      </c>
      <c r="AV515" s="14" t="s">
        <v>89</v>
      </c>
      <c r="AW515" s="14" t="s">
        <v>41</v>
      </c>
      <c r="AX515" s="14" t="s">
        <v>23</v>
      </c>
      <c r="AY515" s="218" t="s">
        <v>201</v>
      </c>
    </row>
    <row r="516" spans="1:65" s="2" customFormat="1" ht="14.45" customHeight="1">
      <c r="A516" s="36"/>
      <c r="B516" s="37"/>
      <c r="C516" s="180" t="s">
        <v>702</v>
      </c>
      <c r="D516" s="180" t="s">
        <v>202</v>
      </c>
      <c r="E516" s="181" t="s">
        <v>882</v>
      </c>
      <c r="F516" s="182" t="s">
        <v>883</v>
      </c>
      <c r="G516" s="183" t="s">
        <v>205</v>
      </c>
      <c r="H516" s="184">
        <v>835.01400000000001</v>
      </c>
      <c r="I516" s="185"/>
      <c r="J516" s="186">
        <f>ROUND(I516*H516,2)</f>
        <v>0</v>
      </c>
      <c r="K516" s="182" t="s">
        <v>206</v>
      </c>
      <c r="L516" s="41"/>
      <c r="M516" s="187" t="s">
        <v>22</v>
      </c>
      <c r="N516" s="188" t="s">
        <v>51</v>
      </c>
      <c r="O516" s="66"/>
      <c r="P516" s="189">
        <f>O516*H516</f>
        <v>0</v>
      </c>
      <c r="Q516" s="189">
        <v>3.7530000000000002E-4</v>
      </c>
      <c r="R516" s="189">
        <f>Q516*H516</f>
        <v>0.3133807542</v>
      </c>
      <c r="S516" s="189">
        <v>0</v>
      </c>
      <c r="T516" s="190">
        <f>S516*H516</f>
        <v>0</v>
      </c>
      <c r="U516" s="36"/>
      <c r="V516" s="36"/>
      <c r="W516" s="36"/>
      <c r="X516" s="36"/>
      <c r="Y516" s="36"/>
      <c r="Z516" s="36"/>
      <c r="AA516" s="36"/>
      <c r="AB516" s="36"/>
      <c r="AC516" s="36"/>
      <c r="AD516" s="36"/>
      <c r="AE516" s="36"/>
      <c r="AR516" s="191" t="s">
        <v>157</v>
      </c>
      <c r="AT516" s="191" t="s">
        <v>202</v>
      </c>
      <c r="AU516" s="191" t="s">
        <v>89</v>
      </c>
      <c r="AY516" s="19" t="s">
        <v>201</v>
      </c>
      <c r="BE516" s="192">
        <f>IF(N516="základní",J516,0)</f>
        <v>0</v>
      </c>
      <c r="BF516" s="192">
        <f>IF(N516="snížená",J516,0)</f>
        <v>0</v>
      </c>
      <c r="BG516" s="192">
        <f>IF(N516="zákl. přenesená",J516,0)</f>
        <v>0</v>
      </c>
      <c r="BH516" s="192">
        <f>IF(N516="sníž. přenesená",J516,0)</f>
        <v>0</v>
      </c>
      <c r="BI516" s="192">
        <f>IF(N516="nulová",J516,0)</f>
        <v>0</v>
      </c>
      <c r="BJ516" s="19" t="s">
        <v>23</v>
      </c>
      <c r="BK516" s="192">
        <f>ROUND(I516*H516,2)</f>
        <v>0</v>
      </c>
      <c r="BL516" s="19" t="s">
        <v>157</v>
      </c>
      <c r="BM516" s="191" t="s">
        <v>1297</v>
      </c>
    </row>
    <row r="517" spans="1:65" s="13" customFormat="1" ht="11.25">
      <c r="B517" s="198"/>
      <c r="C517" s="199"/>
      <c r="D517" s="193" t="s">
        <v>211</v>
      </c>
      <c r="E517" s="200" t="s">
        <v>22</v>
      </c>
      <c r="F517" s="201" t="s">
        <v>945</v>
      </c>
      <c r="G517" s="199"/>
      <c r="H517" s="200" t="s">
        <v>22</v>
      </c>
      <c r="I517" s="202"/>
      <c r="J517" s="199"/>
      <c r="K517" s="199"/>
      <c r="L517" s="203"/>
      <c r="M517" s="204"/>
      <c r="N517" s="205"/>
      <c r="O517" s="205"/>
      <c r="P517" s="205"/>
      <c r="Q517" s="205"/>
      <c r="R517" s="205"/>
      <c r="S517" s="205"/>
      <c r="T517" s="206"/>
      <c r="AT517" s="207" t="s">
        <v>211</v>
      </c>
      <c r="AU517" s="207" t="s">
        <v>89</v>
      </c>
      <c r="AV517" s="13" t="s">
        <v>23</v>
      </c>
      <c r="AW517" s="13" t="s">
        <v>41</v>
      </c>
      <c r="AX517" s="13" t="s">
        <v>80</v>
      </c>
      <c r="AY517" s="207" t="s">
        <v>201</v>
      </c>
    </row>
    <row r="518" spans="1:65" s="14" customFormat="1" ht="11.25">
      <c r="B518" s="208"/>
      <c r="C518" s="209"/>
      <c r="D518" s="193" t="s">
        <v>211</v>
      </c>
      <c r="E518" s="210" t="s">
        <v>22</v>
      </c>
      <c r="F518" s="211" t="s">
        <v>1039</v>
      </c>
      <c r="G518" s="209"/>
      <c r="H518" s="212">
        <v>454.32</v>
      </c>
      <c r="I518" s="213"/>
      <c r="J518" s="209"/>
      <c r="K518" s="209"/>
      <c r="L518" s="214"/>
      <c r="M518" s="215"/>
      <c r="N518" s="216"/>
      <c r="O518" s="216"/>
      <c r="P518" s="216"/>
      <c r="Q518" s="216"/>
      <c r="R518" s="216"/>
      <c r="S518" s="216"/>
      <c r="T518" s="217"/>
      <c r="AT518" s="218" t="s">
        <v>211</v>
      </c>
      <c r="AU518" s="218" t="s">
        <v>89</v>
      </c>
      <c r="AV518" s="14" t="s">
        <v>89</v>
      </c>
      <c r="AW518" s="14" t="s">
        <v>41</v>
      </c>
      <c r="AX518" s="14" t="s">
        <v>80</v>
      </c>
      <c r="AY518" s="218" t="s">
        <v>201</v>
      </c>
    </row>
    <row r="519" spans="1:65" s="14" customFormat="1" ht="11.25">
      <c r="B519" s="208"/>
      <c r="C519" s="209"/>
      <c r="D519" s="193" t="s">
        <v>211</v>
      </c>
      <c r="E519" s="210" t="s">
        <v>22</v>
      </c>
      <c r="F519" s="211" t="s">
        <v>1040</v>
      </c>
      <c r="G519" s="209"/>
      <c r="H519" s="212">
        <v>137.42099999999999</v>
      </c>
      <c r="I519" s="213"/>
      <c r="J519" s="209"/>
      <c r="K519" s="209"/>
      <c r="L519" s="214"/>
      <c r="M519" s="215"/>
      <c r="N519" s="216"/>
      <c r="O519" s="216"/>
      <c r="P519" s="216"/>
      <c r="Q519" s="216"/>
      <c r="R519" s="216"/>
      <c r="S519" s="216"/>
      <c r="T519" s="217"/>
      <c r="AT519" s="218" t="s">
        <v>211</v>
      </c>
      <c r="AU519" s="218" t="s">
        <v>89</v>
      </c>
      <c r="AV519" s="14" t="s">
        <v>89</v>
      </c>
      <c r="AW519" s="14" t="s">
        <v>41</v>
      </c>
      <c r="AX519" s="14" t="s">
        <v>80</v>
      </c>
      <c r="AY519" s="218" t="s">
        <v>201</v>
      </c>
    </row>
    <row r="520" spans="1:65" s="14" customFormat="1" ht="11.25">
      <c r="B520" s="208"/>
      <c r="C520" s="209"/>
      <c r="D520" s="193" t="s">
        <v>211</v>
      </c>
      <c r="E520" s="210" t="s">
        <v>22</v>
      </c>
      <c r="F520" s="211" t="s">
        <v>1298</v>
      </c>
      <c r="G520" s="209"/>
      <c r="H520" s="212">
        <v>85.02</v>
      </c>
      <c r="I520" s="213"/>
      <c r="J520" s="209"/>
      <c r="K520" s="209"/>
      <c r="L520" s="214"/>
      <c r="M520" s="215"/>
      <c r="N520" s="216"/>
      <c r="O520" s="216"/>
      <c r="P520" s="216"/>
      <c r="Q520" s="216"/>
      <c r="R520" s="216"/>
      <c r="S520" s="216"/>
      <c r="T520" s="217"/>
      <c r="AT520" s="218" t="s">
        <v>211</v>
      </c>
      <c r="AU520" s="218" t="s">
        <v>89</v>
      </c>
      <c r="AV520" s="14" t="s">
        <v>89</v>
      </c>
      <c r="AW520" s="14" t="s">
        <v>41</v>
      </c>
      <c r="AX520" s="14" t="s">
        <v>80</v>
      </c>
      <c r="AY520" s="218" t="s">
        <v>201</v>
      </c>
    </row>
    <row r="521" spans="1:65" s="14" customFormat="1" ht="11.25">
      <c r="B521" s="208"/>
      <c r="C521" s="209"/>
      <c r="D521" s="193" t="s">
        <v>211</v>
      </c>
      <c r="E521" s="210" t="s">
        <v>22</v>
      </c>
      <c r="F521" s="211" t="s">
        <v>1299</v>
      </c>
      <c r="G521" s="209"/>
      <c r="H521" s="212">
        <v>13.212999999999999</v>
      </c>
      <c r="I521" s="213"/>
      <c r="J521" s="209"/>
      <c r="K521" s="209"/>
      <c r="L521" s="214"/>
      <c r="M521" s="215"/>
      <c r="N521" s="216"/>
      <c r="O521" s="216"/>
      <c r="P521" s="216"/>
      <c r="Q521" s="216"/>
      <c r="R521" s="216"/>
      <c r="S521" s="216"/>
      <c r="T521" s="217"/>
      <c r="AT521" s="218" t="s">
        <v>211</v>
      </c>
      <c r="AU521" s="218" t="s">
        <v>89</v>
      </c>
      <c r="AV521" s="14" t="s">
        <v>89</v>
      </c>
      <c r="AW521" s="14" t="s">
        <v>41</v>
      </c>
      <c r="AX521" s="14" t="s">
        <v>80</v>
      </c>
      <c r="AY521" s="218" t="s">
        <v>201</v>
      </c>
    </row>
    <row r="522" spans="1:65" s="14" customFormat="1" ht="11.25">
      <c r="B522" s="208"/>
      <c r="C522" s="209"/>
      <c r="D522" s="193" t="s">
        <v>211</v>
      </c>
      <c r="E522" s="210" t="s">
        <v>22</v>
      </c>
      <c r="F522" s="211" t="s">
        <v>1300</v>
      </c>
      <c r="G522" s="209"/>
      <c r="H522" s="212">
        <v>79.95</v>
      </c>
      <c r="I522" s="213"/>
      <c r="J522" s="209"/>
      <c r="K522" s="209"/>
      <c r="L522" s="214"/>
      <c r="M522" s="215"/>
      <c r="N522" s="216"/>
      <c r="O522" s="216"/>
      <c r="P522" s="216"/>
      <c r="Q522" s="216"/>
      <c r="R522" s="216"/>
      <c r="S522" s="216"/>
      <c r="T522" s="217"/>
      <c r="AT522" s="218" t="s">
        <v>211</v>
      </c>
      <c r="AU522" s="218" t="s">
        <v>89</v>
      </c>
      <c r="AV522" s="14" t="s">
        <v>89</v>
      </c>
      <c r="AW522" s="14" t="s">
        <v>41</v>
      </c>
      <c r="AX522" s="14" t="s">
        <v>80</v>
      </c>
      <c r="AY522" s="218" t="s">
        <v>201</v>
      </c>
    </row>
    <row r="523" spans="1:65" s="14" customFormat="1" ht="11.25">
      <c r="B523" s="208"/>
      <c r="C523" s="209"/>
      <c r="D523" s="193" t="s">
        <v>211</v>
      </c>
      <c r="E523" s="210" t="s">
        <v>22</v>
      </c>
      <c r="F523" s="211" t="s">
        <v>1301</v>
      </c>
      <c r="G523" s="209"/>
      <c r="H523" s="212">
        <v>41.63</v>
      </c>
      <c r="I523" s="213"/>
      <c r="J523" s="209"/>
      <c r="K523" s="209"/>
      <c r="L523" s="214"/>
      <c r="M523" s="215"/>
      <c r="N523" s="216"/>
      <c r="O523" s="216"/>
      <c r="P523" s="216"/>
      <c r="Q523" s="216"/>
      <c r="R523" s="216"/>
      <c r="S523" s="216"/>
      <c r="T523" s="217"/>
      <c r="AT523" s="218" t="s">
        <v>211</v>
      </c>
      <c r="AU523" s="218" t="s">
        <v>89</v>
      </c>
      <c r="AV523" s="14" t="s">
        <v>89</v>
      </c>
      <c r="AW523" s="14" t="s">
        <v>41</v>
      </c>
      <c r="AX523" s="14" t="s">
        <v>80</v>
      </c>
      <c r="AY523" s="218" t="s">
        <v>201</v>
      </c>
    </row>
    <row r="524" spans="1:65" s="14" customFormat="1" ht="11.25">
      <c r="B524" s="208"/>
      <c r="C524" s="209"/>
      <c r="D524" s="193" t="s">
        <v>211</v>
      </c>
      <c r="E524" s="210" t="s">
        <v>22</v>
      </c>
      <c r="F524" s="211" t="s">
        <v>1302</v>
      </c>
      <c r="G524" s="209"/>
      <c r="H524" s="212">
        <v>23.46</v>
      </c>
      <c r="I524" s="213"/>
      <c r="J524" s="209"/>
      <c r="K524" s="209"/>
      <c r="L524" s="214"/>
      <c r="M524" s="215"/>
      <c r="N524" s="216"/>
      <c r="O524" s="216"/>
      <c r="P524" s="216"/>
      <c r="Q524" s="216"/>
      <c r="R524" s="216"/>
      <c r="S524" s="216"/>
      <c r="T524" s="217"/>
      <c r="AT524" s="218" t="s">
        <v>211</v>
      </c>
      <c r="AU524" s="218" t="s">
        <v>89</v>
      </c>
      <c r="AV524" s="14" t="s">
        <v>89</v>
      </c>
      <c r="AW524" s="14" t="s">
        <v>41</v>
      </c>
      <c r="AX524" s="14" t="s">
        <v>80</v>
      </c>
      <c r="AY524" s="218" t="s">
        <v>201</v>
      </c>
    </row>
    <row r="525" spans="1:65" s="15" customFormat="1" ht="11.25">
      <c r="B525" s="229"/>
      <c r="C525" s="230"/>
      <c r="D525" s="193" t="s">
        <v>211</v>
      </c>
      <c r="E525" s="231" t="s">
        <v>22</v>
      </c>
      <c r="F525" s="232" t="s">
        <v>316</v>
      </c>
      <c r="G525" s="230"/>
      <c r="H525" s="233">
        <v>835.01400000000001</v>
      </c>
      <c r="I525" s="234"/>
      <c r="J525" s="230"/>
      <c r="K525" s="230"/>
      <c r="L525" s="235"/>
      <c r="M525" s="236"/>
      <c r="N525" s="237"/>
      <c r="O525" s="237"/>
      <c r="P525" s="237"/>
      <c r="Q525" s="237"/>
      <c r="R525" s="237"/>
      <c r="S525" s="237"/>
      <c r="T525" s="238"/>
      <c r="AT525" s="239" t="s">
        <v>211</v>
      </c>
      <c r="AU525" s="239" t="s">
        <v>89</v>
      </c>
      <c r="AV525" s="15" t="s">
        <v>207</v>
      </c>
      <c r="AW525" s="15" t="s">
        <v>41</v>
      </c>
      <c r="AX525" s="15" t="s">
        <v>23</v>
      </c>
      <c r="AY525" s="239" t="s">
        <v>201</v>
      </c>
    </row>
    <row r="526" spans="1:65" s="2" customFormat="1" ht="24.2" customHeight="1">
      <c r="A526" s="36"/>
      <c r="B526" s="37"/>
      <c r="C526" s="219" t="s">
        <v>708</v>
      </c>
      <c r="D526" s="219" t="s">
        <v>261</v>
      </c>
      <c r="E526" s="220" t="s">
        <v>889</v>
      </c>
      <c r="F526" s="221" t="s">
        <v>890</v>
      </c>
      <c r="G526" s="222" t="s">
        <v>205</v>
      </c>
      <c r="H526" s="223">
        <v>960.26599999999996</v>
      </c>
      <c r="I526" s="224"/>
      <c r="J526" s="225">
        <f>ROUND(I526*H526,2)</f>
        <v>0</v>
      </c>
      <c r="K526" s="221" t="s">
        <v>206</v>
      </c>
      <c r="L526" s="226"/>
      <c r="M526" s="227" t="s">
        <v>22</v>
      </c>
      <c r="N526" s="228" t="s">
        <v>51</v>
      </c>
      <c r="O526" s="66"/>
      <c r="P526" s="189">
        <f>O526*H526</f>
        <v>0</v>
      </c>
      <c r="Q526" s="189">
        <v>6.4999999999999997E-3</v>
      </c>
      <c r="R526" s="189">
        <f>Q526*H526</f>
        <v>6.2417289999999994</v>
      </c>
      <c r="S526" s="189">
        <v>0</v>
      </c>
      <c r="T526" s="190">
        <f>S526*H526</f>
        <v>0</v>
      </c>
      <c r="U526" s="36"/>
      <c r="V526" s="36"/>
      <c r="W526" s="36"/>
      <c r="X526" s="36"/>
      <c r="Y526" s="36"/>
      <c r="Z526" s="36"/>
      <c r="AA526" s="36"/>
      <c r="AB526" s="36"/>
      <c r="AC526" s="36"/>
      <c r="AD526" s="36"/>
      <c r="AE526" s="36"/>
      <c r="AR526" s="191" t="s">
        <v>418</v>
      </c>
      <c r="AT526" s="191" t="s">
        <v>261</v>
      </c>
      <c r="AU526" s="191" t="s">
        <v>89</v>
      </c>
      <c r="AY526" s="19" t="s">
        <v>201</v>
      </c>
      <c r="BE526" s="192">
        <f>IF(N526="základní",J526,0)</f>
        <v>0</v>
      </c>
      <c r="BF526" s="192">
        <f>IF(N526="snížená",J526,0)</f>
        <v>0</v>
      </c>
      <c r="BG526" s="192">
        <f>IF(N526="zákl. přenesená",J526,0)</f>
        <v>0</v>
      </c>
      <c r="BH526" s="192">
        <f>IF(N526="sníž. přenesená",J526,0)</f>
        <v>0</v>
      </c>
      <c r="BI526" s="192">
        <f>IF(N526="nulová",J526,0)</f>
        <v>0</v>
      </c>
      <c r="BJ526" s="19" t="s">
        <v>23</v>
      </c>
      <c r="BK526" s="192">
        <f>ROUND(I526*H526,2)</f>
        <v>0</v>
      </c>
      <c r="BL526" s="19" t="s">
        <v>157</v>
      </c>
      <c r="BM526" s="191" t="s">
        <v>1303</v>
      </c>
    </row>
    <row r="527" spans="1:65" s="14" customFormat="1" ht="11.25">
      <c r="B527" s="208"/>
      <c r="C527" s="209"/>
      <c r="D527" s="193" t="s">
        <v>211</v>
      </c>
      <c r="E527" s="209"/>
      <c r="F527" s="211" t="s">
        <v>1304</v>
      </c>
      <c r="G527" s="209"/>
      <c r="H527" s="212">
        <v>960.26599999999996</v>
      </c>
      <c r="I527" s="213"/>
      <c r="J527" s="209"/>
      <c r="K527" s="209"/>
      <c r="L527" s="214"/>
      <c r="M527" s="215"/>
      <c r="N527" s="216"/>
      <c r="O527" s="216"/>
      <c r="P527" s="216"/>
      <c r="Q527" s="216"/>
      <c r="R527" s="216"/>
      <c r="S527" s="216"/>
      <c r="T527" s="217"/>
      <c r="AT527" s="218" t="s">
        <v>211</v>
      </c>
      <c r="AU527" s="218" t="s">
        <v>89</v>
      </c>
      <c r="AV527" s="14" t="s">
        <v>89</v>
      </c>
      <c r="AW527" s="14" t="s">
        <v>4</v>
      </c>
      <c r="AX527" s="14" t="s">
        <v>23</v>
      </c>
      <c r="AY527" s="218" t="s">
        <v>201</v>
      </c>
    </row>
    <row r="528" spans="1:65" s="2" customFormat="1" ht="24.2" customHeight="1">
      <c r="A528" s="36"/>
      <c r="B528" s="37"/>
      <c r="C528" s="180" t="s">
        <v>712</v>
      </c>
      <c r="D528" s="180" t="s">
        <v>202</v>
      </c>
      <c r="E528" s="181" t="s">
        <v>1305</v>
      </c>
      <c r="F528" s="182" t="s">
        <v>1306</v>
      </c>
      <c r="G528" s="183" t="s">
        <v>216</v>
      </c>
      <c r="H528" s="184">
        <v>1.1399999999999999</v>
      </c>
      <c r="I528" s="185"/>
      <c r="J528" s="186">
        <f>ROUND(I528*H528,2)</f>
        <v>0</v>
      </c>
      <c r="K528" s="182" t="s">
        <v>206</v>
      </c>
      <c r="L528" s="41"/>
      <c r="M528" s="187" t="s">
        <v>22</v>
      </c>
      <c r="N528" s="188" t="s">
        <v>51</v>
      </c>
      <c r="O528" s="66"/>
      <c r="P528" s="189">
        <f>O528*H528</f>
        <v>0</v>
      </c>
      <c r="Q528" s="189">
        <v>4.0000000000000003E-5</v>
      </c>
      <c r="R528" s="189">
        <f>Q528*H528</f>
        <v>4.5599999999999997E-5</v>
      </c>
      <c r="S528" s="189">
        <v>0</v>
      </c>
      <c r="T528" s="190">
        <f>S528*H528</f>
        <v>0</v>
      </c>
      <c r="U528" s="36"/>
      <c r="V528" s="36"/>
      <c r="W528" s="36"/>
      <c r="X528" s="36"/>
      <c r="Y528" s="36"/>
      <c r="Z528" s="36"/>
      <c r="AA528" s="36"/>
      <c r="AB528" s="36"/>
      <c r="AC528" s="36"/>
      <c r="AD528" s="36"/>
      <c r="AE528" s="36"/>
      <c r="AR528" s="191" t="s">
        <v>157</v>
      </c>
      <c r="AT528" s="191" t="s">
        <v>202</v>
      </c>
      <c r="AU528" s="191" t="s">
        <v>89</v>
      </c>
      <c r="AY528" s="19" t="s">
        <v>201</v>
      </c>
      <c r="BE528" s="192">
        <f>IF(N528="základní",J528,0)</f>
        <v>0</v>
      </c>
      <c r="BF528" s="192">
        <f>IF(N528="snížená",J528,0)</f>
        <v>0</v>
      </c>
      <c r="BG528" s="192">
        <f>IF(N528="zákl. přenesená",J528,0)</f>
        <v>0</v>
      </c>
      <c r="BH528" s="192">
        <f>IF(N528="sníž. přenesená",J528,0)</f>
        <v>0</v>
      </c>
      <c r="BI528" s="192">
        <f>IF(N528="nulová",J528,0)</f>
        <v>0</v>
      </c>
      <c r="BJ528" s="19" t="s">
        <v>23</v>
      </c>
      <c r="BK528" s="192">
        <f>ROUND(I528*H528,2)</f>
        <v>0</v>
      </c>
      <c r="BL528" s="19" t="s">
        <v>157</v>
      </c>
      <c r="BM528" s="191" t="s">
        <v>1307</v>
      </c>
    </row>
    <row r="529" spans="1:65" s="2" customFormat="1" ht="58.5">
      <c r="A529" s="36"/>
      <c r="B529" s="37"/>
      <c r="C529" s="38"/>
      <c r="D529" s="193" t="s">
        <v>209</v>
      </c>
      <c r="E529" s="38"/>
      <c r="F529" s="194" t="s">
        <v>1308</v>
      </c>
      <c r="G529" s="38"/>
      <c r="H529" s="38"/>
      <c r="I529" s="195"/>
      <c r="J529" s="38"/>
      <c r="K529" s="38"/>
      <c r="L529" s="41"/>
      <c r="M529" s="196"/>
      <c r="N529" s="197"/>
      <c r="O529" s="66"/>
      <c r="P529" s="66"/>
      <c r="Q529" s="66"/>
      <c r="R529" s="66"/>
      <c r="S529" s="66"/>
      <c r="T529" s="67"/>
      <c r="U529" s="36"/>
      <c r="V529" s="36"/>
      <c r="W529" s="36"/>
      <c r="X529" s="36"/>
      <c r="Y529" s="36"/>
      <c r="Z529" s="36"/>
      <c r="AA529" s="36"/>
      <c r="AB529" s="36"/>
      <c r="AC529" s="36"/>
      <c r="AD529" s="36"/>
      <c r="AE529" s="36"/>
      <c r="AT529" s="19" t="s">
        <v>209</v>
      </c>
      <c r="AU529" s="19" t="s">
        <v>89</v>
      </c>
    </row>
    <row r="530" spans="1:65" s="13" customFormat="1" ht="11.25">
      <c r="B530" s="198"/>
      <c r="C530" s="199"/>
      <c r="D530" s="193" t="s">
        <v>211</v>
      </c>
      <c r="E530" s="200" t="s">
        <v>22</v>
      </c>
      <c r="F530" s="201" t="s">
        <v>945</v>
      </c>
      <c r="G530" s="199"/>
      <c r="H530" s="200" t="s">
        <v>22</v>
      </c>
      <c r="I530" s="202"/>
      <c r="J530" s="199"/>
      <c r="K530" s="199"/>
      <c r="L530" s="203"/>
      <c r="M530" s="204"/>
      <c r="N530" s="205"/>
      <c r="O530" s="205"/>
      <c r="P530" s="205"/>
      <c r="Q530" s="205"/>
      <c r="R530" s="205"/>
      <c r="S530" s="205"/>
      <c r="T530" s="206"/>
      <c r="AT530" s="207" t="s">
        <v>211</v>
      </c>
      <c r="AU530" s="207" t="s">
        <v>89</v>
      </c>
      <c r="AV530" s="13" t="s">
        <v>23</v>
      </c>
      <c r="AW530" s="13" t="s">
        <v>41</v>
      </c>
      <c r="AX530" s="13" t="s">
        <v>80</v>
      </c>
      <c r="AY530" s="207" t="s">
        <v>201</v>
      </c>
    </row>
    <row r="531" spans="1:65" s="13" customFormat="1" ht="11.25">
      <c r="B531" s="198"/>
      <c r="C531" s="199"/>
      <c r="D531" s="193" t="s">
        <v>211</v>
      </c>
      <c r="E531" s="200" t="s">
        <v>22</v>
      </c>
      <c r="F531" s="201" t="s">
        <v>1309</v>
      </c>
      <c r="G531" s="199"/>
      <c r="H531" s="200" t="s">
        <v>22</v>
      </c>
      <c r="I531" s="202"/>
      <c r="J531" s="199"/>
      <c r="K531" s="199"/>
      <c r="L531" s="203"/>
      <c r="M531" s="204"/>
      <c r="N531" s="205"/>
      <c r="O531" s="205"/>
      <c r="P531" s="205"/>
      <c r="Q531" s="205"/>
      <c r="R531" s="205"/>
      <c r="S531" s="205"/>
      <c r="T531" s="206"/>
      <c r="AT531" s="207" t="s">
        <v>211</v>
      </c>
      <c r="AU531" s="207" t="s">
        <v>89</v>
      </c>
      <c r="AV531" s="13" t="s">
        <v>23</v>
      </c>
      <c r="AW531" s="13" t="s">
        <v>41</v>
      </c>
      <c r="AX531" s="13" t="s">
        <v>80</v>
      </c>
      <c r="AY531" s="207" t="s">
        <v>201</v>
      </c>
    </row>
    <row r="532" spans="1:65" s="14" customFormat="1" ht="11.25">
      <c r="B532" s="208"/>
      <c r="C532" s="209"/>
      <c r="D532" s="193" t="s">
        <v>211</v>
      </c>
      <c r="E532" s="210" t="s">
        <v>22</v>
      </c>
      <c r="F532" s="211" t="s">
        <v>1310</v>
      </c>
      <c r="G532" s="209"/>
      <c r="H532" s="212">
        <v>1.1399999999999999</v>
      </c>
      <c r="I532" s="213"/>
      <c r="J532" s="209"/>
      <c r="K532" s="209"/>
      <c r="L532" s="214"/>
      <c r="M532" s="215"/>
      <c r="N532" s="216"/>
      <c r="O532" s="216"/>
      <c r="P532" s="216"/>
      <c r="Q532" s="216"/>
      <c r="R532" s="216"/>
      <c r="S532" s="216"/>
      <c r="T532" s="217"/>
      <c r="AT532" s="218" t="s">
        <v>211</v>
      </c>
      <c r="AU532" s="218" t="s">
        <v>89</v>
      </c>
      <c r="AV532" s="14" t="s">
        <v>89</v>
      </c>
      <c r="AW532" s="14" t="s">
        <v>41</v>
      </c>
      <c r="AX532" s="14" t="s">
        <v>23</v>
      </c>
      <c r="AY532" s="218" t="s">
        <v>201</v>
      </c>
    </row>
    <row r="533" spans="1:65" s="2" customFormat="1" ht="14.45" customHeight="1">
      <c r="A533" s="36"/>
      <c r="B533" s="37"/>
      <c r="C533" s="219" t="s">
        <v>718</v>
      </c>
      <c r="D533" s="219" t="s">
        <v>261</v>
      </c>
      <c r="E533" s="220" t="s">
        <v>1311</v>
      </c>
      <c r="F533" s="221" t="s">
        <v>1312</v>
      </c>
      <c r="G533" s="222" t="s">
        <v>216</v>
      </c>
      <c r="H533" s="223">
        <v>1.1399999999999999</v>
      </c>
      <c r="I533" s="224"/>
      <c r="J533" s="225">
        <f>ROUND(I533*H533,2)</f>
        <v>0</v>
      </c>
      <c r="K533" s="221" t="s">
        <v>22</v>
      </c>
      <c r="L533" s="226"/>
      <c r="M533" s="227" t="s">
        <v>22</v>
      </c>
      <c r="N533" s="228" t="s">
        <v>51</v>
      </c>
      <c r="O533" s="66"/>
      <c r="P533" s="189">
        <f>O533*H533</f>
        <v>0</v>
      </c>
      <c r="Q533" s="189">
        <v>1E-4</v>
      </c>
      <c r="R533" s="189">
        <f>Q533*H533</f>
        <v>1.1399999999999999E-4</v>
      </c>
      <c r="S533" s="189">
        <v>0</v>
      </c>
      <c r="T533" s="190">
        <f>S533*H533</f>
        <v>0</v>
      </c>
      <c r="U533" s="36"/>
      <c r="V533" s="36"/>
      <c r="W533" s="36"/>
      <c r="X533" s="36"/>
      <c r="Y533" s="36"/>
      <c r="Z533" s="36"/>
      <c r="AA533" s="36"/>
      <c r="AB533" s="36"/>
      <c r="AC533" s="36"/>
      <c r="AD533" s="36"/>
      <c r="AE533" s="36"/>
      <c r="AR533" s="191" t="s">
        <v>418</v>
      </c>
      <c r="AT533" s="191" t="s">
        <v>261</v>
      </c>
      <c r="AU533" s="191" t="s">
        <v>89</v>
      </c>
      <c r="AY533" s="19" t="s">
        <v>201</v>
      </c>
      <c r="BE533" s="192">
        <f>IF(N533="základní",J533,0)</f>
        <v>0</v>
      </c>
      <c r="BF533" s="192">
        <f>IF(N533="snížená",J533,0)</f>
        <v>0</v>
      </c>
      <c r="BG533" s="192">
        <f>IF(N533="zákl. přenesená",J533,0)</f>
        <v>0</v>
      </c>
      <c r="BH533" s="192">
        <f>IF(N533="sníž. přenesená",J533,0)</f>
        <v>0</v>
      </c>
      <c r="BI533" s="192">
        <f>IF(N533="nulová",J533,0)</f>
        <v>0</v>
      </c>
      <c r="BJ533" s="19" t="s">
        <v>23</v>
      </c>
      <c r="BK533" s="192">
        <f>ROUND(I533*H533,2)</f>
        <v>0</v>
      </c>
      <c r="BL533" s="19" t="s">
        <v>157</v>
      </c>
      <c r="BM533" s="191" t="s">
        <v>1313</v>
      </c>
    </row>
    <row r="534" spans="1:65" s="2" customFormat="1" ht="24.2" customHeight="1">
      <c r="A534" s="36"/>
      <c r="B534" s="37"/>
      <c r="C534" s="180" t="s">
        <v>729</v>
      </c>
      <c r="D534" s="180" t="s">
        <v>202</v>
      </c>
      <c r="E534" s="181" t="s">
        <v>1314</v>
      </c>
      <c r="F534" s="182" t="s">
        <v>1315</v>
      </c>
      <c r="G534" s="183" t="s">
        <v>285</v>
      </c>
      <c r="H534" s="184">
        <v>6.5549999999999997</v>
      </c>
      <c r="I534" s="185"/>
      <c r="J534" s="186">
        <f>ROUND(I534*H534,2)</f>
        <v>0</v>
      </c>
      <c r="K534" s="182" t="s">
        <v>206</v>
      </c>
      <c r="L534" s="41"/>
      <c r="M534" s="187" t="s">
        <v>22</v>
      </c>
      <c r="N534" s="188" t="s">
        <v>51</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157</v>
      </c>
      <c r="AT534" s="191" t="s">
        <v>202</v>
      </c>
      <c r="AU534" s="191" t="s">
        <v>89</v>
      </c>
      <c r="AY534" s="19" t="s">
        <v>201</v>
      </c>
      <c r="BE534" s="192">
        <f>IF(N534="základní",J534,0)</f>
        <v>0</v>
      </c>
      <c r="BF534" s="192">
        <f>IF(N534="snížená",J534,0)</f>
        <v>0</v>
      </c>
      <c r="BG534" s="192">
        <f>IF(N534="zákl. přenesená",J534,0)</f>
        <v>0</v>
      </c>
      <c r="BH534" s="192">
        <f>IF(N534="sníž. přenesená",J534,0)</f>
        <v>0</v>
      </c>
      <c r="BI534" s="192">
        <f>IF(N534="nulová",J534,0)</f>
        <v>0</v>
      </c>
      <c r="BJ534" s="19" t="s">
        <v>23</v>
      </c>
      <c r="BK534" s="192">
        <f>ROUND(I534*H534,2)</f>
        <v>0</v>
      </c>
      <c r="BL534" s="19" t="s">
        <v>157</v>
      </c>
      <c r="BM534" s="191" t="s">
        <v>1316</v>
      </c>
    </row>
    <row r="535" spans="1:65" s="2" customFormat="1" ht="78">
      <c r="A535" s="36"/>
      <c r="B535" s="37"/>
      <c r="C535" s="38"/>
      <c r="D535" s="193" t="s">
        <v>209</v>
      </c>
      <c r="E535" s="38"/>
      <c r="F535" s="194" t="s">
        <v>898</v>
      </c>
      <c r="G535" s="38"/>
      <c r="H535" s="38"/>
      <c r="I535" s="195"/>
      <c r="J535" s="38"/>
      <c r="K535" s="38"/>
      <c r="L535" s="41"/>
      <c r="M535" s="196"/>
      <c r="N535" s="197"/>
      <c r="O535" s="66"/>
      <c r="P535" s="66"/>
      <c r="Q535" s="66"/>
      <c r="R535" s="66"/>
      <c r="S535" s="66"/>
      <c r="T535" s="67"/>
      <c r="U535" s="36"/>
      <c r="V535" s="36"/>
      <c r="W535" s="36"/>
      <c r="X535" s="36"/>
      <c r="Y535" s="36"/>
      <c r="Z535" s="36"/>
      <c r="AA535" s="36"/>
      <c r="AB535" s="36"/>
      <c r="AC535" s="36"/>
      <c r="AD535" s="36"/>
      <c r="AE535" s="36"/>
      <c r="AT535" s="19" t="s">
        <v>209</v>
      </c>
      <c r="AU535" s="19" t="s">
        <v>89</v>
      </c>
    </row>
    <row r="536" spans="1:65" s="2" customFormat="1" ht="24.2" customHeight="1">
      <c r="A536" s="36"/>
      <c r="B536" s="37"/>
      <c r="C536" s="180" t="s">
        <v>734</v>
      </c>
      <c r="D536" s="180" t="s">
        <v>202</v>
      </c>
      <c r="E536" s="181" t="s">
        <v>1317</v>
      </c>
      <c r="F536" s="182" t="s">
        <v>1318</v>
      </c>
      <c r="G536" s="183" t="s">
        <v>285</v>
      </c>
      <c r="H536" s="184">
        <v>6.5549999999999997</v>
      </c>
      <c r="I536" s="185"/>
      <c r="J536" s="186">
        <f>ROUND(I536*H536,2)</f>
        <v>0</v>
      </c>
      <c r="K536" s="182" t="s">
        <v>206</v>
      </c>
      <c r="L536" s="41"/>
      <c r="M536" s="187" t="s">
        <v>22</v>
      </c>
      <c r="N536" s="188" t="s">
        <v>51</v>
      </c>
      <c r="O536" s="66"/>
      <c r="P536" s="189">
        <f>O536*H536</f>
        <v>0</v>
      </c>
      <c r="Q536" s="189">
        <v>0</v>
      </c>
      <c r="R536" s="189">
        <f>Q536*H536</f>
        <v>0</v>
      </c>
      <c r="S536" s="189">
        <v>0</v>
      </c>
      <c r="T536" s="190">
        <f>S536*H536</f>
        <v>0</v>
      </c>
      <c r="U536" s="36"/>
      <c r="V536" s="36"/>
      <c r="W536" s="36"/>
      <c r="X536" s="36"/>
      <c r="Y536" s="36"/>
      <c r="Z536" s="36"/>
      <c r="AA536" s="36"/>
      <c r="AB536" s="36"/>
      <c r="AC536" s="36"/>
      <c r="AD536" s="36"/>
      <c r="AE536" s="36"/>
      <c r="AR536" s="191" t="s">
        <v>157</v>
      </c>
      <c r="AT536" s="191" t="s">
        <v>202</v>
      </c>
      <c r="AU536" s="191" t="s">
        <v>89</v>
      </c>
      <c r="AY536" s="19" t="s">
        <v>201</v>
      </c>
      <c r="BE536" s="192">
        <f>IF(N536="základní",J536,0)</f>
        <v>0</v>
      </c>
      <c r="BF536" s="192">
        <f>IF(N536="snížená",J536,0)</f>
        <v>0</v>
      </c>
      <c r="BG536" s="192">
        <f>IF(N536="zákl. přenesená",J536,0)</f>
        <v>0</v>
      </c>
      <c r="BH536" s="192">
        <f>IF(N536="sníž. přenesená",J536,0)</f>
        <v>0</v>
      </c>
      <c r="BI536" s="192">
        <f>IF(N536="nulová",J536,0)</f>
        <v>0</v>
      </c>
      <c r="BJ536" s="19" t="s">
        <v>23</v>
      </c>
      <c r="BK536" s="192">
        <f>ROUND(I536*H536,2)</f>
        <v>0</v>
      </c>
      <c r="BL536" s="19" t="s">
        <v>157</v>
      </c>
      <c r="BM536" s="191" t="s">
        <v>1319</v>
      </c>
    </row>
    <row r="537" spans="1:65" s="2" customFormat="1" ht="78">
      <c r="A537" s="36"/>
      <c r="B537" s="37"/>
      <c r="C537" s="38"/>
      <c r="D537" s="193" t="s">
        <v>209</v>
      </c>
      <c r="E537" s="38"/>
      <c r="F537" s="194" t="s">
        <v>898</v>
      </c>
      <c r="G537" s="38"/>
      <c r="H537" s="38"/>
      <c r="I537" s="195"/>
      <c r="J537" s="38"/>
      <c r="K537" s="38"/>
      <c r="L537" s="41"/>
      <c r="M537" s="196"/>
      <c r="N537" s="197"/>
      <c r="O537" s="66"/>
      <c r="P537" s="66"/>
      <c r="Q537" s="66"/>
      <c r="R537" s="66"/>
      <c r="S537" s="66"/>
      <c r="T537" s="67"/>
      <c r="U537" s="36"/>
      <c r="V537" s="36"/>
      <c r="W537" s="36"/>
      <c r="X537" s="36"/>
      <c r="Y537" s="36"/>
      <c r="Z537" s="36"/>
      <c r="AA537" s="36"/>
      <c r="AB537" s="36"/>
      <c r="AC537" s="36"/>
      <c r="AD537" s="36"/>
      <c r="AE537" s="36"/>
      <c r="AT537" s="19" t="s">
        <v>209</v>
      </c>
      <c r="AU537" s="19" t="s">
        <v>89</v>
      </c>
    </row>
    <row r="538" spans="1:65" s="12" customFormat="1" ht="22.9" customHeight="1">
      <c r="B538" s="164"/>
      <c r="C538" s="165"/>
      <c r="D538" s="166" t="s">
        <v>79</v>
      </c>
      <c r="E538" s="178" t="s">
        <v>1320</v>
      </c>
      <c r="F538" s="178" t="s">
        <v>1321</v>
      </c>
      <c r="G538" s="165"/>
      <c r="H538" s="165"/>
      <c r="I538" s="168"/>
      <c r="J538" s="179">
        <f>BK538</f>
        <v>0</v>
      </c>
      <c r="K538" s="165"/>
      <c r="L538" s="170"/>
      <c r="M538" s="171"/>
      <c r="N538" s="172"/>
      <c r="O538" s="172"/>
      <c r="P538" s="173">
        <f>SUM(P539:P554)</f>
        <v>0</v>
      </c>
      <c r="Q538" s="172"/>
      <c r="R538" s="173">
        <f>SUM(R539:R554)</f>
        <v>5.6405999999999991E-3</v>
      </c>
      <c r="S538" s="172"/>
      <c r="T538" s="174">
        <f>SUM(T539:T554)</f>
        <v>0</v>
      </c>
      <c r="AR538" s="175" t="s">
        <v>89</v>
      </c>
      <c r="AT538" s="176" t="s">
        <v>79</v>
      </c>
      <c r="AU538" s="176" t="s">
        <v>23</v>
      </c>
      <c r="AY538" s="175" t="s">
        <v>201</v>
      </c>
      <c r="BK538" s="177">
        <f>SUM(BK539:BK554)</f>
        <v>0</v>
      </c>
    </row>
    <row r="539" spans="1:65" s="2" customFormat="1" ht="24.2" customHeight="1">
      <c r="A539" s="36"/>
      <c r="B539" s="37"/>
      <c r="C539" s="180" t="s">
        <v>741</v>
      </c>
      <c r="D539" s="180" t="s">
        <v>202</v>
      </c>
      <c r="E539" s="181" t="s">
        <v>1322</v>
      </c>
      <c r="F539" s="182" t="s">
        <v>1323</v>
      </c>
      <c r="G539" s="183" t="s">
        <v>205</v>
      </c>
      <c r="H539" s="184">
        <v>9.2170000000000005</v>
      </c>
      <c r="I539" s="185"/>
      <c r="J539" s="186">
        <f>ROUND(I539*H539,2)</f>
        <v>0</v>
      </c>
      <c r="K539" s="182" t="s">
        <v>206</v>
      </c>
      <c r="L539" s="41"/>
      <c r="M539" s="187" t="s">
        <v>22</v>
      </c>
      <c r="N539" s="188" t="s">
        <v>51</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157</v>
      </c>
      <c r="AT539" s="191" t="s">
        <v>202</v>
      </c>
      <c r="AU539" s="191" t="s">
        <v>89</v>
      </c>
      <c r="AY539" s="19" t="s">
        <v>201</v>
      </c>
      <c r="BE539" s="192">
        <f>IF(N539="základní",J539,0)</f>
        <v>0</v>
      </c>
      <c r="BF539" s="192">
        <f>IF(N539="snížená",J539,0)</f>
        <v>0</v>
      </c>
      <c r="BG539" s="192">
        <f>IF(N539="zákl. přenesená",J539,0)</f>
        <v>0</v>
      </c>
      <c r="BH539" s="192">
        <f>IF(N539="sníž. přenesená",J539,0)</f>
        <v>0</v>
      </c>
      <c r="BI539" s="192">
        <f>IF(N539="nulová",J539,0)</f>
        <v>0</v>
      </c>
      <c r="BJ539" s="19" t="s">
        <v>23</v>
      </c>
      <c r="BK539" s="192">
        <f>ROUND(I539*H539,2)</f>
        <v>0</v>
      </c>
      <c r="BL539" s="19" t="s">
        <v>157</v>
      </c>
      <c r="BM539" s="191" t="s">
        <v>1324</v>
      </c>
    </row>
    <row r="540" spans="1:65" s="2" customFormat="1" ht="68.25">
      <c r="A540" s="36"/>
      <c r="B540" s="37"/>
      <c r="C540" s="38"/>
      <c r="D540" s="193" t="s">
        <v>209</v>
      </c>
      <c r="E540" s="38"/>
      <c r="F540" s="194" t="s">
        <v>1325</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209</v>
      </c>
      <c r="AU540" s="19" t="s">
        <v>89</v>
      </c>
    </row>
    <row r="541" spans="1:65" s="13" customFormat="1" ht="11.25">
      <c r="B541" s="198"/>
      <c r="C541" s="199"/>
      <c r="D541" s="193" t="s">
        <v>211</v>
      </c>
      <c r="E541" s="200" t="s">
        <v>22</v>
      </c>
      <c r="F541" s="201" t="s">
        <v>1326</v>
      </c>
      <c r="G541" s="199"/>
      <c r="H541" s="200" t="s">
        <v>22</v>
      </c>
      <c r="I541" s="202"/>
      <c r="J541" s="199"/>
      <c r="K541" s="199"/>
      <c r="L541" s="203"/>
      <c r="M541" s="204"/>
      <c r="N541" s="205"/>
      <c r="O541" s="205"/>
      <c r="P541" s="205"/>
      <c r="Q541" s="205"/>
      <c r="R541" s="205"/>
      <c r="S541" s="205"/>
      <c r="T541" s="206"/>
      <c r="AT541" s="207" t="s">
        <v>211</v>
      </c>
      <c r="AU541" s="207" t="s">
        <v>89</v>
      </c>
      <c r="AV541" s="13" t="s">
        <v>23</v>
      </c>
      <c r="AW541" s="13" t="s">
        <v>41</v>
      </c>
      <c r="AX541" s="13" t="s">
        <v>80</v>
      </c>
      <c r="AY541" s="207" t="s">
        <v>201</v>
      </c>
    </row>
    <row r="542" spans="1:65" s="13" customFormat="1" ht="11.25">
      <c r="B542" s="198"/>
      <c r="C542" s="199"/>
      <c r="D542" s="193" t="s">
        <v>211</v>
      </c>
      <c r="E542" s="200" t="s">
        <v>22</v>
      </c>
      <c r="F542" s="201" t="s">
        <v>945</v>
      </c>
      <c r="G542" s="199"/>
      <c r="H542" s="200" t="s">
        <v>22</v>
      </c>
      <c r="I542" s="202"/>
      <c r="J542" s="199"/>
      <c r="K542" s="199"/>
      <c r="L542" s="203"/>
      <c r="M542" s="204"/>
      <c r="N542" s="205"/>
      <c r="O542" s="205"/>
      <c r="P542" s="205"/>
      <c r="Q542" s="205"/>
      <c r="R542" s="205"/>
      <c r="S542" s="205"/>
      <c r="T542" s="206"/>
      <c r="AT542" s="207" t="s">
        <v>211</v>
      </c>
      <c r="AU542" s="207" t="s">
        <v>89</v>
      </c>
      <c r="AV542" s="13" t="s">
        <v>23</v>
      </c>
      <c r="AW542" s="13" t="s">
        <v>41</v>
      </c>
      <c r="AX542" s="13" t="s">
        <v>80</v>
      </c>
      <c r="AY542" s="207" t="s">
        <v>201</v>
      </c>
    </row>
    <row r="543" spans="1:65" s="14" customFormat="1" ht="11.25">
      <c r="B543" s="208"/>
      <c r="C543" s="209"/>
      <c r="D543" s="193" t="s">
        <v>211</v>
      </c>
      <c r="E543" s="210" t="s">
        <v>22</v>
      </c>
      <c r="F543" s="211" t="s">
        <v>1327</v>
      </c>
      <c r="G543" s="209"/>
      <c r="H543" s="212">
        <v>8.7550000000000008</v>
      </c>
      <c r="I543" s="213"/>
      <c r="J543" s="209"/>
      <c r="K543" s="209"/>
      <c r="L543" s="214"/>
      <c r="M543" s="215"/>
      <c r="N543" s="216"/>
      <c r="O543" s="216"/>
      <c r="P543" s="216"/>
      <c r="Q543" s="216"/>
      <c r="R543" s="216"/>
      <c r="S543" s="216"/>
      <c r="T543" s="217"/>
      <c r="AT543" s="218" t="s">
        <v>211</v>
      </c>
      <c r="AU543" s="218" t="s">
        <v>89</v>
      </c>
      <c r="AV543" s="14" t="s">
        <v>89</v>
      </c>
      <c r="AW543" s="14" t="s">
        <v>41</v>
      </c>
      <c r="AX543" s="14" t="s">
        <v>80</v>
      </c>
      <c r="AY543" s="218" t="s">
        <v>201</v>
      </c>
    </row>
    <row r="544" spans="1:65" s="14" customFormat="1" ht="11.25">
      <c r="B544" s="208"/>
      <c r="C544" s="209"/>
      <c r="D544" s="193" t="s">
        <v>211</v>
      </c>
      <c r="E544" s="210" t="s">
        <v>22</v>
      </c>
      <c r="F544" s="211" t="s">
        <v>1328</v>
      </c>
      <c r="G544" s="209"/>
      <c r="H544" s="212">
        <v>0.21</v>
      </c>
      <c r="I544" s="213"/>
      <c r="J544" s="209"/>
      <c r="K544" s="209"/>
      <c r="L544" s="214"/>
      <c r="M544" s="215"/>
      <c r="N544" s="216"/>
      <c r="O544" s="216"/>
      <c r="P544" s="216"/>
      <c r="Q544" s="216"/>
      <c r="R544" s="216"/>
      <c r="S544" s="216"/>
      <c r="T544" s="217"/>
      <c r="AT544" s="218" t="s">
        <v>211</v>
      </c>
      <c r="AU544" s="218" t="s">
        <v>89</v>
      </c>
      <c r="AV544" s="14" t="s">
        <v>89</v>
      </c>
      <c r="AW544" s="14" t="s">
        <v>41</v>
      </c>
      <c r="AX544" s="14" t="s">
        <v>80</v>
      </c>
      <c r="AY544" s="218" t="s">
        <v>201</v>
      </c>
    </row>
    <row r="545" spans="1:65" s="16" customFormat="1" ht="11.25">
      <c r="B545" s="245"/>
      <c r="C545" s="246"/>
      <c r="D545" s="193" t="s">
        <v>211</v>
      </c>
      <c r="E545" s="247" t="s">
        <v>22</v>
      </c>
      <c r="F545" s="248" t="s">
        <v>969</v>
      </c>
      <c r="G545" s="246"/>
      <c r="H545" s="249">
        <v>8.9649999999999999</v>
      </c>
      <c r="I545" s="250"/>
      <c r="J545" s="246"/>
      <c r="K545" s="246"/>
      <c r="L545" s="251"/>
      <c r="M545" s="252"/>
      <c r="N545" s="253"/>
      <c r="O545" s="253"/>
      <c r="P545" s="253"/>
      <c r="Q545" s="253"/>
      <c r="R545" s="253"/>
      <c r="S545" s="253"/>
      <c r="T545" s="254"/>
      <c r="AT545" s="255" t="s">
        <v>211</v>
      </c>
      <c r="AU545" s="255" t="s">
        <v>89</v>
      </c>
      <c r="AV545" s="16" t="s">
        <v>221</v>
      </c>
      <c r="AW545" s="16" t="s">
        <v>41</v>
      </c>
      <c r="AX545" s="16" t="s">
        <v>80</v>
      </c>
      <c r="AY545" s="255" t="s">
        <v>201</v>
      </c>
    </row>
    <row r="546" spans="1:65" s="13" customFormat="1" ht="11.25">
      <c r="B546" s="198"/>
      <c r="C546" s="199"/>
      <c r="D546" s="193" t="s">
        <v>211</v>
      </c>
      <c r="E546" s="200" t="s">
        <v>22</v>
      </c>
      <c r="F546" s="201" t="s">
        <v>955</v>
      </c>
      <c r="G546" s="199"/>
      <c r="H546" s="200" t="s">
        <v>22</v>
      </c>
      <c r="I546" s="202"/>
      <c r="J546" s="199"/>
      <c r="K546" s="199"/>
      <c r="L546" s="203"/>
      <c r="M546" s="204"/>
      <c r="N546" s="205"/>
      <c r="O546" s="205"/>
      <c r="P546" s="205"/>
      <c r="Q546" s="205"/>
      <c r="R546" s="205"/>
      <c r="S546" s="205"/>
      <c r="T546" s="206"/>
      <c r="AT546" s="207" t="s">
        <v>211</v>
      </c>
      <c r="AU546" s="207" t="s">
        <v>89</v>
      </c>
      <c r="AV546" s="13" t="s">
        <v>23</v>
      </c>
      <c r="AW546" s="13" t="s">
        <v>41</v>
      </c>
      <c r="AX546" s="13" t="s">
        <v>80</v>
      </c>
      <c r="AY546" s="207" t="s">
        <v>201</v>
      </c>
    </row>
    <row r="547" spans="1:65" s="14" customFormat="1" ht="11.25">
      <c r="B547" s="208"/>
      <c r="C547" s="209"/>
      <c r="D547" s="193" t="s">
        <v>211</v>
      </c>
      <c r="E547" s="210" t="s">
        <v>22</v>
      </c>
      <c r="F547" s="211" t="s">
        <v>1329</v>
      </c>
      <c r="G547" s="209"/>
      <c r="H547" s="212">
        <v>0.252</v>
      </c>
      <c r="I547" s="213"/>
      <c r="J547" s="209"/>
      <c r="K547" s="209"/>
      <c r="L547" s="214"/>
      <c r="M547" s="215"/>
      <c r="N547" s="216"/>
      <c r="O547" s="216"/>
      <c r="P547" s="216"/>
      <c r="Q547" s="216"/>
      <c r="R547" s="216"/>
      <c r="S547" s="216"/>
      <c r="T547" s="217"/>
      <c r="AT547" s="218" t="s">
        <v>211</v>
      </c>
      <c r="AU547" s="218" t="s">
        <v>89</v>
      </c>
      <c r="AV547" s="14" t="s">
        <v>89</v>
      </c>
      <c r="AW547" s="14" t="s">
        <v>41</v>
      </c>
      <c r="AX547" s="14" t="s">
        <v>80</v>
      </c>
      <c r="AY547" s="218" t="s">
        <v>201</v>
      </c>
    </row>
    <row r="548" spans="1:65" s="15" customFormat="1" ht="11.25">
      <c r="B548" s="229"/>
      <c r="C548" s="230"/>
      <c r="D548" s="193" t="s">
        <v>211</v>
      </c>
      <c r="E548" s="231" t="s">
        <v>22</v>
      </c>
      <c r="F548" s="232" t="s">
        <v>316</v>
      </c>
      <c r="G548" s="230"/>
      <c r="H548" s="233">
        <v>9.2170000000000005</v>
      </c>
      <c r="I548" s="234"/>
      <c r="J548" s="230"/>
      <c r="K548" s="230"/>
      <c r="L548" s="235"/>
      <c r="M548" s="236"/>
      <c r="N548" s="237"/>
      <c r="O548" s="237"/>
      <c r="P548" s="237"/>
      <c r="Q548" s="237"/>
      <c r="R548" s="237"/>
      <c r="S548" s="237"/>
      <c r="T548" s="238"/>
      <c r="AT548" s="239" t="s">
        <v>211</v>
      </c>
      <c r="AU548" s="239" t="s">
        <v>89</v>
      </c>
      <c r="AV548" s="15" t="s">
        <v>207</v>
      </c>
      <c r="AW548" s="15" t="s">
        <v>41</v>
      </c>
      <c r="AX548" s="15" t="s">
        <v>23</v>
      </c>
      <c r="AY548" s="239" t="s">
        <v>201</v>
      </c>
    </row>
    <row r="549" spans="1:65" s="2" customFormat="1" ht="14.45" customHeight="1">
      <c r="A549" s="36"/>
      <c r="B549" s="37"/>
      <c r="C549" s="219" t="s">
        <v>747</v>
      </c>
      <c r="D549" s="219" t="s">
        <v>261</v>
      </c>
      <c r="E549" s="220" t="s">
        <v>1330</v>
      </c>
      <c r="F549" s="221" t="s">
        <v>1331</v>
      </c>
      <c r="G549" s="222" t="s">
        <v>205</v>
      </c>
      <c r="H549" s="223">
        <v>9.4009999999999998</v>
      </c>
      <c r="I549" s="224"/>
      <c r="J549" s="225">
        <f>ROUND(I549*H549,2)</f>
        <v>0</v>
      </c>
      <c r="K549" s="221" t="s">
        <v>206</v>
      </c>
      <c r="L549" s="226"/>
      <c r="M549" s="227" t="s">
        <v>22</v>
      </c>
      <c r="N549" s="228" t="s">
        <v>51</v>
      </c>
      <c r="O549" s="66"/>
      <c r="P549" s="189">
        <f>O549*H549</f>
        <v>0</v>
      </c>
      <c r="Q549" s="189">
        <v>5.9999999999999995E-4</v>
      </c>
      <c r="R549" s="189">
        <f>Q549*H549</f>
        <v>5.6405999999999991E-3</v>
      </c>
      <c r="S549" s="189">
        <v>0</v>
      </c>
      <c r="T549" s="190">
        <f>S549*H549</f>
        <v>0</v>
      </c>
      <c r="U549" s="36"/>
      <c r="V549" s="36"/>
      <c r="W549" s="36"/>
      <c r="X549" s="36"/>
      <c r="Y549" s="36"/>
      <c r="Z549" s="36"/>
      <c r="AA549" s="36"/>
      <c r="AB549" s="36"/>
      <c r="AC549" s="36"/>
      <c r="AD549" s="36"/>
      <c r="AE549" s="36"/>
      <c r="AR549" s="191" t="s">
        <v>418</v>
      </c>
      <c r="AT549" s="191" t="s">
        <v>261</v>
      </c>
      <c r="AU549" s="191" t="s">
        <v>89</v>
      </c>
      <c r="AY549" s="19" t="s">
        <v>201</v>
      </c>
      <c r="BE549" s="192">
        <f>IF(N549="základní",J549,0)</f>
        <v>0</v>
      </c>
      <c r="BF549" s="192">
        <f>IF(N549="snížená",J549,0)</f>
        <v>0</v>
      </c>
      <c r="BG549" s="192">
        <f>IF(N549="zákl. přenesená",J549,0)</f>
        <v>0</v>
      </c>
      <c r="BH549" s="192">
        <f>IF(N549="sníž. přenesená",J549,0)</f>
        <v>0</v>
      </c>
      <c r="BI549" s="192">
        <f>IF(N549="nulová",J549,0)</f>
        <v>0</v>
      </c>
      <c r="BJ549" s="19" t="s">
        <v>23</v>
      </c>
      <c r="BK549" s="192">
        <f>ROUND(I549*H549,2)</f>
        <v>0</v>
      </c>
      <c r="BL549" s="19" t="s">
        <v>157</v>
      </c>
      <c r="BM549" s="191" t="s">
        <v>1332</v>
      </c>
    </row>
    <row r="550" spans="1:65" s="14" customFormat="1" ht="11.25">
      <c r="B550" s="208"/>
      <c r="C550" s="209"/>
      <c r="D550" s="193" t="s">
        <v>211</v>
      </c>
      <c r="E550" s="209"/>
      <c r="F550" s="211" t="s">
        <v>1333</v>
      </c>
      <c r="G550" s="209"/>
      <c r="H550" s="212">
        <v>9.4009999999999998</v>
      </c>
      <c r="I550" s="213"/>
      <c r="J550" s="209"/>
      <c r="K550" s="209"/>
      <c r="L550" s="214"/>
      <c r="M550" s="215"/>
      <c r="N550" s="216"/>
      <c r="O550" s="216"/>
      <c r="P550" s="216"/>
      <c r="Q550" s="216"/>
      <c r="R550" s="216"/>
      <c r="S550" s="216"/>
      <c r="T550" s="217"/>
      <c r="AT550" s="218" t="s">
        <v>211</v>
      </c>
      <c r="AU550" s="218" t="s">
        <v>89</v>
      </c>
      <c r="AV550" s="14" t="s">
        <v>89</v>
      </c>
      <c r="AW550" s="14" t="s">
        <v>4</v>
      </c>
      <c r="AX550" s="14" t="s">
        <v>23</v>
      </c>
      <c r="AY550" s="218" t="s">
        <v>201</v>
      </c>
    </row>
    <row r="551" spans="1:65" s="2" customFormat="1" ht="24.2" customHeight="1">
      <c r="A551" s="36"/>
      <c r="B551" s="37"/>
      <c r="C551" s="180" t="s">
        <v>753</v>
      </c>
      <c r="D551" s="180" t="s">
        <v>202</v>
      </c>
      <c r="E551" s="181" t="s">
        <v>1334</v>
      </c>
      <c r="F551" s="182" t="s">
        <v>1335</v>
      </c>
      <c r="G551" s="183" t="s">
        <v>285</v>
      </c>
      <c r="H551" s="184">
        <v>6.0000000000000001E-3</v>
      </c>
      <c r="I551" s="185"/>
      <c r="J551" s="186">
        <f>ROUND(I551*H551,2)</f>
        <v>0</v>
      </c>
      <c r="K551" s="182" t="s">
        <v>206</v>
      </c>
      <c r="L551" s="41"/>
      <c r="M551" s="187" t="s">
        <v>22</v>
      </c>
      <c r="N551" s="188" t="s">
        <v>51</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157</v>
      </c>
      <c r="AT551" s="191" t="s">
        <v>202</v>
      </c>
      <c r="AU551" s="191" t="s">
        <v>89</v>
      </c>
      <c r="AY551" s="19" t="s">
        <v>201</v>
      </c>
      <c r="BE551" s="192">
        <f>IF(N551="základní",J551,0)</f>
        <v>0</v>
      </c>
      <c r="BF551" s="192">
        <f>IF(N551="snížená",J551,0)</f>
        <v>0</v>
      </c>
      <c r="BG551" s="192">
        <f>IF(N551="zákl. přenesená",J551,0)</f>
        <v>0</v>
      </c>
      <c r="BH551" s="192">
        <f>IF(N551="sníž. přenesená",J551,0)</f>
        <v>0</v>
      </c>
      <c r="BI551" s="192">
        <f>IF(N551="nulová",J551,0)</f>
        <v>0</v>
      </c>
      <c r="BJ551" s="19" t="s">
        <v>23</v>
      </c>
      <c r="BK551" s="192">
        <f>ROUND(I551*H551,2)</f>
        <v>0</v>
      </c>
      <c r="BL551" s="19" t="s">
        <v>157</v>
      </c>
      <c r="BM551" s="191" t="s">
        <v>1336</v>
      </c>
    </row>
    <row r="552" spans="1:65" s="2" customFormat="1" ht="78">
      <c r="A552" s="36"/>
      <c r="B552" s="37"/>
      <c r="C552" s="38"/>
      <c r="D552" s="193" t="s">
        <v>209</v>
      </c>
      <c r="E552" s="38"/>
      <c r="F552" s="194" t="s">
        <v>1337</v>
      </c>
      <c r="G552" s="38"/>
      <c r="H552" s="38"/>
      <c r="I552" s="195"/>
      <c r="J552" s="38"/>
      <c r="K552" s="38"/>
      <c r="L552" s="41"/>
      <c r="M552" s="196"/>
      <c r="N552" s="197"/>
      <c r="O552" s="66"/>
      <c r="P552" s="66"/>
      <c r="Q552" s="66"/>
      <c r="R552" s="66"/>
      <c r="S552" s="66"/>
      <c r="T552" s="67"/>
      <c r="U552" s="36"/>
      <c r="V552" s="36"/>
      <c r="W552" s="36"/>
      <c r="X552" s="36"/>
      <c r="Y552" s="36"/>
      <c r="Z552" s="36"/>
      <c r="AA552" s="36"/>
      <c r="AB552" s="36"/>
      <c r="AC552" s="36"/>
      <c r="AD552" s="36"/>
      <c r="AE552" s="36"/>
      <c r="AT552" s="19" t="s">
        <v>209</v>
      </c>
      <c r="AU552" s="19" t="s">
        <v>89</v>
      </c>
    </row>
    <row r="553" spans="1:65" s="2" customFormat="1" ht="24.2" customHeight="1">
      <c r="A553" s="36"/>
      <c r="B553" s="37"/>
      <c r="C553" s="180" t="s">
        <v>760</v>
      </c>
      <c r="D553" s="180" t="s">
        <v>202</v>
      </c>
      <c r="E553" s="181" t="s">
        <v>1338</v>
      </c>
      <c r="F553" s="182" t="s">
        <v>1339</v>
      </c>
      <c r="G553" s="183" t="s">
        <v>285</v>
      </c>
      <c r="H553" s="184">
        <v>6.0000000000000001E-3</v>
      </c>
      <c r="I553" s="185"/>
      <c r="J553" s="186">
        <f>ROUND(I553*H553,2)</f>
        <v>0</v>
      </c>
      <c r="K553" s="182" t="s">
        <v>206</v>
      </c>
      <c r="L553" s="41"/>
      <c r="M553" s="187" t="s">
        <v>22</v>
      </c>
      <c r="N553" s="188" t="s">
        <v>51</v>
      </c>
      <c r="O553" s="66"/>
      <c r="P553" s="189">
        <f>O553*H553</f>
        <v>0</v>
      </c>
      <c r="Q553" s="189">
        <v>0</v>
      </c>
      <c r="R553" s="189">
        <f>Q553*H553</f>
        <v>0</v>
      </c>
      <c r="S553" s="189">
        <v>0</v>
      </c>
      <c r="T553" s="190">
        <f>S553*H553</f>
        <v>0</v>
      </c>
      <c r="U553" s="36"/>
      <c r="V553" s="36"/>
      <c r="W553" s="36"/>
      <c r="X553" s="36"/>
      <c r="Y553" s="36"/>
      <c r="Z553" s="36"/>
      <c r="AA553" s="36"/>
      <c r="AB553" s="36"/>
      <c r="AC553" s="36"/>
      <c r="AD553" s="36"/>
      <c r="AE553" s="36"/>
      <c r="AR553" s="191" t="s">
        <v>157</v>
      </c>
      <c r="AT553" s="191" t="s">
        <v>202</v>
      </c>
      <c r="AU553" s="191" t="s">
        <v>89</v>
      </c>
      <c r="AY553" s="19" t="s">
        <v>201</v>
      </c>
      <c r="BE553" s="192">
        <f>IF(N553="základní",J553,0)</f>
        <v>0</v>
      </c>
      <c r="BF553" s="192">
        <f>IF(N553="snížená",J553,0)</f>
        <v>0</v>
      </c>
      <c r="BG553" s="192">
        <f>IF(N553="zákl. přenesená",J553,0)</f>
        <v>0</v>
      </c>
      <c r="BH553" s="192">
        <f>IF(N553="sníž. přenesená",J553,0)</f>
        <v>0</v>
      </c>
      <c r="BI553" s="192">
        <f>IF(N553="nulová",J553,0)</f>
        <v>0</v>
      </c>
      <c r="BJ553" s="19" t="s">
        <v>23</v>
      </c>
      <c r="BK553" s="192">
        <f>ROUND(I553*H553,2)</f>
        <v>0</v>
      </c>
      <c r="BL553" s="19" t="s">
        <v>157</v>
      </c>
      <c r="BM553" s="191" t="s">
        <v>1340</v>
      </c>
    </row>
    <row r="554" spans="1:65" s="2" customFormat="1" ht="78">
      <c r="A554" s="36"/>
      <c r="B554" s="37"/>
      <c r="C554" s="38"/>
      <c r="D554" s="193" t="s">
        <v>209</v>
      </c>
      <c r="E554" s="38"/>
      <c r="F554" s="194" t="s">
        <v>1337</v>
      </c>
      <c r="G554" s="38"/>
      <c r="H554" s="38"/>
      <c r="I554" s="195"/>
      <c r="J554" s="38"/>
      <c r="K554" s="38"/>
      <c r="L554" s="41"/>
      <c r="M554" s="256"/>
      <c r="N554" s="257"/>
      <c r="O554" s="258"/>
      <c r="P554" s="258"/>
      <c r="Q554" s="258"/>
      <c r="R554" s="258"/>
      <c r="S554" s="258"/>
      <c r="T554" s="259"/>
      <c r="U554" s="36"/>
      <c r="V554" s="36"/>
      <c r="W554" s="36"/>
      <c r="X554" s="36"/>
      <c r="Y554" s="36"/>
      <c r="Z554" s="36"/>
      <c r="AA554" s="36"/>
      <c r="AB554" s="36"/>
      <c r="AC554" s="36"/>
      <c r="AD554" s="36"/>
      <c r="AE554" s="36"/>
      <c r="AT554" s="19" t="s">
        <v>209</v>
      </c>
      <c r="AU554" s="19" t="s">
        <v>89</v>
      </c>
    </row>
    <row r="555" spans="1:65" s="2" customFormat="1" ht="6.95" customHeight="1">
      <c r="A555" s="36"/>
      <c r="B555" s="49"/>
      <c r="C555" s="50"/>
      <c r="D555" s="50"/>
      <c r="E555" s="50"/>
      <c r="F555" s="50"/>
      <c r="G555" s="50"/>
      <c r="H555" s="50"/>
      <c r="I555" s="50"/>
      <c r="J555" s="50"/>
      <c r="K555" s="50"/>
      <c r="L555" s="41"/>
      <c r="M555" s="36"/>
      <c r="O555" s="36"/>
      <c r="P555" s="36"/>
      <c r="Q555" s="36"/>
      <c r="R555" s="36"/>
      <c r="S555" s="36"/>
      <c r="T555" s="36"/>
      <c r="U555" s="36"/>
      <c r="V555" s="36"/>
      <c r="W555" s="36"/>
      <c r="X555" s="36"/>
      <c r="Y555" s="36"/>
      <c r="Z555" s="36"/>
      <c r="AA555" s="36"/>
      <c r="AB555" s="36"/>
      <c r="AC555" s="36"/>
      <c r="AD555" s="36"/>
      <c r="AE555" s="36"/>
    </row>
  </sheetData>
  <sheetProtection algorithmName="SHA-512" hashValue="CYZ5tlnZDASqTUPyorhv7eq0qgO0pAjlIjR/74n4smAC3pnsCsZRiivUskbYG2XpdRtUtmwf0f0MsfcZ8TcY9g==" saltValue="z/cJaq3s/HBUxa4ry6L1jaNCsBckUwqPnAuB4NWvY2bXEon/hyvOPmC0+71x/Halcu4ixwiCnhKAv2iBNfBNyQ==" spinCount="100000" sheet="1" objects="1" scenarios="1" formatColumns="0" formatRows="0" autoFilter="0"/>
  <autoFilter ref="C91:K554"/>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96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1341</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ROUND((SUM(BE87:BE153)),  2)</f>
        <v>0</v>
      </c>
      <c r="G33" s="36"/>
      <c r="H33" s="36"/>
      <c r="I33" s="126">
        <v>0.21</v>
      </c>
      <c r="J33" s="125">
        <f>ROUND(((SUM(BE87:BE153))*I33),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ROUND((SUM(BF87:BF153)),  2)</f>
        <v>0</v>
      </c>
      <c r="G34" s="36"/>
      <c r="H34" s="36"/>
      <c r="I34" s="126">
        <v>0.15</v>
      </c>
      <c r="J34" s="125">
        <f>ROUND(((SUM(BF87:BF153))*I34),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ROUND((SUM(BG87:BG153)),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ROUND((SUM(BH87:BH153)),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ROUND((SUM(BI87:BI153)),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 xml:space="preserve">03 - SO 03 Zábradlí </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J88</f>
        <v>0</v>
      </c>
      <c r="K60" s="143"/>
      <c r="L60" s="147"/>
    </row>
    <row r="61" spans="1:47" s="10" customFormat="1" ht="19.899999999999999" customHeight="1">
      <c r="B61" s="148"/>
      <c r="C61" s="99"/>
      <c r="D61" s="149" t="s">
        <v>173</v>
      </c>
      <c r="E61" s="150"/>
      <c r="F61" s="150"/>
      <c r="G61" s="150"/>
      <c r="H61" s="150"/>
      <c r="I61" s="150"/>
      <c r="J61" s="151">
        <f>J89</f>
        <v>0</v>
      </c>
      <c r="K61" s="99"/>
      <c r="L61" s="152"/>
    </row>
    <row r="62" spans="1:47" s="10" customFormat="1" ht="19.899999999999999" customHeight="1">
      <c r="B62" s="148"/>
      <c r="C62" s="99"/>
      <c r="D62" s="149" t="s">
        <v>174</v>
      </c>
      <c r="E62" s="150"/>
      <c r="F62" s="150"/>
      <c r="G62" s="150"/>
      <c r="H62" s="150"/>
      <c r="I62" s="150"/>
      <c r="J62" s="151">
        <f>J109</f>
        <v>0</v>
      </c>
      <c r="K62" s="99"/>
      <c r="L62" s="152"/>
    </row>
    <row r="63" spans="1:47" s="10" customFormat="1" ht="19.899999999999999" customHeight="1">
      <c r="B63" s="148"/>
      <c r="C63" s="99"/>
      <c r="D63" s="149" t="s">
        <v>176</v>
      </c>
      <c r="E63" s="150"/>
      <c r="F63" s="150"/>
      <c r="G63" s="150"/>
      <c r="H63" s="150"/>
      <c r="I63" s="150"/>
      <c r="J63" s="151">
        <f>J119</f>
        <v>0</v>
      </c>
      <c r="K63" s="99"/>
      <c r="L63" s="152"/>
    </row>
    <row r="64" spans="1:47" s="10" customFormat="1" ht="19.899999999999999" customHeight="1">
      <c r="B64" s="148"/>
      <c r="C64" s="99"/>
      <c r="D64" s="149" t="s">
        <v>180</v>
      </c>
      <c r="E64" s="150"/>
      <c r="F64" s="150"/>
      <c r="G64" s="150"/>
      <c r="H64" s="150"/>
      <c r="I64" s="150"/>
      <c r="J64" s="151">
        <f>J130</f>
        <v>0</v>
      </c>
      <c r="K64" s="99"/>
      <c r="L64" s="152"/>
    </row>
    <row r="65" spans="1:31" s="10" customFormat="1" ht="19.899999999999999" customHeight="1">
      <c r="B65" s="148"/>
      <c r="C65" s="99"/>
      <c r="D65" s="149" t="s">
        <v>182</v>
      </c>
      <c r="E65" s="150"/>
      <c r="F65" s="150"/>
      <c r="G65" s="150"/>
      <c r="H65" s="150"/>
      <c r="I65" s="150"/>
      <c r="J65" s="151">
        <f>J146</f>
        <v>0</v>
      </c>
      <c r="K65" s="99"/>
      <c r="L65" s="152"/>
    </row>
    <row r="66" spans="1:31" s="9" customFormat="1" ht="24.95" customHeight="1">
      <c r="B66" s="142"/>
      <c r="C66" s="143"/>
      <c r="D66" s="144" t="s">
        <v>183</v>
      </c>
      <c r="E66" s="145"/>
      <c r="F66" s="145"/>
      <c r="G66" s="145"/>
      <c r="H66" s="145"/>
      <c r="I66" s="145"/>
      <c r="J66" s="146">
        <f>J149</f>
        <v>0</v>
      </c>
      <c r="K66" s="143"/>
      <c r="L66" s="147"/>
    </row>
    <row r="67" spans="1:31" s="10" customFormat="1" ht="19.899999999999999" customHeight="1">
      <c r="B67" s="148"/>
      <c r="C67" s="99"/>
      <c r="D67" s="149" t="s">
        <v>185</v>
      </c>
      <c r="E67" s="150"/>
      <c r="F67" s="150"/>
      <c r="G67" s="150"/>
      <c r="H67" s="150"/>
      <c r="I67" s="150"/>
      <c r="J67" s="151">
        <f>J150</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186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9" t="str">
        <f>E7</f>
        <v>VD Pastviny, rekonstrukce koruny hráze</v>
      </c>
      <c r="F77" s="400"/>
      <c r="G77" s="400"/>
      <c r="H77" s="400"/>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164</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E9</f>
        <v xml:space="preserve">03 - SO 03 Zábradlí </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F12</f>
        <v xml:space="preserve"> </v>
      </c>
      <c r="G81" s="38"/>
      <c r="H81" s="38"/>
      <c r="I81" s="31" t="s">
        <v>26</v>
      </c>
      <c r="J81" s="61" t="str">
        <f>IF(J12="","",J12)</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E15</f>
        <v>Povodí Labe, státní podnik</v>
      </c>
      <c r="G83" s="38"/>
      <c r="H83" s="38"/>
      <c r="I83" s="31" t="s">
        <v>37</v>
      </c>
      <c r="J83" s="34" t="str">
        <f>E21</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IF(E18="","",E18)</f>
        <v>Vyplň údaj</v>
      </c>
      <c r="G84" s="38"/>
      <c r="H84" s="38"/>
      <c r="I84" s="31" t="s">
        <v>42</v>
      </c>
      <c r="J84" s="34" t="str">
        <f>E24</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P88+P149</f>
        <v>0</v>
      </c>
      <c r="Q87" s="74"/>
      <c r="R87" s="161">
        <f>R88+R149</f>
        <v>5.5551857599999988</v>
      </c>
      <c r="S87" s="74"/>
      <c r="T87" s="162">
        <f>T88+T149</f>
        <v>0</v>
      </c>
      <c r="U87" s="36"/>
      <c r="V87" s="36"/>
      <c r="W87" s="36"/>
      <c r="X87" s="36"/>
      <c r="Y87" s="36"/>
      <c r="Z87" s="36"/>
      <c r="AA87" s="36"/>
      <c r="AB87" s="36"/>
      <c r="AC87" s="36"/>
      <c r="AD87" s="36"/>
      <c r="AE87" s="36"/>
      <c r="AT87" s="19" t="s">
        <v>79</v>
      </c>
      <c r="AU87" s="19" t="s">
        <v>171</v>
      </c>
      <c r="BK87" s="163">
        <f>BK88+BK149</f>
        <v>0</v>
      </c>
    </row>
    <row r="88" spans="1:65" s="12" customFormat="1" ht="25.9" customHeight="1">
      <c r="B88" s="164"/>
      <c r="C88" s="165"/>
      <c r="D88" s="166" t="s">
        <v>79</v>
      </c>
      <c r="E88" s="167" t="s">
        <v>199</v>
      </c>
      <c r="F88" s="167" t="s">
        <v>200</v>
      </c>
      <c r="G88" s="165"/>
      <c r="H88" s="165"/>
      <c r="I88" s="168"/>
      <c r="J88" s="169">
        <f>BK88</f>
        <v>0</v>
      </c>
      <c r="K88" s="165"/>
      <c r="L88" s="170"/>
      <c r="M88" s="171"/>
      <c r="N88" s="172"/>
      <c r="O88" s="172"/>
      <c r="P88" s="173">
        <f>P89+P109+P119+P130+P146</f>
        <v>0</v>
      </c>
      <c r="Q88" s="172"/>
      <c r="R88" s="173">
        <f>R89+R109+R119+R130+R146</f>
        <v>5.5315769599999989</v>
      </c>
      <c r="S88" s="172"/>
      <c r="T88" s="174">
        <f>T89+T109+T119+T130+T146</f>
        <v>0</v>
      </c>
      <c r="AR88" s="175" t="s">
        <v>23</v>
      </c>
      <c r="AT88" s="176" t="s">
        <v>79</v>
      </c>
      <c r="AU88" s="176" t="s">
        <v>80</v>
      </c>
      <c r="AY88" s="175" t="s">
        <v>201</v>
      </c>
      <c r="BK88" s="177">
        <f>BK89+BK109+BK119+BK130+BK146</f>
        <v>0</v>
      </c>
    </row>
    <row r="89" spans="1:65" s="12" customFormat="1" ht="22.9" customHeight="1">
      <c r="B89" s="164"/>
      <c r="C89" s="165"/>
      <c r="D89" s="166" t="s">
        <v>79</v>
      </c>
      <c r="E89" s="178" t="s">
        <v>23</v>
      </c>
      <c r="F89" s="178" t="s">
        <v>107</v>
      </c>
      <c r="G89" s="165"/>
      <c r="H89" s="165"/>
      <c r="I89" s="168"/>
      <c r="J89" s="179">
        <f>BK89</f>
        <v>0</v>
      </c>
      <c r="K89" s="165"/>
      <c r="L89" s="170"/>
      <c r="M89" s="171"/>
      <c r="N89" s="172"/>
      <c r="O89" s="172"/>
      <c r="P89" s="173">
        <f>SUM(P90:P108)</f>
        <v>0</v>
      </c>
      <c r="Q89" s="172"/>
      <c r="R89" s="173">
        <f>SUM(R90:R108)</f>
        <v>0</v>
      </c>
      <c r="S89" s="172"/>
      <c r="T89" s="174">
        <f>SUM(T90:T108)</f>
        <v>0</v>
      </c>
      <c r="AR89" s="175" t="s">
        <v>23</v>
      </c>
      <c r="AT89" s="176" t="s">
        <v>79</v>
      </c>
      <c r="AU89" s="176" t="s">
        <v>23</v>
      </c>
      <c r="AY89" s="175" t="s">
        <v>201</v>
      </c>
      <c r="BK89" s="177">
        <f>SUM(BK90:BK108)</f>
        <v>0</v>
      </c>
    </row>
    <row r="90" spans="1:65" s="2" customFormat="1" ht="14.45" customHeight="1">
      <c r="A90" s="36"/>
      <c r="B90" s="37"/>
      <c r="C90" s="180" t="s">
        <v>23</v>
      </c>
      <c r="D90" s="180" t="s">
        <v>202</v>
      </c>
      <c r="E90" s="181" t="s">
        <v>1343</v>
      </c>
      <c r="F90" s="182" t="s">
        <v>1344</v>
      </c>
      <c r="G90" s="183" t="s">
        <v>224</v>
      </c>
      <c r="H90" s="184">
        <v>19</v>
      </c>
      <c r="I90" s="185"/>
      <c r="J90" s="186">
        <f>ROUND(I90*H90,2)</f>
        <v>0</v>
      </c>
      <c r="K90" s="182" t="s">
        <v>206</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207</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207</v>
      </c>
      <c r="BM90" s="191" t="s">
        <v>1345</v>
      </c>
    </row>
    <row r="91" spans="1:65" s="2" customFormat="1" ht="68.25">
      <c r="A91" s="36"/>
      <c r="B91" s="37"/>
      <c r="C91" s="38"/>
      <c r="D91" s="193" t="s">
        <v>209</v>
      </c>
      <c r="E91" s="38"/>
      <c r="F91" s="194" t="s">
        <v>1346</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209</v>
      </c>
      <c r="AU91" s="19" t="s">
        <v>89</v>
      </c>
    </row>
    <row r="92" spans="1:65" s="13" customFormat="1" ht="11.25">
      <c r="B92" s="198"/>
      <c r="C92" s="199"/>
      <c r="D92" s="193" t="s">
        <v>211</v>
      </c>
      <c r="E92" s="200" t="s">
        <v>22</v>
      </c>
      <c r="F92" s="201" t="s">
        <v>1347</v>
      </c>
      <c r="G92" s="199"/>
      <c r="H92" s="200" t="s">
        <v>22</v>
      </c>
      <c r="I92" s="202"/>
      <c r="J92" s="199"/>
      <c r="K92" s="199"/>
      <c r="L92" s="203"/>
      <c r="M92" s="204"/>
      <c r="N92" s="205"/>
      <c r="O92" s="205"/>
      <c r="P92" s="205"/>
      <c r="Q92" s="205"/>
      <c r="R92" s="205"/>
      <c r="S92" s="205"/>
      <c r="T92" s="206"/>
      <c r="AT92" s="207" t="s">
        <v>211</v>
      </c>
      <c r="AU92" s="207" t="s">
        <v>89</v>
      </c>
      <c r="AV92" s="13" t="s">
        <v>23</v>
      </c>
      <c r="AW92" s="13" t="s">
        <v>41</v>
      </c>
      <c r="AX92" s="13" t="s">
        <v>80</v>
      </c>
      <c r="AY92" s="207" t="s">
        <v>201</v>
      </c>
    </row>
    <row r="93" spans="1:65" s="14" customFormat="1" ht="11.25">
      <c r="B93" s="208"/>
      <c r="C93" s="209"/>
      <c r="D93" s="193" t="s">
        <v>211</v>
      </c>
      <c r="E93" s="210" t="s">
        <v>22</v>
      </c>
      <c r="F93" s="211" t="s">
        <v>1348</v>
      </c>
      <c r="G93" s="209"/>
      <c r="H93" s="212">
        <v>19</v>
      </c>
      <c r="I93" s="213"/>
      <c r="J93" s="209"/>
      <c r="K93" s="209"/>
      <c r="L93" s="214"/>
      <c r="M93" s="215"/>
      <c r="N93" s="216"/>
      <c r="O93" s="216"/>
      <c r="P93" s="216"/>
      <c r="Q93" s="216"/>
      <c r="R93" s="216"/>
      <c r="S93" s="216"/>
      <c r="T93" s="217"/>
      <c r="AT93" s="218" t="s">
        <v>211</v>
      </c>
      <c r="AU93" s="218" t="s">
        <v>89</v>
      </c>
      <c r="AV93" s="14" t="s">
        <v>89</v>
      </c>
      <c r="AW93" s="14" t="s">
        <v>41</v>
      </c>
      <c r="AX93" s="14" t="s">
        <v>23</v>
      </c>
      <c r="AY93" s="218" t="s">
        <v>201</v>
      </c>
    </row>
    <row r="94" spans="1:65" s="2" customFormat="1" ht="37.9" customHeight="1">
      <c r="A94" s="36"/>
      <c r="B94" s="37"/>
      <c r="C94" s="180" t="s">
        <v>89</v>
      </c>
      <c r="D94" s="180" t="s">
        <v>202</v>
      </c>
      <c r="E94" s="181" t="s">
        <v>1349</v>
      </c>
      <c r="F94" s="182" t="s">
        <v>1350</v>
      </c>
      <c r="G94" s="183" t="s">
        <v>224</v>
      </c>
      <c r="H94" s="184">
        <v>3.04</v>
      </c>
      <c r="I94" s="185"/>
      <c r="J94" s="186">
        <f>ROUND(I94*H94,2)</f>
        <v>0</v>
      </c>
      <c r="K94" s="182" t="s">
        <v>206</v>
      </c>
      <c r="L94" s="41"/>
      <c r="M94" s="187" t="s">
        <v>22</v>
      </c>
      <c r="N94" s="188" t="s">
        <v>51</v>
      </c>
      <c r="O94" s="66"/>
      <c r="P94" s="189">
        <f>O94*H94</f>
        <v>0</v>
      </c>
      <c r="Q94" s="189">
        <v>0</v>
      </c>
      <c r="R94" s="189">
        <f>Q94*H94</f>
        <v>0</v>
      </c>
      <c r="S94" s="189">
        <v>0</v>
      </c>
      <c r="T94" s="190">
        <f>S94*H94</f>
        <v>0</v>
      </c>
      <c r="U94" s="36"/>
      <c r="V94" s="36"/>
      <c r="W94" s="36"/>
      <c r="X94" s="36"/>
      <c r="Y94" s="36"/>
      <c r="Z94" s="36"/>
      <c r="AA94" s="36"/>
      <c r="AB94" s="36"/>
      <c r="AC94" s="36"/>
      <c r="AD94" s="36"/>
      <c r="AE94" s="36"/>
      <c r="AR94" s="191" t="s">
        <v>207</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207</v>
      </c>
      <c r="BM94" s="191" t="s">
        <v>1351</v>
      </c>
    </row>
    <row r="95" spans="1:65" s="2" customFormat="1" ht="58.5">
      <c r="A95" s="36"/>
      <c r="B95" s="37"/>
      <c r="C95" s="38"/>
      <c r="D95" s="193" t="s">
        <v>209</v>
      </c>
      <c r="E95" s="38"/>
      <c r="F95" s="194" t="s">
        <v>1352</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209</v>
      </c>
      <c r="AU95" s="19" t="s">
        <v>89</v>
      </c>
    </row>
    <row r="96" spans="1:65" s="14" customFormat="1" ht="11.25">
      <c r="B96" s="208"/>
      <c r="C96" s="209"/>
      <c r="D96" s="193" t="s">
        <v>211</v>
      </c>
      <c r="E96" s="210" t="s">
        <v>22</v>
      </c>
      <c r="F96" s="211" t="s">
        <v>1353</v>
      </c>
      <c r="G96" s="209"/>
      <c r="H96" s="212">
        <v>3.04</v>
      </c>
      <c r="I96" s="213"/>
      <c r="J96" s="209"/>
      <c r="K96" s="209"/>
      <c r="L96" s="214"/>
      <c r="M96" s="215"/>
      <c r="N96" s="216"/>
      <c r="O96" s="216"/>
      <c r="P96" s="216"/>
      <c r="Q96" s="216"/>
      <c r="R96" s="216"/>
      <c r="S96" s="216"/>
      <c r="T96" s="217"/>
      <c r="AT96" s="218" t="s">
        <v>211</v>
      </c>
      <c r="AU96" s="218" t="s">
        <v>89</v>
      </c>
      <c r="AV96" s="14" t="s">
        <v>89</v>
      </c>
      <c r="AW96" s="14" t="s">
        <v>41</v>
      </c>
      <c r="AX96" s="14" t="s">
        <v>23</v>
      </c>
      <c r="AY96" s="218" t="s">
        <v>201</v>
      </c>
    </row>
    <row r="97" spans="1:65" s="2" customFormat="1" ht="37.9" customHeight="1">
      <c r="A97" s="36"/>
      <c r="B97" s="37"/>
      <c r="C97" s="180" t="s">
        <v>221</v>
      </c>
      <c r="D97" s="180" t="s">
        <v>202</v>
      </c>
      <c r="E97" s="181" t="s">
        <v>1354</v>
      </c>
      <c r="F97" s="182" t="s">
        <v>1355</v>
      </c>
      <c r="G97" s="183" t="s">
        <v>224</v>
      </c>
      <c r="H97" s="184">
        <v>33.44</v>
      </c>
      <c r="I97" s="185"/>
      <c r="J97" s="186">
        <f>ROUND(I97*H97,2)</f>
        <v>0</v>
      </c>
      <c r="K97" s="182" t="s">
        <v>206</v>
      </c>
      <c r="L97" s="41"/>
      <c r="M97" s="187" t="s">
        <v>22</v>
      </c>
      <c r="N97" s="188" t="s">
        <v>51</v>
      </c>
      <c r="O97" s="66"/>
      <c r="P97" s="189">
        <f>O97*H97</f>
        <v>0</v>
      </c>
      <c r="Q97" s="189">
        <v>0</v>
      </c>
      <c r="R97" s="189">
        <f>Q97*H97</f>
        <v>0</v>
      </c>
      <c r="S97" s="189">
        <v>0</v>
      </c>
      <c r="T97" s="190">
        <f>S97*H97</f>
        <v>0</v>
      </c>
      <c r="U97" s="36"/>
      <c r="V97" s="36"/>
      <c r="W97" s="36"/>
      <c r="X97" s="36"/>
      <c r="Y97" s="36"/>
      <c r="Z97" s="36"/>
      <c r="AA97" s="36"/>
      <c r="AB97" s="36"/>
      <c r="AC97" s="36"/>
      <c r="AD97" s="36"/>
      <c r="AE97" s="36"/>
      <c r="AR97" s="191" t="s">
        <v>207</v>
      </c>
      <c r="AT97" s="191" t="s">
        <v>202</v>
      </c>
      <c r="AU97" s="191" t="s">
        <v>89</v>
      </c>
      <c r="AY97" s="19" t="s">
        <v>201</v>
      </c>
      <c r="BE97" s="192">
        <f>IF(N97="základní",J97,0)</f>
        <v>0</v>
      </c>
      <c r="BF97" s="192">
        <f>IF(N97="snížená",J97,0)</f>
        <v>0</v>
      </c>
      <c r="BG97" s="192">
        <f>IF(N97="zákl. přenesená",J97,0)</f>
        <v>0</v>
      </c>
      <c r="BH97" s="192">
        <f>IF(N97="sníž. přenesená",J97,0)</f>
        <v>0</v>
      </c>
      <c r="BI97" s="192">
        <f>IF(N97="nulová",J97,0)</f>
        <v>0</v>
      </c>
      <c r="BJ97" s="19" t="s">
        <v>23</v>
      </c>
      <c r="BK97" s="192">
        <f>ROUND(I97*H97,2)</f>
        <v>0</v>
      </c>
      <c r="BL97" s="19" t="s">
        <v>207</v>
      </c>
      <c r="BM97" s="191" t="s">
        <v>1356</v>
      </c>
    </row>
    <row r="98" spans="1:65" s="2" customFormat="1" ht="58.5">
      <c r="A98" s="36"/>
      <c r="B98" s="37"/>
      <c r="C98" s="38"/>
      <c r="D98" s="193" t="s">
        <v>209</v>
      </c>
      <c r="E98" s="38"/>
      <c r="F98" s="194" t="s">
        <v>1352</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209</v>
      </c>
      <c r="AU98" s="19" t="s">
        <v>89</v>
      </c>
    </row>
    <row r="99" spans="1:65" s="14" customFormat="1" ht="11.25">
      <c r="B99" s="208"/>
      <c r="C99" s="209"/>
      <c r="D99" s="193" t="s">
        <v>211</v>
      </c>
      <c r="E99" s="210" t="s">
        <v>22</v>
      </c>
      <c r="F99" s="211" t="s">
        <v>1357</v>
      </c>
      <c r="G99" s="209"/>
      <c r="H99" s="212">
        <v>33.44</v>
      </c>
      <c r="I99" s="213"/>
      <c r="J99" s="209"/>
      <c r="K99" s="209"/>
      <c r="L99" s="214"/>
      <c r="M99" s="215"/>
      <c r="N99" s="216"/>
      <c r="O99" s="216"/>
      <c r="P99" s="216"/>
      <c r="Q99" s="216"/>
      <c r="R99" s="216"/>
      <c r="S99" s="216"/>
      <c r="T99" s="217"/>
      <c r="AT99" s="218" t="s">
        <v>211</v>
      </c>
      <c r="AU99" s="218" t="s">
        <v>89</v>
      </c>
      <c r="AV99" s="14" t="s">
        <v>89</v>
      </c>
      <c r="AW99" s="14" t="s">
        <v>41</v>
      </c>
      <c r="AX99" s="14" t="s">
        <v>23</v>
      </c>
      <c r="AY99" s="218" t="s">
        <v>201</v>
      </c>
    </row>
    <row r="100" spans="1:65" s="2" customFormat="1" ht="24.2" customHeight="1">
      <c r="A100" s="36"/>
      <c r="B100" s="37"/>
      <c r="C100" s="180" t="s">
        <v>207</v>
      </c>
      <c r="D100" s="180" t="s">
        <v>202</v>
      </c>
      <c r="E100" s="181" t="s">
        <v>1358</v>
      </c>
      <c r="F100" s="182" t="s">
        <v>1359</v>
      </c>
      <c r="G100" s="183" t="s">
        <v>224</v>
      </c>
      <c r="H100" s="184">
        <v>3.04</v>
      </c>
      <c r="I100" s="185"/>
      <c r="J100" s="186">
        <f>ROUND(I100*H100,2)</f>
        <v>0</v>
      </c>
      <c r="K100" s="182" t="s">
        <v>206</v>
      </c>
      <c r="L100" s="41"/>
      <c r="M100" s="187" t="s">
        <v>22</v>
      </c>
      <c r="N100" s="188" t="s">
        <v>51</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207</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207</v>
      </c>
      <c r="BM100" s="191" t="s">
        <v>1360</v>
      </c>
    </row>
    <row r="101" spans="1:65" s="2" customFormat="1" ht="97.5">
      <c r="A101" s="36"/>
      <c r="B101" s="37"/>
      <c r="C101" s="38"/>
      <c r="D101" s="193" t="s">
        <v>209</v>
      </c>
      <c r="E101" s="38"/>
      <c r="F101" s="194" t="s">
        <v>1361</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209</v>
      </c>
      <c r="AU101" s="19" t="s">
        <v>89</v>
      </c>
    </row>
    <row r="102" spans="1:65" s="2" customFormat="1" ht="24.2" customHeight="1">
      <c r="A102" s="36"/>
      <c r="B102" s="37"/>
      <c r="C102" s="180" t="s">
        <v>234</v>
      </c>
      <c r="D102" s="180" t="s">
        <v>202</v>
      </c>
      <c r="E102" s="181" t="s">
        <v>1362</v>
      </c>
      <c r="F102" s="182" t="s">
        <v>1291</v>
      </c>
      <c r="G102" s="183" t="s">
        <v>285</v>
      </c>
      <c r="H102" s="184">
        <v>6.08</v>
      </c>
      <c r="I102" s="185"/>
      <c r="J102" s="186">
        <f>ROUND(I102*H102,2)</f>
        <v>0</v>
      </c>
      <c r="K102" s="182" t="s">
        <v>206</v>
      </c>
      <c r="L102" s="41"/>
      <c r="M102" s="187" t="s">
        <v>22</v>
      </c>
      <c r="N102" s="188" t="s">
        <v>51</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207</v>
      </c>
      <c r="AT102" s="191" t="s">
        <v>202</v>
      </c>
      <c r="AU102" s="191" t="s">
        <v>89</v>
      </c>
      <c r="AY102" s="19" t="s">
        <v>201</v>
      </c>
      <c r="BE102" s="192">
        <f>IF(N102="základní",J102,0)</f>
        <v>0</v>
      </c>
      <c r="BF102" s="192">
        <f>IF(N102="snížená",J102,0)</f>
        <v>0</v>
      </c>
      <c r="BG102" s="192">
        <f>IF(N102="zákl. přenesená",J102,0)</f>
        <v>0</v>
      </c>
      <c r="BH102" s="192">
        <f>IF(N102="sníž. přenesená",J102,0)</f>
        <v>0</v>
      </c>
      <c r="BI102" s="192">
        <f>IF(N102="nulová",J102,0)</f>
        <v>0</v>
      </c>
      <c r="BJ102" s="19" t="s">
        <v>23</v>
      </c>
      <c r="BK102" s="192">
        <f>ROUND(I102*H102,2)</f>
        <v>0</v>
      </c>
      <c r="BL102" s="19" t="s">
        <v>207</v>
      </c>
      <c r="BM102" s="191" t="s">
        <v>1363</v>
      </c>
    </row>
    <row r="103" spans="1:65" s="2" customFormat="1" ht="39">
      <c r="A103" s="36"/>
      <c r="B103" s="37"/>
      <c r="C103" s="38"/>
      <c r="D103" s="193" t="s">
        <v>209</v>
      </c>
      <c r="E103" s="38"/>
      <c r="F103" s="194" t="s">
        <v>1364</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209</v>
      </c>
      <c r="AU103" s="19" t="s">
        <v>89</v>
      </c>
    </row>
    <row r="104" spans="1:65" s="14" customFormat="1" ht="11.25">
      <c r="B104" s="208"/>
      <c r="C104" s="209"/>
      <c r="D104" s="193" t="s">
        <v>211</v>
      </c>
      <c r="E104" s="210" t="s">
        <v>22</v>
      </c>
      <c r="F104" s="211" t="s">
        <v>1365</v>
      </c>
      <c r="G104" s="209"/>
      <c r="H104" s="212">
        <v>6.08</v>
      </c>
      <c r="I104" s="213"/>
      <c r="J104" s="209"/>
      <c r="K104" s="209"/>
      <c r="L104" s="214"/>
      <c r="M104" s="215"/>
      <c r="N104" s="216"/>
      <c r="O104" s="216"/>
      <c r="P104" s="216"/>
      <c r="Q104" s="216"/>
      <c r="R104" s="216"/>
      <c r="S104" s="216"/>
      <c r="T104" s="217"/>
      <c r="AT104" s="218" t="s">
        <v>211</v>
      </c>
      <c r="AU104" s="218" t="s">
        <v>89</v>
      </c>
      <c r="AV104" s="14" t="s">
        <v>89</v>
      </c>
      <c r="AW104" s="14" t="s">
        <v>41</v>
      </c>
      <c r="AX104" s="14" t="s">
        <v>23</v>
      </c>
      <c r="AY104" s="218" t="s">
        <v>201</v>
      </c>
    </row>
    <row r="105" spans="1:65" s="2" customFormat="1" ht="24.2" customHeight="1">
      <c r="A105" s="36"/>
      <c r="B105" s="37"/>
      <c r="C105" s="180" t="s">
        <v>241</v>
      </c>
      <c r="D105" s="180" t="s">
        <v>202</v>
      </c>
      <c r="E105" s="181" t="s">
        <v>1366</v>
      </c>
      <c r="F105" s="182" t="s">
        <v>1367</v>
      </c>
      <c r="G105" s="183" t="s">
        <v>224</v>
      </c>
      <c r="H105" s="184">
        <v>15.96</v>
      </c>
      <c r="I105" s="185"/>
      <c r="J105" s="186">
        <f>ROUND(I105*H105,2)</f>
        <v>0</v>
      </c>
      <c r="K105" s="182" t="s">
        <v>206</v>
      </c>
      <c r="L105" s="41"/>
      <c r="M105" s="187" t="s">
        <v>22</v>
      </c>
      <c r="N105" s="188" t="s">
        <v>51</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207</v>
      </c>
      <c r="AT105" s="191" t="s">
        <v>202</v>
      </c>
      <c r="AU105" s="191" t="s">
        <v>89</v>
      </c>
      <c r="AY105" s="19" t="s">
        <v>201</v>
      </c>
      <c r="BE105" s="192">
        <f>IF(N105="základní",J105,0)</f>
        <v>0</v>
      </c>
      <c r="BF105" s="192">
        <f>IF(N105="snížená",J105,0)</f>
        <v>0</v>
      </c>
      <c r="BG105" s="192">
        <f>IF(N105="zákl. přenesená",J105,0)</f>
        <v>0</v>
      </c>
      <c r="BH105" s="192">
        <f>IF(N105="sníž. přenesená",J105,0)</f>
        <v>0</v>
      </c>
      <c r="BI105" s="192">
        <f>IF(N105="nulová",J105,0)</f>
        <v>0</v>
      </c>
      <c r="BJ105" s="19" t="s">
        <v>23</v>
      </c>
      <c r="BK105" s="192">
        <f>ROUND(I105*H105,2)</f>
        <v>0</v>
      </c>
      <c r="BL105" s="19" t="s">
        <v>207</v>
      </c>
      <c r="BM105" s="191" t="s">
        <v>1368</v>
      </c>
    </row>
    <row r="106" spans="1:65" s="2" customFormat="1" ht="126.75">
      <c r="A106" s="36"/>
      <c r="B106" s="37"/>
      <c r="C106" s="38"/>
      <c r="D106" s="193" t="s">
        <v>209</v>
      </c>
      <c r="E106" s="38"/>
      <c r="F106" s="194" t="s">
        <v>1369</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209</v>
      </c>
      <c r="AU106" s="19" t="s">
        <v>89</v>
      </c>
    </row>
    <row r="107" spans="1:65" s="13" customFormat="1" ht="11.25">
      <c r="B107" s="198"/>
      <c r="C107" s="199"/>
      <c r="D107" s="193" t="s">
        <v>211</v>
      </c>
      <c r="E107" s="200" t="s">
        <v>22</v>
      </c>
      <c r="F107" s="201" t="s">
        <v>1370</v>
      </c>
      <c r="G107" s="199"/>
      <c r="H107" s="200" t="s">
        <v>22</v>
      </c>
      <c r="I107" s="202"/>
      <c r="J107" s="199"/>
      <c r="K107" s="199"/>
      <c r="L107" s="203"/>
      <c r="M107" s="204"/>
      <c r="N107" s="205"/>
      <c r="O107" s="205"/>
      <c r="P107" s="205"/>
      <c r="Q107" s="205"/>
      <c r="R107" s="205"/>
      <c r="S107" s="205"/>
      <c r="T107" s="206"/>
      <c r="AT107" s="207" t="s">
        <v>211</v>
      </c>
      <c r="AU107" s="207" t="s">
        <v>89</v>
      </c>
      <c r="AV107" s="13" t="s">
        <v>23</v>
      </c>
      <c r="AW107" s="13" t="s">
        <v>41</v>
      </c>
      <c r="AX107" s="13" t="s">
        <v>80</v>
      </c>
      <c r="AY107" s="207" t="s">
        <v>201</v>
      </c>
    </row>
    <row r="108" spans="1:65" s="14" customFormat="1" ht="11.25">
      <c r="B108" s="208"/>
      <c r="C108" s="209"/>
      <c r="D108" s="193" t="s">
        <v>211</v>
      </c>
      <c r="E108" s="210" t="s">
        <v>22</v>
      </c>
      <c r="F108" s="211" t="s">
        <v>1371</v>
      </c>
      <c r="G108" s="209"/>
      <c r="H108" s="212">
        <v>15.96</v>
      </c>
      <c r="I108" s="213"/>
      <c r="J108" s="209"/>
      <c r="K108" s="209"/>
      <c r="L108" s="214"/>
      <c r="M108" s="215"/>
      <c r="N108" s="216"/>
      <c r="O108" s="216"/>
      <c r="P108" s="216"/>
      <c r="Q108" s="216"/>
      <c r="R108" s="216"/>
      <c r="S108" s="216"/>
      <c r="T108" s="217"/>
      <c r="AT108" s="218" t="s">
        <v>211</v>
      </c>
      <c r="AU108" s="218" t="s">
        <v>89</v>
      </c>
      <c r="AV108" s="14" t="s">
        <v>89</v>
      </c>
      <c r="AW108" s="14" t="s">
        <v>41</v>
      </c>
      <c r="AX108" s="14" t="s">
        <v>23</v>
      </c>
      <c r="AY108" s="218" t="s">
        <v>201</v>
      </c>
    </row>
    <row r="109" spans="1:65" s="12" customFormat="1" ht="22.9" customHeight="1">
      <c r="B109" s="164"/>
      <c r="C109" s="165"/>
      <c r="D109" s="166" t="s">
        <v>79</v>
      </c>
      <c r="E109" s="178" t="s">
        <v>89</v>
      </c>
      <c r="F109" s="178" t="s">
        <v>240</v>
      </c>
      <c r="G109" s="165"/>
      <c r="H109" s="165"/>
      <c r="I109" s="168"/>
      <c r="J109" s="179">
        <f>BK109</f>
        <v>0</v>
      </c>
      <c r="K109" s="165"/>
      <c r="L109" s="170"/>
      <c r="M109" s="171"/>
      <c r="N109" s="172"/>
      <c r="O109" s="172"/>
      <c r="P109" s="173">
        <f>SUM(P110:P118)</f>
        <v>0</v>
      </c>
      <c r="Q109" s="172"/>
      <c r="R109" s="173">
        <f>SUM(R110:R118)</f>
        <v>4.4992000000000004E-2</v>
      </c>
      <c r="S109" s="172"/>
      <c r="T109" s="174">
        <f>SUM(T110:T118)</f>
        <v>0</v>
      </c>
      <c r="AR109" s="175" t="s">
        <v>23</v>
      </c>
      <c r="AT109" s="176" t="s">
        <v>79</v>
      </c>
      <c r="AU109" s="176" t="s">
        <v>23</v>
      </c>
      <c r="AY109" s="175" t="s">
        <v>201</v>
      </c>
      <c r="BK109" s="177">
        <f>SUM(BK110:BK118)</f>
        <v>0</v>
      </c>
    </row>
    <row r="110" spans="1:65" s="2" customFormat="1" ht="14.45" customHeight="1">
      <c r="A110" s="36"/>
      <c r="B110" s="37"/>
      <c r="C110" s="180" t="s">
        <v>246</v>
      </c>
      <c r="D110" s="180" t="s">
        <v>202</v>
      </c>
      <c r="E110" s="181" t="s">
        <v>1372</v>
      </c>
      <c r="F110" s="182" t="s">
        <v>1373</v>
      </c>
      <c r="G110" s="183" t="s">
        <v>224</v>
      </c>
      <c r="H110" s="184">
        <v>3.04</v>
      </c>
      <c r="I110" s="185"/>
      <c r="J110" s="186">
        <f>ROUND(I110*H110,2)</f>
        <v>0</v>
      </c>
      <c r="K110" s="182" t="s">
        <v>206</v>
      </c>
      <c r="L110" s="41"/>
      <c r="M110" s="187" t="s">
        <v>22</v>
      </c>
      <c r="N110" s="188" t="s">
        <v>51</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207</v>
      </c>
      <c r="AT110" s="191" t="s">
        <v>202</v>
      </c>
      <c r="AU110" s="191" t="s">
        <v>89</v>
      </c>
      <c r="AY110" s="19" t="s">
        <v>201</v>
      </c>
      <c r="BE110" s="192">
        <f>IF(N110="základní",J110,0)</f>
        <v>0</v>
      </c>
      <c r="BF110" s="192">
        <f>IF(N110="snížená",J110,0)</f>
        <v>0</v>
      </c>
      <c r="BG110" s="192">
        <f>IF(N110="zákl. přenesená",J110,0)</f>
        <v>0</v>
      </c>
      <c r="BH110" s="192">
        <f>IF(N110="sníž. přenesená",J110,0)</f>
        <v>0</v>
      </c>
      <c r="BI110" s="192">
        <f>IF(N110="nulová",J110,0)</f>
        <v>0</v>
      </c>
      <c r="BJ110" s="19" t="s">
        <v>23</v>
      </c>
      <c r="BK110" s="192">
        <f>ROUND(I110*H110,2)</f>
        <v>0</v>
      </c>
      <c r="BL110" s="19" t="s">
        <v>207</v>
      </c>
      <c r="BM110" s="191" t="s">
        <v>1374</v>
      </c>
    </row>
    <row r="111" spans="1:65" s="2" customFormat="1" ht="97.5">
      <c r="A111" s="36"/>
      <c r="B111" s="37"/>
      <c r="C111" s="38"/>
      <c r="D111" s="193" t="s">
        <v>209</v>
      </c>
      <c r="E111" s="38"/>
      <c r="F111" s="194" t="s">
        <v>280</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209</v>
      </c>
      <c r="AU111" s="19" t="s">
        <v>89</v>
      </c>
    </row>
    <row r="112" spans="1:65" s="13" customFormat="1" ht="11.25">
      <c r="B112" s="198"/>
      <c r="C112" s="199"/>
      <c r="D112" s="193" t="s">
        <v>211</v>
      </c>
      <c r="E112" s="200" t="s">
        <v>22</v>
      </c>
      <c r="F112" s="201" t="s">
        <v>1347</v>
      </c>
      <c r="G112" s="199"/>
      <c r="H112" s="200" t="s">
        <v>22</v>
      </c>
      <c r="I112" s="202"/>
      <c r="J112" s="199"/>
      <c r="K112" s="199"/>
      <c r="L112" s="203"/>
      <c r="M112" s="204"/>
      <c r="N112" s="205"/>
      <c r="O112" s="205"/>
      <c r="P112" s="205"/>
      <c r="Q112" s="205"/>
      <c r="R112" s="205"/>
      <c r="S112" s="205"/>
      <c r="T112" s="206"/>
      <c r="AT112" s="207" t="s">
        <v>211</v>
      </c>
      <c r="AU112" s="207" t="s">
        <v>89</v>
      </c>
      <c r="AV112" s="13" t="s">
        <v>23</v>
      </c>
      <c r="AW112" s="13" t="s">
        <v>41</v>
      </c>
      <c r="AX112" s="13" t="s">
        <v>80</v>
      </c>
      <c r="AY112" s="207" t="s">
        <v>201</v>
      </c>
    </row>
    <row r="113" spans="1:65" s="14" customFormat="1" ht="11.25">
      <c r="B113" s="208"/>
      <c r="C113" s="209"/>
      <c r="D113" s="193" t="s">
        <v>211</v>
      </c>
      <c r="E113" s="210" t="s">
        <v>22</v>
      </c>
      <c r="F113" s="211" t="s">
        <v>1375</v>
      </c>
      <c r="G113" s="209"/>
      <c r="H113" s="212">
        <v>3.04</v>
      </c>
      <c r="I113" s="213"/>
      <c r="J113" s="209"/>
      <c r="K113" s="209"/>
      <c r="L113" s="214"/>
      <c r="M113" s="215"/>
      <c r="N113" s="216"/>
      <c r="O113" s="216"/>
      <c r="P113" s="216"/>
      <c r="Q113" s="216"/>
      <c r="R113" s="216"/>
      <c r="S113" s="216"/>
      <c r="T113" s="217"/>
      <c r="AT113" s="218" t="s">
        <v>211</v>
      </c>
      <c r="AU113" s="218" t="s">
        <v>89</v>
      </c>
      <c r="AV113" s="14" t="s">
        <v>89</v>
      </c>
      <c r="AW113" s="14" t="s">
        <v>41</v>
      </c>
      <c r="AX113" s="14" t="s">
        <v>23</v>
      </c>
      <c r="AY113" s="218" t="s">
        <v>201</v>
      </c>
    </row>
    <row r="114" spans="1:65" s="2" customFormat="1" ht="14.45" customHeight="1">
      <c r="A114" s="36"/>
      <c r="B114" s="37"/>
      <c r="C114" s="180" t="s">
        <v>253</v>
      </c>
      <c r="D114" s="180" t="s">
        <v>202</v>
      </c>
      <c r="E114" s="181" t="s">
        <v>1376</v>
      </c>
      <c r="F114" s="182" t="s">
        <v>1377</v>
      </c>
      <c r="G114" s="183" t="s">
        <v>205</v>
      </c>
      <c r="H114" s="184">
        <v>30.4</v>
      </c>
      <c r="I114" s="185"/>
      <c r="J114" s="186">
        <f>ROUND(I114*H114,2)</f>
        <v>0</v>
      </c>
      <c r="K114" s="182" t="s">
        <v>206</v>
      </c>
      <c r="L114" s="41"/>
      <c r="M114" s="187" t="s">
        <v>22</v>
      </c>
      <c r="N114" s="188" t="s">
        <v>51</v>
      </c>
      <c r="O114" s="66"/>
      <c r="P114" s="189">
        <f>O114*H114</f>
        <v>0</v>
      </c>
      <c r="Q114" s="189">
        <v>1.4400000000000001E-3</v>
      </c>
      <c r="R114" s="189">
        <f>Q114*H114</f>
        <v>4.3776000000000002E-2</v>
      </c>
      <c r="S114" s="189">
        <v>0</v>
      </c>
      <c r="T114" s="190">
        <f>S114*H114</f>
        <v>0</v>
      </c>
      <c r="U114" s="36"/>
      <c r="V114" s="36"/>
      <c r="W114" s="36"/>
      <c r="X114" s="36"/>
      <c r="Y114" s="36"/>
      <c r="Z114" s="36"/>
      <c r="AA114" s="36"/>
      <c r="AB114" s="36"/>
      <c r="AC114" s="36"/>
      <c r="AD114" s="36"/>
      <c r="AE114" s="36"/>
      <c r="AR114" s="191" t="s">
        <v>207</v>
      </c>
      <c r="AT114" s="191" t="s">
        <v>202</v>
      </c>
      <c r="AU114" s="191" t="s">
        <v>89</v>
      </c>
      <c r="AY114" s="19" t="s">
        <v>201</v>
      </c>
      <c r="BE114" s="192">
        <f>IF(N114="základní",J114,0)</f>
        <v>0</v>
      </c>
      <c r="BF114" s="192">
        <f>IF(N114="snížená",J114,0)</f>
        <v>0</v>
      </c>
      <c r="BG114" s="192">
        <f>IF(N114="zákl. přenesená",J114,0)</f>
        <v>0</v>
      </c>
      <c r="BH114" s="192">
        <f>IF(N114="sníž. přenesená",J114,0)</f>
        <v>0</v>
      </c>
      <c r="BI114" s="192">
        <f>IF(N114="nulová",J114,0)</f>
        <v>0</v>
      </c>
      <c r="BJ114" s="19" t="s">
        <v>23</v>
      </c>
      <c r="BK114" s="192">
        <f>ROUND(I114*H114,2)</f>
        <v>0</v>
      </c>
      <c r="BL114" s="19" t="s">
        <v>207</v>
      </c>
      <c r="BM114" s="191" t="s">
        <v>1378</v>
      </c>
    </row>
    <row r="115" spans="1:65" s="2" customFormat="1" ht="87.75">
      <c r="A115" s="36"/>
      <c r="B115" s="37"/>
      <c r="C115" s="38"/>
      <c r="D115" s="193" t="s">
        <v>209</v>
      </c>
      <c r="E115" s="38"/>
      <c r="F115" s="194" t="s">
        <v>1379</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209</v>
      </c>
      <c r="AU115" s="19" t="s">
        <v>89</v>
      </c>
    </row>
    <row r="116" spans="1:65" s="14" customFormat="1" ht="11.25">
      <c r="B116" s="208"/>
      <c r="C116" s="209"/>
      <c r="D116" s="193" t="s">
        <v>211</v>
      </c>
      <c r="E116" s="210" t="s">
        <v>22</v>
      </c>
      <c r="F116" s="211" t="s">
        <v>1380</v>
      </c>
      <c r="G116" s="209"/>
      <c r="H116" s="212">
        <v>30.4</v>
      </c>
      <c r="I116" s="213"/>
      <c r="J116" s="209"/>
      <c r="K116" s="209"/>
      <c r="L116" s="214"/>
      <c r="M116" s="215"/>
      <c r="N116" s="216"/>
      <c r="O116" s="216"/>
      <c r="P116" s="216"/>
      <c r="Q116" s="216"/>
      <c r="R116" s="216"/>
      <c r="S116" s="216"/>
      <c r="T116" s="217"/>
      <c r="AT116" s="218" t="s">
        <v>211</v>
      </c>
      <c r="AU116" s="218" t="s">
        <v>89</v>
      </c>
      <c r="AV116" s="14" t="s">
        <v>89</v>
      </c>
      <c r="AW116" s="14" t="s">
        <v>41</v>
      </c>
      <c r="AX116" s="14" t="s">
        <v>23</v>
      </c>
      <c r="AY116" s="218" t="s">
        <v>201</v>
      </c>
    </row>
    <row r="117" spans="1:65" s="2" customFormat="1" ht="14.45" customHeight="1">
      <c r="A117" s="36"/>
      <c r="B117" s="37"/>
      <c r="C117" s="180" t="s">
        <v>260</v>
      </c>
      <c r="D117" s="180" t="s">
        <v>202</v>
      </c>
      <c r="E117" s="181" t="s">
        <v>1381</v>
      </c>
      <c r="F117" s="182" t="s">
        <v>1382</v>
      </c>
      <c r="G117" s="183" t="s">
        <v>205</v>
      </c>
      <c r="H117" s="184">
        <v>30.4</v>
      </c>
      <c r="I117" s="185"/>
      <c r="J117" s="186">
        <f>ROUND(I117*H117,2)</f>
        <v>0</v>
      </c>
      <c r="K117" s="182" t="s">
        <v>206</v>
      </c>
      <c r="L117" s="41"/>
      <c r="M117" s="187" t="s">
        <v>22</v>
      </c>
      <c r="N117" s="188" t="s">
        <v>51</v>
      </c>
      <c r="O117" s="66"/>
      <c r="P117" s="189">
        <f>O117*H117</f>
        <v>0</v>
      </c>
      <c r="Q117" s="189">
        <v>4.0000000000000003E-5</v>
      </c>
      <c r="R117" s="189">
        <f>Q117*H117</f>
        <v>1.2160000000000001E-3</v>
      </c>
      <c r="S117" s="189">
        <v>0</v>
      </c>
      <c r="T117" s="190">
        <f>S117*H117</f>
        <v>0</v>
      </c>
      <c r="U117" s="36"/>
      <c r="V117" s="36"/>
      <c r="W117" s="36"/>
      <c r="X117" s="36"/>
      <c r="Y117" s="36"/>
      <c r="Z117" s="36"/>
      <c r="AA117" s="36"/>
      <c r="AB117" s="36"/>
      <c r="AC117" s="36"/>
      <c r="AD117" s="36"/>
      <c r="AE117" s="36"/>
      <c r="AR117" s="191" t="s">
        <v>207</v>
      </c>
      <c r="AT117" s="191" t="s">
        <v>202</v>
      </c>
      <c r="AU117" s="191" t="s">
        <v>89</v>
      </c>
      <c r="AY117" s="19" t="s">
        <v>201</v>
      </c>
      <c r="BE117" s="192">
        <f>IF(N117="základní",J117,0)</f>
        <v>0</v>
      </c>
      <c r="BF117" s="192">
        <f>IF(N117="snížená",J117,0)</f>
        <v>0</v>
      </c>
      <c r="BG117" s="192">
        <f>IF(N117="zákl. přenesená",J117,0)</f>
        <v>0</v>
      </c>
      <c r="BH117" s="192">
        <f>IF(N117="sníž. přenesená",J117,0)</f>
        <v>0</v>
      </c>
      <c r="BI117" s="192">
        <f>IF(N117="nulová",J117,0)</f>
        <v>0</v>
      </c>
      <c r="BJ117" s="19" t="s">
        <v>23</v>
      </c>
      <c r="BK117" s="192">
        <f>ROUND(I117*H117,2)</f>
        <v>0</v>
      </c>
      <c r="BL117" s="19" t="s">
        <v>207</v>
      </c>
      <c r="BM117" s="191" t="s">
        <v>1383</v>
      </c>
    </row>
    <row r="118" spans="1:65" s="2" customFormat="1" ht="87.75">
      <c r="A118" s="36"/>
      <c r="B118" s="37"/>
      <c r="C118" s="38"/>
      <c r="D118" s="193" t="s">
        <v>209</v>
      </c>
      <c r="E118" s="38"/>
      <c r="F118" s="194" t="s">
        <v>1379</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209</v>
      </c>
      <c r="AU118" s="19" t="s">
        <v>89</v>
      </c>
    </row>
    <row r="119" spans="1:65" s="12" customFormat="1" ht="22.9" customHeight="1">
      <c r="B119" s="164"/>
      <c r="C119" s="165"/>
      <c r="D119" s="166" t="s">
        <v>79</v>
      </c>
      <c r="E119" s="178" t="s">
        <v>207</v>
      </c>
      <c r="F119" s="178" t="s">
        <v>417</v>
      </c>
      <c r="G119" s="165"/>
      <c r="H119" s="165"/>
      <c r="I119" s="168"/>
      <c r="J119" s="179">
        <f>BK119</f>
        <v>0</v>
      </c>
      <c r="K119" s="165"/>
      <c r="L119" s="170"/>
      <c r="M119" s="171"/>
      <c r="N119" s="172"/>
      <c r="O119" s="172"/>
      <c r="P119" s="173">
        <f>SUM(P120:P129)</f>
        <v>0</v>
      </c>
      <c r="Q119" s="172"/>
      <c r="R119" s="173">
        <f>SUM(R120:R129)</f>
        <v>5.2641079599999996</v>
      </c>
      <c r="S119" s="172"/>
      <c r="T119" s="174">
        <f>SUM(T120:T129)</f>
        <v>0</v>
      </c>
      <c r="AR119" s="175" t="s">
        <v>23</v>
      </c>
      <c r="AT119" s="176" t="s">
        <v>79</v>
      </c>
      <c r="AU119" s="176" t="s">
        <v>23</v>
      </c>
      <c r="AY119" s="175" t="s">
        <v>201</v>
      </c>
      <c r="BK119" s="177">
        <f>SUM(BK120:BK129)</f>
        <v>0</v>
      </c>
    </row>
    <row r="120" spans="1:65" s="2" customFormat="1" ht="14.45" customHeight="1">
      <c r="A120" s="36"/>
      <c r="B120" s="37"/>
      <c r="C120" s="180" t="s">
        <v>28</v>
      </c>
      <c r="D120" s="180" t="s">
        <v>202</v>
      </c>
      <c r="E120" s="181" t="s">
        <v>488</v>
      </c>
      <c r="F120" s="182" t="s">
        <v>489</v>
      </c>
      <c r="G120" s="183" t="s">
        <v>205</v>
      </c>
      <c r="H120" s="184">
        <v>30.077999999999999</v>
      </c>
      <c r="I120" s="185"/>
      <c r="J120" s="186">
        <f>ROUND(I120*H120,2)</f>
        <v>0</v>
      </c>
      <c r="K120" s="182" t="s">
        <v>206</v>
      </c>
      <c r="L120" s="41"/>
      <c r="M120" s="187" t="s">
        <v>22</v>
      </c>
      <c r="N120" s="188" t="s">
        <v>51</v>
      </c>
      <c r="O120" s="66"/>
      <c r="P120" s="189">
        <f>O120*H120</f>
        <v>0</v>
      </c>
      <c r="Q120" s="189">
        <v>1.453E-2</v>
      </c>
      <c r="R120" s="189">
        <f>Q120*H120</f>
        <v>0.43703333999999999</v>
      </c>
      <c r="S120" s="189">
        <v>0</v>
      </c>
      <c r="T120" s="190">
        <f>S120*H120</f>
        <v>0</v>
      </c>
      <c r="U120" s="36"/>
      <c r="V120" s="36"/>
      <c r="W120" s="36"/>
      <c r="X120" s="36"/>
      <c r="Y120" s="36"/>
      <c r="Z120" s="36"/>
      <c r="AA120" s="36"/>
      <c r="AB120" s="36"/>
      <c r="AC120" s="36"/>
      <c r="AD120" s="36"/>
      <c r="AE120" s="36"/>
      <c r="AR120" s="191" t="s">
        <v>207</v>
      </c>
      <c r="AT120" s="191" t="s">
        <v>202</v>
      </c>
      <c r="AU120" s="191" t="s">
        <v>89</v>
      </c>
      <c r="AY120" s="19" t="s">
        <v>201</v>
      </c>
      <c r="BE120" s="192">
        <f>IF(N120="základní",J120,0)</f>
        <v>0</v>
      </c>
      <c r="BF120" s="192">
        <f>IF(N120="snížená",J120,0)</f>
        <v>0</v>
      </c>
      <c r="BG120" s="192">
        <f>IF(N120="zákl. přenesená",J120,0)</f>
        <v>0</v>
      </c>
      <c r="BH120" s="192">
        <f>IF(N120="sníž. přenesená",J120,0)</f>
        <v>0</v>
      </c>
      <c r="BI120" s="192">
        <f>IF(N120="nulová",J120,0)</f>
        <v>0</v>
      </c>
      <c r="BJ120" s="19" t="s">
        <v>23</v>
      </c>
      <c r="BK120" s="192">
        <f>ROUND(I120*H120,2)</f>
        <v>0</v>
      </c>
      <c r="BL120" s="19" t="s">
        <v>207</v>
      </c>
      <c r="BM120" s="191" t="s">
        <v>1384</v>
      </c>
    </row>
    <row r="121" spans="1:65" s="2" customFormat="1" ht="58.5">
      <c r="A121" s="36"/>
      <c r="B121" s="37"/>
      <c r="C121" s="38"/>
      <c r="D121" s="193" t="s">
        <v>209</v>
      </c>
      <c r="E121" s="38"/>
      <c r="F121" s="194" t="s">
        <v>491</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209</v>
      </c>
      <c r="AU121" s="19" t="s">
        <v>89</v>
      </c>
    </row>
    <row r="122" spans="1:65" s="13" customFormat="1" ht="11.25">
      <c r="B122" s="198"/>
      <c r="C122" s="199"/>
      <c r="D122" s="193" t="s">
        <v>211</v>
      </c>
      <c r="E122" s="200" t="s">
        <v>22</v>
      </c>
      <c r="F122" s="201" t="s">
        <v>1385</v>
      </c>
      <c r="G122" s="199"/>
      <c r="H122" s="200" t="s">
        <v>22</v>
      </c>
      <c r="I122" s="202"/>
      <c r="J122" s="199"/>
      <c r="K122" s="199"/>
      <c r="L122" s="203"/>
      <c r="M122" s="204"/>
      <c r="N122" s="205"/>
      <c r="O122" s="205"/>
      <c r="P122" s="205"/>
      <c r="Q122" s="205"/>
      <c r="R122" s="205"/>
      <c r="S122" s="205"/>
      <c r="T122" s="206"/>
      <c r="AT122" s="207" t="s">
        <v>211</v>
      </c>
      <c r="AU122" s="207" t="s">
        <v>89</v>
      </c>
      <c r="AV122" s="13" t="s">
        <v>23</v>
      </c>
      <c r="AW122" s="13" t="s">
        <v>41</v>
      </c>
      <c r="AX122" s="13" t="s">
        <v>80</v>
      </c>
      <c r="AY122" s="207" t="s">
        <v>201</v>
      </c>
    </row>
    <row r="123" spans="1:65" s="14" customFormat="1" ht="11.25">
      <c r="B123" s="208"/>
      <c r="C123" s="209"/>
      <c r="D123" s="193" t="s">
        <v>211</v>
      </c>
      <c r="E123" s="210" t="s">
        <v>22</v>
      </c>
      <c r="F123" s="211" t="s">
        <v>1386</v>
      </c>
      <c r="G123" s="209"/>
      <c r="H123" s="212">
        <v>30.077999999999999</v>
      </c>
      <c r="I123" s="213"/>
      <c r="J123" s="209"/>
      <c r="K123" s="209"/>
      <c r="L123" s="214"/>
      <c r="M123" s="215"/>
      <c r="N123" s="216"/>
      <c r="O123" s="216"/>
      <c r="P123" s="216"/>
      <c r="Q123" s="216"/>
      <c r="R123" s="216"/>
      <c r="S123" s="216"/>
      <c r="T123" s="217"/>
      <c r="AT123" s="218" t="s">
        <v>211</v>
      </c>
      <c r="AU123" s="218" t="s">
        <v>89</v>
      </c>
      <c r="AV123" s="14" t="s">
        <v>89</v>
      </c>
      <c r="AW123" s="14" t="s">
        <v>41</v>
      </c>
      <c r="AX123" s="14" t="s">
        <v>23</v>
      </c>
      <c r="AY123" s="218" t="s">
        <v>201</v>
      </c>
    </row>
    <row r="124" spans="1:65" s="2" customFormat="1" ht="14.45" customHeight="1">
      <c r="A124" s="36"/>
      <c r="B124" s="37"/>
      <c r="C124" s="180" t="s">
        <v>129</v>
      </c>
      <c r="D124" s="180" t="s">
        <v>202</v>
      </c>
      <c r="E124" s="181" t="s">
        <v>495</v>
      </c>
      <c r="F124" s="182" t="s">
        <v>496</v>
      </c>
      <c r="G124" s="183" t="s">
        <v>205</v>
      </c>
      <c r="H124" s="184">
        <v>30.077999999999999</v>
      </c>
      <c r="I124" s="185"/>
      <c r="J124" s="186">
        <f>ROUND(I124*H124,2)</f>
        <v>0</v>
      </c>
      <c r="K124" s="182" t="s">
        <v>206</v>
      </c>
      <c r="L124" s="41"/>
      <c r="M124" s="187" t="s">
        <v>22</v>
      </c>
      <c r="N124" s="188" t="s">
        <v>51</v>
      </c>
      <c r="O124" s="66"/>
      <c r="P124" s="189">
        <f>O124*H124</f>
        <v>0</v>
      </c>
      <c r="Q124" s="189">
        <v>1.5140000000000001E-2</v>
      </c>
      <c r="R124" s="189">
        <f>Q124*H124</f>
        <v>0.45538092000000002</v>
      </c>
      <c r="S124" s="189">
        <v>0</v>
      </c>
      <c r="T124" s="190">
        <f>S124*H124</f>
        <v>0</v>
      </c>
      <c r="U124" s="36"/>
      <c r="V124" s="36"/>
      <c r="W124" s="36"/>
      <c r="X124" s="36"/>
      <c r="Y124" s="36"/>
      <c r="Z124" s="36"/>
      <c r="AA124" s="36"/>
      <c r="AB124" s="36"/>
      <c r="AC124" s="36"/>
      <c r="AD124" s="36"/>
      <c r="AE124" s="36"/>
      <c r="AR124" s="191" t="s">
        <v>207</v>
      </c>
      <c r="AT124" s="191" t="s">
        <v>202</v>
      </c>
      <c r="AU124" s="191" t="s">
        <v>89</v>
      </c>
      <c r="AY124" s="19" t="s">
        <v>201</v>
      </c>
      <c r="BE124" s="192">
        <f>IF(N124="základní",J124,0)</f>
        <v>0</v>
      </c>
      <c r="BF124" s="192">
        <f>IF(N124="snížená",J124,0)</f>
        <v>0</v>
      </c>
      <c r="BG124" s="192">
        <f>IF(N124="zákl. přenesená",J124,0)</f>
        <v>0</v>
      </c>
      <c r="BH124" s="192">
        <f>IF(N124="sníž. přenesená",J124,0)</f>
        <v>0</v>
      </c>
      <c r="BI124" s="192">
        <f>IF(N124="nulová",J124,0)</f>
        <v>0</v>
      </c>
      <c r="BJ124" s="19" t="s">
        <v>23</v>
      </c>
      <c r="BK124" s="192">
        <f>ROUND(I124*H124,2)</f>
        <v>0</v>
      </c>
      <c r="BL124" s="19" t="s">
        <v>207</v>
      </c>
      <c r="BM124" s="191" t="s">
        <v>1387</v>
      </c>
    </row>
    <row r="125" spans="1:65" s="2" customFormat="1" ht="58.5">
      <c r="A125" s="36"/>
      <c r="B125" s="37"/>
      <c r="C125" s="38"/>
      <c r="D125" s="193" t="s">
        <v>209</v>
      </c>
      <c r="E125" s="38"/>
      <c r="F125" s="194" t="s">
        <v>491</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209</v>
      </c>
      <c r="AU125" s="19" t="s">
        <v>89</v>
      </c>
    </row>
    <row r="126" spans="1:65" s="2" customFormat="1" ht="14.45" customHeight="1">
      <c r="A126" s="36"/>
      <c r="B126" s="37"/>
      <c r="C126" s="180" t="s">
        <v>137</v>
      </c>
      <c r="D126" s="180" t="s">
        <v>202</v>
      </c>
      <c r="E126" s="181" t="s">
        <v>1388</v>
      </c>
      <c r="F126" s="182" t="s">
        <v>1389</v>
      </c>
      <c r="G126" s="183" t="s">
        <v>224</v>
      </c>
      <c r="H126" s="184">
        <v>1.6459999999999999</v>
      </c>
      <c r="I126" s="185"/>
      <c r="J126" s="186">
        <f>ROUND(I126*H126,2)</f>
        <v>0</v>
      </c>
      <c r="K126" s="182" t="s">
        <v>206</v>
      </c>
      <c r="L126" s="41"/>
      <c r="M126" s="187" t="s">
        <v>22</v>
      </c>
      <c r="N126" s="188" t="s">
        <v>51</v>
      </c>
      <c r="O126" s="66"/>
      <c r="P126" s="189">
        <f>O126*H126</f>
        <v>0</v>
      </c>
      <c r="Q126" s="189">
        <v>2.6559499999999998</v>
      </c>
      <c r="R126" s="189">
        <f>Q126*H126</f>
        <v>4.3716936999999998</v>
      </c>
      <c r="S126" s="189">
        <v>0</v>
      </c>
      <c r="T126" s="190">
        <f>S126*H126</f>
        <v>0</v>
      </c>
      <c r="U126" s="36"/>
      <c r="V126" s="36"/>
      <c r="W126" s="36"/>
      <c r="X126" s="36"/>
      <c r="Y126" s="36"/>
      <c r="Z126" s="36"/>
      <c r="AA126" s="36"/>
      <c r="AB126" s="36"/>
      <c r="AC126" s="36"/>
      <c r="AD126" s="36"/>
      <c r="AE126" s="36"/>
      <c r="AR126" s="191" t="s">
        <v>207</v>
      </c>
      <c r="AT126" s="191" t="s">
        <v>202</v>
      </c>
      <c r="AU126" s="191" t="s">
        <v>89</v>
      </c>
      <c r="AY126" s="19" t="s">
        <v>201</v>
      </c>
      <c r="BE126" s="192">
        <f>IF(N126="základní",J126,0)</f>
        <v>0</v>
      </c>
      <c r="BF126" s="192">
        <f>IF(N126="snížená",J126,0)</f>
        <v>0</v>
      </c>
      <c r="BG126" s="192">
        <f>IF(N126="zákl. přenesená",J126,0)</f>
        <v>0</v>
      </c>
      <c r="BH126" s="192">
        <f>IF(N126="sníž. přenesená",J126,0)</f>
        <v>0</v>
      </c>
      <c r="BI126" s="192">
        <f>IF(N126="nulová",J126,0)</f>
        <v>0</v>
      </c>
      <c r="BJ126" s="19" t="s">
        <v>23</v>
      </c>
      <c r="BK126" s="192">
        <f>ROUND(I126*H126,2)</f>
        <v>0</v>
      </c>
      <c r="BL126" s="19" t="s">
        <v>207</v>
      </c>
      <c r="BM126" s="191" t="s">
        <v>1390</v>
      </c>
    </row>
    <row r="127" spans="1:65" s="2" customFormat="1" ht="68.25">
      <c r="A127" s="36"/>
      <c r="B127" s="37"/>
      <c r="C127" s="38"/>
      <c r="D127" s="193" t="s">
        <v>209</v>
      </c>
      <c r="E127" s="38"/>
      <c r="F127" s="194" t="s">
        <v>1391</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209</v>
      </c>
      <c r="AU127" s="19" t="s">
        <v>89</v>
      </c>
    </row>
    <row r="128" spans="1:65" s="13" customFormat="1" ht="11.25">
      <c r="B128" s="198"/>
      <c r="C128" s="199"/>
      <c r="D128" s="193" t="s">
        <v>211</v>
      </c>
      <c r="E128" s="200" t="s">
        <v>22</v>
      </c>
      <c r="F128" s="201" t="s">
        <v>1392</v>
      </c>
      <c r="G128" s="199"/>
      <c r="H128" s="200" t="s">
        <v>22</v>
      </c>
      <c r="I128" s="202"/>
      <c r="J128" s="199"/>
      <c r="K128" s="199"/>
      <c r="L128" s="203"/>
      <c r="M128" s="204"/>
      <c r="N128" s="205"/>
      <c r="O128" s="205"/>
      <c r="P128" s="205"/>
      <c r="Q128" s="205"/>
      <c r="R128" s="205"/>
      <c r="S128" s="205"/>
      <c r="T128" s="206"/>
      <c r="AT128" s="207" t="s">
        <v>211</v>
      </c>
      <c r="AU128" s="207" t="s">
        <v>89</v>
      </c>
      <c r="AV128" s="13" t="s">
        <v>23</v>
      </c>
      <c r="AW128" s="13" t="s">
        <v>41</v>
      </c>
      <c r="AX128" s="13" t="s">
        <v>80</v>
      </c>
      <c r="AY128" s="207" t="s">
        <v>201</v>
      </c>
    </row>
    <row r="129" spans="1:65" s="14" customFormat="1" ht="11.25">
      <c r="B129" s="208"/>
      <c r="C129" s="209"/>
      <c r="D129" s="193" t="s">
        <v>211</v>
      </c>
      <c r="E129" s="210" t="s">
        <v>22</v>
      </c>
      <c r="F129" s="211" t="s">
        <v>1393</v>
      </c>
      <c r="G129" s="209"/>
      <c r="H129" s="212">
        <v>1.6459999999999999</v>
      </c>
      <c r="I129" s="213"/>
      <c r="J129" s="209"/>
      <c r="K129" s="209"/>
      <c r="L129" s="214"/>
      <c r="M129" s="215"/>
      <c r="N129" s="216"/>
      <c r="O129" s="216"/>
      <c r="P129" s="216"/>
      <c r="Q129" s="216"/>
      <c r="R129" s="216"/>
      <c r="S129" s="216"/>
      <c r="T129" s="217"/>
      <c r="AT129" s="218" t="s">
        <v>211</v>
      </c>
      <c r="AU129" s="218" t="s">
        <v>89</v>
      </c>
      <c r="AV129" s="14" t="s">
        <v>89</v>
      </c>
      <c r="AW129" s="14" t="s">
        <v>41</v>
      </c>
      <c r="AX129" s="14" t="s">
        <v>23</v>
      </c>
      <c r="AY129" s="218" t="s">
        <v>201</v>
      </c>
    </row>
    <row r="130" spans="1:65" s="12" customFormat="1" ht="22.9" customHeight="1">
      <c r="B130" s="164"/>
      <c r="C130" s="165"/>
      <c r="D130" s="166" t="s">
        <v>79</v>
      </c>
      <c r="E130" s="178" t="s">
        <v>260</v>
      </c>
      <c r="F130" s="178" t="s">
        <v>570</v>
      </c>
      <c r="G130" s="165"/>
      <c r="H130" s="165"/>
      <c r="I130" s="168"/>
      <c r="J130" s="179">
        <f>BK130</f>
        <v>0</v>
      </c>
      <c r="K130" s="165"/>
      <c r="L130" s="170"/>
      <c r="M130" s="171"/>
      <c r="N130" s="172"/>
      <c r="O130" s="172"/>
      <c r="P130" s="173">
        <f>SUM(P131:P145)</f>
        <v>0</v>
      </c>
      <c r="Q130" s="172"/>
      <c r="R130" s="173">
        <f>SUM(R131:R145)</f>
        <v>0.22247700000000001</v>
      </c>
      <c r="S130" s="172"/>
      <c r="T130" s="174">
        <f>SUM(T131:T145)</f>
        <v>0</v>
      </c>
      <c r="AR130" s="175" t="s">
        <v>23</v>
      </c>
      <c r="AT130" s="176" t="s">
        <v>79</v>
      </c>
      <c r="AU130" s="176" t="s">
        <v>23</v>
      </c>
      <c r="AY130" s="175" t="s">
        <v>201</v>
      </c>
      <c r="BK130" s="177">
        <f>SUM(BK131:BK145)</f>
        <v>0</v>
      </c>
    </row>
    <row r="131" spans="1:65" s="2" customFormat="1" ht="14.45" customHeight="1">
      <c r="A131" s="36"/>
      <c r="B131" s="37"/>
      <c r="C131" s="180" t="s">
        <v>143</v>
      </c>
      <c r="D131" s="180" t="s">
        <v>202</v>
      </c>
      <c r="E131" s="181" t="s">
        <v>1394</v>
      </c>
      <c r="F131" s="182" t="s">
        <v>1395</v>
      </c>
      <c r="G131" s="183" t="s">
        <v>434</v>
      </c>
      <c r="H131" s="184">
        <v>187</v>
      </c>
      <c r="I131" s="185"/>
      <c r="J131" s="186">
        <f>ROUND(I131*H131,2)</f>
        <v>0</v>
      </c>
      <c r="K131" s="182" t="s">
        <v>22</v>
      </c>
      <c r="L131" s="41"/>
      <c r="M131" s="187" t="s">
        <v>22</v>
      </c>
      <c r="N131" s="188" t="s">
        <v>51</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207</v>
      </c>
      <c r="AT131" s="191" t="s">
        <v>202</v>
      </c>
      <c r="AU131" s="191" t="s">
        <v>89</v>
      </c>
      <c r="AY131" s="19" t="s">
        <v>201</v>
      </c>
      <c r="BE131" s="192">
        <f>IF(N131="základní",J131,0)</f>
        <v>0</v>
      </c>
      <c r="BF131" s="192">
        <f>IF(N131="snížená",J131,0)</f>
        <v>0</v>
      </c>
      <c r="BG131" s="192">
        <f>IF(N131="zákl. přenesená",J131,0)</f>
        <v>0</v>
      </c>
      <c r="BH131" s="192">
        <f>IF(N131="sníž. přenesená",J131,0)</f>
        <v>0</v>
      </c>
      <c r="BI131" s="192">
        <f>IF(N131="nulová",J131,0)</f>
        <v>0</v>
      </c>
      <c r="BJ131" s="19" t="s">
        <v>23</v>
      </c>
      <c r="BK131" s="192">
        <f>ROUND(I131*H131,2)</f>
        <v>0</v>
      </c>
      <c r="BL131" s="19" t="s">
        <v>207</v>
      </c>
      <c r="BM131" s="191" t="s">
        <v>1396</v>
      </c>
    </row>
    <row r="132" spans="1:65" s="13" customFormat="1" ht="11.25">
      <c r="B132" s="198"/>
      <c r="C132" s="199"/>
      <c r="D132" s="193" t="s">
        <v>211</v>
      </c>
      <c r="E132" s="200" t="s">
        <v>22</v>
      </c>
      <c r="F132" s="201" t="s">
        <v>1397</v>
      </c>
      <c r="G132" s="199"/>
      <c r="H132" s="200" t="s">
        <v>22</v>
      </c>
      <c r="I132" s="202"/>
      <c r="J132" s="199"/>
      <c r="K132" s="199"/>
      <c r="L132" s="203"/>
      <c r="M132" s="204"/>
      <c r="N132" s="205"/>
      <c r="O132" s="205"/>
      <c r="P132" s="205"/>
      <c r="Q132" s="205"/>
      <c r="R132" s="205"/>
      <c r="S132" s="205"/>
      <c r="T132" s="206"/>
      <c r="AT132" s="207" t="s">
        <v>211</v>
      </c>
      <c r="AU132" s="207" t="s">
        <v>89</v>
      </c>
      <c r="AV132" s="13" t="s">
        <v>23</v>
      </c>
      <c r="AW132" s="13" t="s">
        <v>41</v>
      </c>
      <c r="AX132" s="13" t="s">
        <v>80</v>
      </c>
      <c r="AY132" s="207" t="s">
        <v>201</v>
      </c>
    </row>
    <row r="133" spans="1:65" s="14" customFormat="1" ht="11.25">
      <c r="B133" s="208"/>
      <c r="C133" s="209"/>
      <c r="D133" s="193" t="s">
        <v>211</v>
      </c>
      <c r="E133" s="210" t="s">
        <v>22</v>
      </c>
      <c r="F133" s="211" t="s">
        <v>1398</v>
      </c>
      <c r="G133" s="209"/>
      <c r="H133" s="212">
        <v>187</v>
      </c>
      <c r="I133" s="213"/>
      <c r="J133" s="209"/>
      <c r="K133" s="209"/>
      <c r="L133" s="214"/>
      <c r="M133" s="215"/>
      <c r="N133" s="216"/>
      <c r="O133" s="216"/>
      <c r="P133" s="216"/>
      <c r="Q133" s="216"/>
      <c r="R133" s="216"/>
      <c r="S133" s="216"/>
      <c r="T133" s="217"/>
      <c r="AT133" s="218" t="s">
        <v>211</v>
      </c>
      <c r="AU133" s="218" t="s">
        <v>89</v>
      </c>
      <c r="AV133" s="14" t="s">
        <v>89</v>
      </c>
      <c r="AW133" s="14" t="s">
        <v>41</v>
      </c>
      <c r="AX133" s="14" t="s">
        <v>23</v>
      </c>
      <c r="AY133" s="218" t="s">
        <v>201</v>
      </c>
    </row>
    <row r="134" spans="1:65" s="2" customFormat="1" ht="14.45" customHeight="1">
      <c r="A134" s="36"/>
      <c r="B134" s="37"/>
      <c r="C134" s="180" t="s">
        <v>152</v>
      </c>
      <c r="D134" s="180" t="s">
        <v>202</v>
      </c>
      <c r="E134" s="181" t="s">
        <v>1399</v>
      </c>
      <c r="F134" s="182" t="s">
        <v>1400</v>
      </c>
      <c r="G134" s="183" t="s">
        <v>216</v>
      </c>
      <c r="H134" s="184">
        <v>312.64999999999998</v>
      </c>
      <c r="I134" s="185"/>
      <c r="J134" s="186">
        <f>ROUND(I134*H134,2)</f>
        <v>0</v>
      </c>
      <c r="K134" s="182" t="s">
        <v>206</v>
      </c>
      <c r="L134" s="41"/>
      <c r="M134" s="187" t="s">
        <v>22</v>
      </c>
      <c r="N134" s="188" t="s">
        <v>51</v>
      </c>
      <c r="O134" s="66"/>
      <c r="P134" s="189">
        <f>O134*H134</f>
        <v>0</v>
      </c>
      <c r="Q134" s="189">
        <v>5.8E-4</v>
      </c>
      <c r="R134" s="189">
        <f>Q134*H134</f>
        <v>0.181337</v>
      </c>
      <c r="S134" s="189">
        <v>0</v>
      </c>
      <c r="T134" s="190">
        <f>S134*H134</f>
        <v>0</v>
      </c>
      <c r="U134" s="36"/>
      <c r="V134" s="36"/>
      <c r="W134" s="36"/>
      <c r="X134" s="36"/>
      <c r="Y134" s="36"/>
      <c r="Z134" s="36"/>
      <c r="AA134" s="36"/>
      <c r="AB134" s="36"/>
      <c r="AC134" s="36"/>
      <c r="AD134" s="36"/>
      <c r="AE134" s="36"/>
      <c r="AR134" s="191" t="s">
        <v>207</v>
      </c>
      <c r="AT134" s="191" t="s">
        <v>202</v>
      </c>
      <c r="AU134" s="191" t="s">
        <v>89</v>
      </c>
      <c r="AY134" s="19" t="s">
        <v>201</v>
      </c>
      <c r="BE134" s="192">
        <f>IF(N134="základní",J134,0)</f>
        <v>0</v>
      </c>
      <c r="BF134" s="192">
        <f>IF(N134="snížená",J134,0)</f>
        <v>0</v>
      </c>
      <c r="BG134" s="192">
        <f>IF(N134="zákl. přenesená",J134,0)</f>
        <v>0</v>
      </c>
      <c r="BH134" s="192">
        <f>IF(N134="sníž. přenesená",J134,0)</f>
        <v>0</v>
      </c>
      <c r="BI134" s="192">
        <f>IF(N134="nulová",J134,0)</f>
        <v>0</v>
      </c>
      <c r="BJ134" s="19" t="s">
        <v>23</v>
      </c>
      <c r="BK134" s="192">
        <f>ROUND(I134*H134,2)</f>
        <v>0</v>
      </c>
      <c r="BL134" s="19" t="s">
        <v>207</v>
      </c>
      <c r="BM134" s="191" t="s">
        <v>1401</v>
      </c>
    </row>
    <row r="135" spans="1:65" s="2" customFormat="1" ht="107.25">
      <c r="A135" s="36"/>
      <c r="B135" s="37"/>
      <c r="C135" s="38"/>
      <c r="D135" s="193" t="s">
        <v>209</v>
      </c>
      <c r="E135" s="38"/>
      <c r="F135" s="194" t="s">
        <v>1402</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209</v>
      </c>
      <c r="AU135" s="19" t="s">
        <v>89</v>
      </c>
    </row>
    <row r="136" spans="1:65" s="14" customFormat="1" ht="11.25">
      <c r="B136" s="208"/>
      <c r="C136" s="209"/>
      <c r="D136" s="193" t="s">
        <v>211</v>
      </c>
      <c r="E136" s="210" t="s">
        <v>22</v>
      </c>
      <c r="F136" s="211" t="s">
        <v>1403</v>
      </c>
      <c r="G136" s="209"/>
      <c r="H136" s="212">
        <v>312.64999999999998</v>
      </c>
      <c r="I136" s="213"/>
      <c r="J136" s="209"/>
      <c r="K136" s="209"/>
      <c r="L136" s="214"/>
      <c r="M136" s="215"/>
      <c r="N136" s="216"/>
      <c r="O136" s="216"/>
      <c r="P136" s="216"/>
      <c r="Q136" s="216"/>
      <c r="R136" s="216"/>
      <c r="S136" s="216"/>
      <c r="T136" s="217"/>
      <c r="AT136" s="218" t="s">
        <v>211</v>
      </c>
      <c r="AU136" s="218" t="s">
        <v>89</v>
      </c>
      <c r="AV136" s="14" t="s">
        <v>89</v>
      </c>
      <c r="AW136" s="14" t="s">
        <v>41</v>
      </c>
      <c r="AX136" s="14" t="s">
        <v>23</v>
      </c>
      <c r="AY136" s="218" t="s">
        <v>201</v>
      </c>
    </row>
    <row r="137" spans="1:65" s="2" customFormat="1" ht="14.45" customHeight="1">
      <c r="A137" s="36"/>
      <c r="B137" s="37"/>
      <c r="C137" s="219" t="s">
        <v>8</v>
      </c>
      <c r="D137" s="219" t="s">
        <v>261</v>
      </c>
      <c r="E137" s="220" t="s">
        <v>1404</v>
      </c>
      <c r="F137" s="221" t="s">
        <v>1405</v>
      </c>
      <c r="G137" s="222" t="s">
        <v>216</v>
      </c>
      <c r="H137" s="223">
        <v>312.64999999999998</v>
      </c>
      <c r="I137" s="224"/>
      <c r="J137" s="225">
        <f>ROUND(I137*H137,2)</f>
        <v>0</v>
      </c>
      <c r="K137" s="221" t="s">
        <v>22</v>
      </c>
      <c r="L137" s="226"/>
      <c r="M137" s="227" t="s">
        <v>22</v>
      </c>
      <c r="N137" s="228" t="s">
        <v>51</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253</v>
      </c>
      <c r="AT137" s="191" t="s">
        <v>261</v>
      </c>
      <c r="AU137" s="191" t="s">
        <v>89</v>
      </c>
      <c r="AY137" s="19" t="s">
        <v>201</v>
      </c>
      <c r="BE137" s="192">
        <f>IF(N137="základní",J137,0)</f>
        <v>0</v>
      </c>
      <c r="BF137" s="192">
        <f>IF(N137="snížená",J137,0)</f>
        <v>0</v>
      </c>
      <c r="BG137" s="192">
        <f>IF(N137="zákl. přenesená",J137,0)</f>
        <v>0</v>
      </c>
      <c r="BH137" s="192">
        <f>IF(N137="sníž. přenesená",J137,0)</f>
        <v>0</v>
      </c>
      <c r="BI137" s="192">
        <f>IF(N137="nulová",J137,0)</f>
        <v>0</v>
      </c>
      <c r="BJ137" s="19" t="s">
        <v>23</v>
      </c>
      <c r="BK137" s="192">
        <f>ROUND(I137*H137,2)</f>
        <v>0</v>
      </c>
      <c r="BL137" s="19" t="s">
        <v>207</v>
      </c>
      <c r="BM137" s="191" t="s">
        <v>1406</v>
      </c>
    </row>
    <row r="138" spans="1:65" s="2" customFormat="1" ht="14.45" customHeight="1">
      <c r="A138" s="36"/>
      <c r="B138" s="37"/>
      <c r="C138" s="180" t="s">
        <v>157</v>
      </c>
      <c r="D138" s="180" t="s">
        <v>202</v>
      </c>
      <c r="E138" s="181" t="s">
        <v>1407</v>
      </c>
      <c r="F138" s="182" t="s">
        <v>1408</v>
      </c>
      <c r="G138" s="183" t="s">
        <v>434</v>
      </c>
      <c r="H138" s="184">
        <v>187</v>
      </c>
      <c r="I138" s="185"/>
      <c r="J138" s="186">
        <f>ROUND(I138*H138,2)</f>
        <v>0</v>
      </c>
      <c r="K138" s="182" t="s">
        <v>206</v>
      </c>
      <c r="L138" s="41"/>
      <c r="M138" s="187" t="s">
        <v>22</v>
      </c>
      <c r="N138" s="188" t="s">
        <v>51</v>
      </c>
      <c r="O138" s="66"/>
      <c r="P138" s="189">
        <f>O138*H138</f>
        <v>0</v>
      </c>
      <c r="Q138" s="189">
        <v>6.0000000000000002E-5</v>
      </c>
      <c r="R138" s="189">
        <f>Q138*H138</f>
        <v>1.1220000000000001E-2</v>
      </c>
      <c r="S138" s="189">
        <v>0</v>
      </c>
      <c r="T138" s="190">
        <f>S138*H138</f>
        <v>0</v>
      </c>
      <c r="U138" s="36"/>
      <c r="V138" s="36"/>
      <c r="W138" s="36"/>
      <c r="X138" s="36"/>
      <c r="Y138" s="36"/>
      <c r="Z138" s="36"/>
      <c r="AA138" s="36"/>
      <c r="AB138" s="36"/>
      <c r="AC138" s="36"/>
      <c r="AD138" s="36"/>
      <c r="AE138" s="36"/>
      <c r="AR138" s="191" t="s">
        <v>207</v>
      </c>
      <c r="AT138" s="191" t="s">
        <v>202</v>
      </c>
      <c r="AU138" s="191" t="s">
        <v>89</v>
      </c>
      <c r="AY138" s="19" t="s">
        <v>201</v>
      </c>
      <c r="BE138" s="192">
        <f>IF(N138="základní",J138,0)</f>
        <v>0</v>
      </c>
      <c r="BF138" s="192">
        <f>IF(N138="snížená",J138,0)</f>
        <v>0</v>
      </c>
      <c r="BG138" s="192">
        <f>IF(N138="zákl. přenesená",J138,0)</f>
        <v>0</v>
      </c>
      <c r="BH138" s="192">
        <f>IF(N138="sníž. přenesená",J138,0)</f>
        <v>0</v>
      </c>
      <c r="BI138" s="192">
        <f>IF(N138="nulová",J138,0)</f>
        <v>0</v>
      </c>
      <c r="BJ138" s="19" t="s">
        <v>23</v>
      </c>
      <c r="BK138" s="192">
        <f>ROUND(I138*H138,2)</f>
        <v>0</v>
      </c>
      <c r="BL138" s="19" t="s">
        <v>207</v>
      </c>
      <c r="BM138" s="191" t="s">
        <v>1409</v>
      </c>
    </row>
    <row r="139" spans="1:65" s="2" customFormat="1" ht="87.75">
      <c r="A139" s="36"/>
      <c r="B139" s="37"/>
      <c r="C139" s="38"/>
      <c r="D139" s="193" t="s">
        <v>209</v>
      </c>
      <c r="E139" s="38"/>
      <c r="F139" s="194" t="s">
        <v>599</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209</v>
      </c>
      <c r="AU139" s="19" t="s">
        <v>89</v>
      </c>
    </row>
    <row r="140" spans="1:65" s="13" customFormat="1" ht="11.25">
      <c r="B140" s="198"/>
      <c r="C140" s="199"/>
      <c r="D140" s="193" t="s">
        <v>211</v>
      </c>
      <c r="E140" s="200" t="s">
        <v>22</v>
      </c>
      <c r="F140" s="201" t="s">
        <v>1410</v>
      </c>
      <c r="G140" s="199"/>
      <c r="H140" s="200" t="s">
        <v>22</v>
      </c>
      <c r="I140" s="202"/>
      <c r="J140" s="199"/>
      <c r="K140" s="199"/>
      <c r="L140" s="203"/>
      <c r="M140" s="204"/>
      <c r="N140" s="205"/>
      <c r="O140" s="205"/>
      <c r="P140" s="205"/>
      <c r="Q140" s="205"/>
      <c r="R140" s="205"/>
      <c r="S140" s="205"/>
      <c r="T140" s="206"/>
      <c r="AT140" s="207" t="s">
        <v>211</v>
      </c>
      <c r="AU140" s="207" t="s">
        <v>89</v>
      </c>
      <c r="AV140" s="13" t="s">
        <v>23</v>
      </c>
      <c r="AW140" s="13" t="s">
        <v>41</v>
      </c>
      <c r="AX140" s="13" t="s">
        <v>80</v>
      </c>
      <c r="AY140" s="207" t="s">
        <v>201</v>
      </c>
    </row>
    <row r="141" spans="1:65" s="14" customFormat="1" ht="11.25">
      <c r="B141" s="208"/>
      <c r="C141" s="209"/>
      <c r="D141" s="193" t="s">
        <v>211</v>
      </c>
      <c r="E141" s="210" t="s">
        <v>22</v>
      </c>
      <c r="F141" s="211" t="s">
        <v>1398</v>
      </c>
      <c r="G141" s="209"/>
      <c r="H141" s="212">
        <v>187</v>
      </c>
      <c r="I141" s="213"/>
      <c r="J141" s="209"/>
      <c r="K141" s="209"/>
      <c r="L141" s="214"/>
      <c r="M141" s="215"/>
      <c r="N141" s="216"/>
      <c r="O141" s="216"/>
      <c r="P141" s="216"/>
      <c r="Q141" s="216"/>
      <c r="R141" s="216"/>
      <c r="S141" s="216"/>
      <c r="T141" s="217"/>
      <c r="AT141" s="218" t="s">
        <v>211</v>
      </c>
      <c r="AU141" s="218" t="s">
        <v>89</v>
      </c>
      <c r="AV141" s="14" t="s">
        <v>89</v>
      </c>
      <c r="AW141" s="14" t="s">
        <v>41</v>
      </c>
      <c r="AX141" s="14" t="s">
        <v>23</v>
      </c>
      <c r="AY141" s="218" t="s">
        <v>201</v>
      </c>
    </row>
    <row r="142" spans="1:65" s="2" customFormat="1" ht="14.45" customHeight="1">
      <c r="A142" s="36"/>
      <c r="B142" s="37"/>
      <c r="C142" s="219" t="s">
        <v>160</v>
      </c>
      <c r="D142" s="219" t="s">
        <v>261</v>
      </c>
      <c r="E142" s="220" t="s">
        <v>1411</v>
      </c>
      <c r="F142" s="221" t="s">
        <v>1412</v>
      </c>
      <c r="G142" s="222" t="s">
        <v>434</v>
      </c>
      <c r="H142" s="223">
        <v>187</v>
      </c>
      <c r="I142" s="224"/>
      <c r="J142" s="225">
        <f>ROUND(I142*H142,2)</f>
        <v>0</v>
      </c>
      <c r="K142" s="221" t="s">
        <v>22</v>
      </c>
      <c r="L142" s="226"/>
      <c r="M142" s="227" t="s">
        <v>22</v>
      </c>
      <c r="N142" s="228" t="s">
        <v>51</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253</v>
      </c>
      <c r="AT142" s="191" t="s">
        <v>261</v>
      </c>
      <c r="AU142" s="191" t="s">
        <v>89</v>
      </c>
      <c r="AY142" s="19" t="s">
        <v>201</v>
      </c>
      <c r="BE142" s="192">
        <f>IF(N142="základní",J142,0)</f>
        <v>0</v>
      </c>
      <c r="BF142" s="192">
        <f>IF(N142="snížená",J142,0)</f>
        <v>0</v>
      </c>
      <c r="BG142" s="192">
        <f>IF(N142="zákl. přenesená",J142,0)</f>
        <v>0</v>
      </c>
      <c r="BH142" s="192">
        <f>IF(N142="sníž. přenesená",J142,0)</f>
        <v>0</v>
      </c>
      <c r="BI142" s="192">
        <f>IF(N142="nulová",J142,0)</f>
        <v>0</v>
      </c>
      <c r="BJ142" s="19" t="s">
        <v>23</v>
      </c>
      <c r="BK142" s="192">
        <f>ROUND(I142*H142,2)</f>
        <v>0</v>
      </c>
      <c r="BL142" s="19" t="s">
        <v>207</v>
      </c>
      <c r="BM142" s="191" t="s">
        <v>1413</v>
      </c>
    </row>
    <row r="143" spans="1:65" s="2" customFormat="1" ht="24.2" customHeight="1">
      <c r="A143" s="36"/>
      <c r="B143" s="37"/>
      <c r="C143" s="180" t="s">
        <v>317</v>
      </c>
      <c r="D143" s="180" t="s">
        <v>202</v>
      </c>
      <c r="E143" s="181" t="s">
        <v>1074</v>
      </c>
      <c r="F143" s="182" t="s">
        <v>1075</v>
      </c>
      <c r="G143" s="183" t="s">
        <v>434</v>
      </c>
      <c r="H143" s="184">
        <v>748</v>
      </c>
      <c r="I143" s="185"/>
      <c r="J143" s="186">
        <f>ROUND(I143*H143,2)</f>
        <v>0</v>
      </c>
      <c r="K143" s="182" t="s">
        <v>206</v>
      </c>
      <c r="L143" s="41"/>
      <c r="M143" s="187" t="s">
        <v>22</v>
      </c>
      <c r="N143" s="188" t="s">
        <v>51</v>
      </c>
      <c r="O143" s="66"/>
      <c r="P143" s="189">
        <f>O143*H143</f>
        <v>0</v>
      </c>
      <c r="Q143" s="189">
        <v>4.0000000000000003E-5</v>
      </c>
      <c r="R143" s="189">
        <f>Q143*H143</f>
        <v>2.9920000000000002E-2</v>
      </c>
      <c r="S143" s="189">
        <v>0</v>
      </c>
      <c r="T143" s="190">
        <f>S143*H143</f>
        <v>0</v>
      </c>
      <c r="U143" s="36"/>
      <c r="V143" s="36"/>
      <c r="W143" s="36"/>
      <c r="X143" s="36"/>
      <c r="Y143" s="36"/>
      <c r="Z143" s="36"/>
      <c r="AA143" s="36"/>
      <c r="AB143" s="36"/>
      <c r="AC143" s="36"/>
      <c r="AD143" s="36"/>
      <c r="AE143" s="36"/>
      <c r="AR143" s="191" t="s">
        <v>207</v>
      </c>
      <c r="AT143" s="191" t="s">
        <v>202</v>
      </c>
      <c r="AU143" s="191" t="s">
        <v>89</v>
      </c>
      <c r="AY143" s="19" t="s">
        <v>201</v>
      </c>
      <c r="BE143" s="192">
        <f>IF(N143="základní",J143,0)</f>
        <v>0</v>
      </c>
      <c r="BF143" s="192">
        <f>IF(N143="snížená",J143,0)</f>
        <v>0</v>
      </c>
      <c r="BG143" s="192">
        <f>IF(N143="zákl. přenesená",J143,0)</f>
        <v>0</v>
      </c>
      <c r="BH143" s="192">
        <f>IF(N143="sníž. přenesená",J143,0)</f>
        <v>0</v>
      </c>
      <c r="BI143" s="192">
        <f>IF(N143="nulová",J143,0)</f>
        <v>0</v>
      </c>
      <c r="BJ143" s="19" t="s">
        <v>23</v>
      </c>
      <c r="BK143" s="192">
        <f>ROUND(I143*H143,2)</f>
        <v>0</v>
      </c>
      <c r="BL143" s="19" t="s">
        <v>207</v>
      </c>
      <c r="BM143" s="191" t="s">
        <v>1414</v>
      </c>
    </row>
    <row r="144" spans="1:65" s="2" customFormat="1" ht="87.75">
      <c r="A144" s="36"/>
      <c r="B144" s="37"/>
      <c r="C144" s="38"/>
      <c r="D144" s="193" t="s">
        <v>209</v>
      </c>
      <c r="E144" s="38"/>
      <c r="F144" s="194" t="s">
        <v>1005</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209</v>
      </c>
      <c r="AU144" s="19" t="s">
        <v>89</v>
      </c>
    </row>
    <row r="145" spans="1:65" s="14" customFormat="1" ht="11.25">
      <c r="B145" s="208"/>
      <c r="C145" s="209"/>
      <c r="D145" s="193" t="s">
        <v>211</v>
      </c>
      <c r="E145" s="210" t="s">
        <v>22</v>
      </c>
      <c r="F145" s="211" t="s">
        <v>1415</v>
      </c>
      <c r="G145" s="209"/>
      <c r="H145" s="212">
        <v>748</v>
      </c>
      <c r="I145" s="213"/>
      <c r="J145" s="209"/>
      <c r="K145" s="209"/>
      <c r="L145" s="214"/>
      <c r="M145" s="215"/>
      <c r="N145" s="216"/>
      <c r="O145" s="216"/>
      <c r="P145" s="216"/>
      <c r="Q145" s="216"/>
      <c r="R145" s="216"/>
      <c r="S145" s="216"/>
      <c r="T145" s="217"/>
      <c r="AT145" s="218" t="s">
        <v>211</v>
      </c>
      <c r="AU145" s="218" t="s">
        <v>89</v>
      </c>
      <c r="AV145" s="14" t="s">
        <v>89</v>
      </c>
      <c r="AW145" s="14" t="s">
        <v>41</v>
      </c>
      <c r="AX145" s="14" t="s">
        <v>23</v>
      </c>
      <c r="AY145" s="218" t="s">
        <v>201</v>
      </c>
    </row>
    <row r="146" spans="1:65" s="12" customFormat="1" ht="22.9" customHeight="1">
      <c r="B146" s="164"/>
      <c r="C146" s="165"/>
      <c r="D146" s="166" t="s">
        <v>79</v>
      </c>
      <c r="E146" s="178" t="s">
        <v>857</v>
      </c>
      <c r="F146" s="178" t="s">
        <v>858</v>
      </c>
      <c r="G146" s="165"/>
      <c r="H146" s="165"/>
      <c r="I146" s="168"/>
      <c r="J146" s="179">
        <f>BK146</f>
        <v>0</v>
      </c>
      <c r="K146" s="165"/>
      <c r="L146" s="170"/>
      <c r="M146" s="171"/>
      <c r="N146" s="172"/>
      <c r="O146" s="172"/>
      <c r="P146" s="173">
        <f>SUM(P147:P148)</f>
        <v>0</v>
      </c>
      <c r="Q146" s="172"/>
      <c r="R146" s="173">
        <f>SUM(R147:R148)</f>
        <v>0</v>
      </c>
      <c r="S146" s="172"/>
      <c r="T146" s="174">
        <f>SUM(T147:T148)</f>
        <v>0</v>
      </c>
      <c r="AR146" s="175" t="s">
        <v>23</v>
      </c>
      <c r="AT146" s="176" t="s">
        <v>79</v>
      </c>
      <c r="AU146" s="176" t="s">
        <v>23</v>
      </c>
      <c r="AY146" s="175" t="s">
        <v>201</v>
      </c>
      <c r="BK146" s="177">
        <f>SUM(BK147:BK148)</f>
        <v>0</v>
      </c>
    </row>
    <row r="147" spans="1:65" s="2" customFormat="1" ht="24.2" customHeight="1">
      <c r="A147" s="36"/>
      <c r="B147" s="37"/>
      <c r="C147" s="180" t="s">
        <v>321</v>
      </c>
      <c r="D147" s="180" t="s">
        <v>202</v>
      </c>
      <c r="E147" s="181" t="s">
        <v>860</v>
      </c>
      <c r="F147" s="182" t="s">
        <v>861</v>
      </c>
      <c r="G147" s="183" t="s">
        <v>285</v>
      </c>
      <c r="H147" s="184">
        <v>5.532</v>
      </c>
      <c r="I147" s="185"/>
      <c r="J147" s="186">
        <f>ROUND(I147*H147,2)</f>
        <v>0</v>
      </c>
      <c r="K147" s="182" t="s">
        <v>206</v>
      </c>
      <c r="L147" s="41"/>
      <c r="M147" s="187" t="s">
        <v>22</v>
      </c>
      <c r="N147" s="188" t="s">
        <v>51</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207</v>
      </c>
      <c r="AT147" s="191" t="s">
        <v>202</v>
      </c>
      <c r="AU147" s="191" t="s">
        <v>89</v>
      </c>
      <c r="AY147" s="19" t="s">
        <v>201</v>
      </c>
      <c r="BE147" s="192">
        <f>IF(N147="základní",J147,0)</f>
        <v>0</v>
      </c>
      <c r="BF147" s="192">
        <f>IF(N147="snížená",J147,0)</f>
        <v>0</v>
      </c>
      <c r="BG147" s="192">
        <f>IF(N147="zákl. přenesená",J147,0)</f>
        <v>0</v>
      </c>
      <c r="BH147" s="192">
        <f>IF(N147="sníž. přenesená",J147,0)</f>
        <v>0</v>
      </c>
      <c r="BI147" s="192">
        <f>IF(N147="nulová",J147,0)</f>
        <v>0</v>
      </c>
      <c r="BJ147" s="19" t="s">
        <v>23</v>
      </c>
      <c r="BK147" s="192">
        <f>ROUND(I147*H147,2)</f>
        <v>0</v>
      </c>
      <c r="BL147" s="19" t="s">
        <v>207</v>
      </c>
      <c r="BM147" s="191" t="s">
        <v>1416</v>
      </c>
    </row>
    <row r="148" spans="1:65" s="2" customFormat="1" ht="58.5">
      <c r="A148" s="36"/>
      <c r="B148" s="37"/>
      <c r="C148" s="38"/>
      <c r="D148" s="193" t="s">
        <v>209</v>
      </c>
      <c r="E148" s="38"/>
      <c r="F148" s="194" t="s">
        <v>863</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209</v>
      </c>
      <c r="AU148" s="19" t="s">
        <v>89</v>
      </c>
    </row>
    <row r="149" spans="1:65" s="12" customFormat="1" ht="25.9" customHeight="1">
      <c r="B149" s="164"/>
      <c r="C149" s="165"/>
      <c r="D149" s="166" t="s">
        <v>79</v>
      </c>
      <c r="E149" s="167" t="s">
        <v>864</v>
      </c>
      <c r="F149" s="167" t="s">
        <v>865</v>
      </c>
      <c r="G149" s="165"/>
      <c r="H149" s="165"/>
      <c r="I149" s="168"/>
      <c r="J149" s="169">
        <f>BK149</f>
        <v>0</v>
      </c>
      <c r="K149" s="165"/>
      <c r="L149" s="170"/>
      <c r="M149" s="171"/>
      <c r="N149" s="172"/>
      <c r="O149" s="172"/>
      <c r="P149" s="173">
        <f>P150</f>
        <v>0</v>
      </c>
      <c r="Q149" s="172"/>
      <c r="R149" s="173">
        <f>R150</f>
        <v>2.3608799999999999E-2</v>
      </c>
      <c r="S149" s="172"/>
      <c r="T149" s="174">
        <f>T150</f>
        <v>0</v>
      </c>
      <c r="AR149" s="175" t="s">
        <v>89</v>
      </c>
      <c r="AT149" s="176" t="s">
        <v>79</v>
      </c>
      <c r="AU149" s="176" t="s">
        <v>80</v>
      </c>
      <c r="AY149" s="175" t="s">
        <v>201</v>
      </c>
      <c r="BK149" s="177">
        <f>BK150</f>
        <v>0</v>
      </c>
    </row>
    <row r="150" spans="1:65" s="12" customFormat="1" ht="22.9" customHeight="1">
      <c r="B150" s="164"/>
      <c r="C150" s="165"/>
      <c r="D150" s="166" t="s">
        <v>79</v>
      </c>
      <c r="E150" s="178" t="s">
        <v>899</v>
      </c>
      <c r="F150" s="178" t="s">
        <v>900</v>
      </c>
      <c r="G150" s="165"/>
      <c r="H150" s="165"/>
      <c r="I150" s="168"/>
      <c r="J150" s="179">
        <f>BK150</f>
        <v>0</v>
      </c>
      <c r="K150" s="165"/>
      <c r="L150" s="170"/>
      <c r="M150" s="171"/>
      <c r="N150" s="172"/>
      <c r="O150" s="172"/>
      <c r="P150" s="173">
        <f>SUM(P151:P153)</f>
        <v>0</v>
      </c>
      <c r="Q150" s="172"/>
      <c r="R150" s="173">
        <f>SUM(R151:R153)</f>
        <v>2.3608799999999999E-2</v>
      </c>
      <c r="S150" s="172"/>
      <c r="T150" s="174">
        <f>SUM(T151:T153)</f>
        <v>0</v>
      </c>
      <c r="AR150" s="175" t="s">
        <v>89</v>
      </c>
      <c r="AT150" s="176" t="s">
        <v>79</v>
      </c>
      <c r="AU150" s="176" t="s">
        <v>23</v>
      </c>
      <c r="AY150" s="175" t="s">
        <v>201</v>
      </c>
      <c r="BK150" s="177">
        <f>SUM(BK151:BK153)</f>
        <v>0</v>
      </c>
    </row>
    <row r="151" spans="1:65" s="2" customFormat="1" ht="24.2" customHeight="1">
      <c r="A151" s="36"/>
      <c r="B151" s="37"/>
      <c r="C151" s="180" t="s">
        <v>328</v>
      </c>
      <c r="D151" s="180" t="s">
        <v>202</v>
      </c>
      <c r="E151" s="181" t="s">
        <v>902</v>
      </c>
      <c r="F151" s="182" t="s">
        <v>903</v>
      </c>
      <c r="G151" s="183" t="s">
        <v>205</v>
      </c>
      <c r="H151" s="184">
        <v>236.08799999999999</v>
      </c>
      <c r="I151" s="185"/>
      <c r="J151" s="186">
        <f>ROUND(I151*H151,2)</f>
        <v>0</v>
      </c>
      <c r="K151" s="182" t="s">
        <v>206</v>
      </c>
      <c r="L151" s="41"/>
      <c r="M151" s="187" t="s">
        <v>22</v>
      </c>
      <c r="N151" s="188" t="s">
        <v>51</v>
      </c>
      <c r="O151" s="66"/>
      <c r="P151" s="189">
        <f>O151*H151</f>
        <v>0</v>
      </c>
      <c r="Q151" s="189">
        <v>1E-4</v>
      </c>
      <c r="R151" s="189">
        <f>Q151*H151</f>
        <v>2.3608799999999999E-2</v>
      </c>
      <c r="S151" s="189">
        <v>0</v>
      </c>
      <c r="T151" s="190">
        <f>S151*H151</f>
        <v>0</v>
      </c>
      <c r="U151" s="36"/>
      <c r="V151" s="36"/>
      <c r="W151" s="36"/>
      <c r="X151" s="36"/>
      <c r="Y151" s="36"/>
      <c r="Z151" s="36"/>
      <c r="AA151" s="36"/>
      <c r="AB151" s="36"/>
      <c r="AC151" s="36"/>
      <c r="AD151" s="36"/>
      <c r="AE151" s="36"/>
      <c r="AR151" s="191" t="s">
        <v>157</v>
      </c>
      <c r="AT151" s="191" t="s">
        <v>202</v>
      </c>
      <c r="AU151" s="191" t="s">
        <v>89</v>
      </c>
      <c r="AY151" s="19" t="s">
        <v>201</v>
      </c>
      <c r="BE151" s="192">
        <f>IF(N151="základní",J151,0)</f>
        <v>0</v>
      </c>
      <c r="BF151" s="192">
        <f>IF(N151="snížená",J151,0)</f>
        <v>0</v>
      </c>
      <c r="BG151" s="192">
        <f>IF(N151="zákl. přenesená",J151,0)</f>
        <v>0</v>
      </c>
      <c r="BH151" s="192">
        <f>IF(N151="sníž. přenesená",J151,0)</f>
        <v>0</v>
      </c>
      <c r="BI151" s="192">
        <f>IF(N151="nulová",J151,0)</f>
        <v>0</v>
      </c>
      <c r="BJ151" s="19" t="s">
        <v>23</v>
      </c>
      <c r="BK151" s="192">
        <f>ROUND(I151*H151,2)</f>
        <v>0</v>
      </c>
      <c r="BL151" s="19" t="s">
        <v>157</v>
      </c>
      <c r="BM151" s="191" t="s">
        <v>1417</v>
      </c>
    </row>
    <row r="152" spans="1:65" s="13" customFormat="1" ht="11.25">
      <c r="B152" s="198"/>
      <c r="C152" s="199"/>
      <c r="D152" s="193" t="s">
        <v>211</v>
      </c>
      <c r="E152" s="200" t="s">
        <v>22</v>
      </c>
      <c r="F152" s="201" t="s">
        <v>1418</v>
      </c>
      <c r="G152" s="199"/>
      <c r="H152" s="200" t="s">
        <v>22</v>
      </c>
      <c r="I152" s="202"/>
      <c r="J152" s="199"/>
      <c r="K152" s="199"/>
      <c r="L152" s="203"/>
      <c r="M152" s="204"/>
      <c r="N152" s="205"/>
      <c r="O152" s="205"/>
      <c r="P152" s="205"/>
      <c r="Q152" s="205"/>
      <c r="R152" s="205"/>
      <c r="S152" s="205"/>
      <c r="T152" s="206"/>
      <c r="AT152" s="207" t="s">
        <v>211</v>
      </c>
      <c r="AU152" s="207" t="s">
        <v>89</v>
      </c>
      <c r="AV152" s="13" t="s">
        <v>23</v>
      </c>
      <c r="AW152" s="13" t="s">
        <v>41</v>
      </c>
      <c r="AX152" s="13" t="s">
        <v>80</v>
      </c>
      <c r="AY152" s="207" t="s">
        <v>201</v>
      </c>
    </row>
    <row r="153" spans="1:65" s="14" customFormat="1" ht="11.25">
      <c r="B153" s="208"/>
      <c r="C153" s="209"/>
      <c r="D153" s="193" t="s">
        <v>211</v>
      </c>
      <c r="E153" s="210" t="s">
        <v>22</v>
      </c>
      <c r="F153" s="211" t="s">
        <v>1419</v>
      </c>
      <c r="G153" s="209"/>
      <c r="H153" s="212">
        <v>236.08799999999999</v>
      </c>
      <c r="I153" s="213"/>
      <c r="J153" s="209"/>
      <c r="K153" s="209"/>
      <c r="L153" s="214"/>
      <c r="M153" s="260"/>
      <c r="N153" s="261"/>
      <c r="O153" s="261"/>
      <c r="P153" s="261"/>
      <c r="Q153" s="261"/>
      <c r="R153" s="261"/>
      <c r="S153" s="261"/>
      <c r="T153" s="262"/>
      <c r="AT153" s="218" t="s">
        <v>211</v>
      </c>
      <c r="AU153" s="218" t="s">
        <v>89</v>
      </c>
      <c r="AV153" s="14" t="s">
        <v>89</v>
      </c>
      <c r="AW153" s="14" t="s">
        <v>41</v>
      </c>
      <c r="AX153" s="14" t="s">
        <v>23</v>
      </c>
      <c r="AY153" s="218" t="s">
        <v>201</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HW3iBBlLCFEqxJGcb/4fGDwDyBnvDcrdSuPvQfdxcDqci2+6WvK3IXYccimaTC2WdxsZn5wc6WjTm7S/U9Z0TA==" saltValue="iKahED5mZ8gE2YCIoq7Pj/Nt5rY2z6r1SfpXNOEIQtbglPugHvHl9LHQFTeEAhE+Q9L7qLjBass97DKukSLFeA==" spinCount="100000" sheet="1" objects="1" scenarios="1" formatColumns="0" formatRows="0" autoFilter="0"/>
  <autoFilter ref="C86:K153"/>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topLeftCell="A61" workbookViewId="0">
      <selection activeCell="F99" sqref="F99"/>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102</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1420</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1422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ROUND((SUM(BE87:BE108)),  2)</f>
        <v>0</v>
      </c>
      <c r="G35" s="36"/>
      <c r="H35" s="36"/>
      <c r="I35" s="126">
        <v>0.21</v>
      </c>
      <c r="J35" s="125">
        <f>ROUND(((SUM(BE87:BE108))*I35),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ROUND((SUM(BF87:BF108)),  2)</f>
        <v>0</v>
      </c>
      <c r="G36" s="36"/>
      <c r="H36" s="36"/>
      <c r="I36" s="126">
        <v>0.15</v>
      </c>
      <c r="J36" s="125">
        <f>ROUND(((SUM(BF87:BF108))*I36),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1420</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Demontáž - Demontáž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1420</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Demontáž - Demontáž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SUM(P90:P108)</f>
        <v>0</v>
      </c>
      <c r="Q89" s="172"/>
      <c r="R89" s="173">
        <f>SUM(R90:R108)</f>
        <v>0</v>
      </c>
      <c r="S89" s="172"/>
      <c r="T89" s="174">
        <f>SUM(T90:T108)</f>
        <v>0</v>
      </c>
      <c r="AR89" s="175" t="s">
        <v>221</v>
      </c>
      <c r="AT89" s="176" t="s">
        <v>79</v>
      </c>
      <c r="AU89" s="176" t="s">
        <v>23</v>
      </c>
      <c r="AY89" s="175" t="s">
        <v>201</v>
      </c>
      <c r="BK89" s="177">
        <f>SUM(BK90:BK108)</f>
        <v>0</v>
      </c>
    </row>
    <row r="90" spans="1:65" s="2" customFormat="1" ht="14.45" customHeight="1">
      <c r="A90" s="36"/>
      <c r="B90" s="37"/>
      <c r="C90" s="180" t="s">
        <v>23</v>
      </c>
      <c r="D90" s="180" t="s">
        <v>202</v>
      </c>
      <c r="E90" s="181" t="s">
        <v>1428</v>
      </c>
      <c r="F90" s="182" t="s">
        <v>1429</v>
      </c>
      <c r="G90" s="183" t="s">
        <v>216</v>
      </c>
      <c r="H90" s="184">
        <v>2</v>
      </c>
      <c r="I90" s="185"/>
      <c r="J90" s="186">
        <f t="shared" ref="J90:J108" si="0">ROUND(I90*H90,2)</f>
        <v>0</v>
      </c>
      <c r="K90" s="182" t="s">
        <v>22</v>
      </c>
      <c r="L90" s="41"/>
      <c r="M90" s="187" t="s">
        <v>22</v>
      </c>
      <c r="N90" s="188" t="s">
        <v>51</v>
      </c>
      <c r="O90" s="66"/>
      <c r="P90" s="189">
        <f t="shared" ref="P90:P108" si="1">O90*H90</f>
        <v>0</v>
      </c>
      <c r="Q90" s="189">
        <v>0</v>
      </c>
      <c r="R90" s="189">
        <f t="shared" ref="R90:R108" si="2">Q90*H90</f>
        <v>0</v>
      </c>
      <c r="S90" s="189">
        <v>0</v>
      </c>
      <c r="T90" s="190">
        <f t="shared" ref="T90:T108" si="3">S90*H90</f>
        <v>0</v>
      </c>
      <c r="U90" s="36"/>
      <c r="V90" s="36"/>
      <c r="W90" s="36"/>
      <c r="X90" s="36"/>
      <c r="Y90" s="36"/>
      <c r="Z90" s="36"/>
      <c r="AA90" s="36"/>
      <c r="AB90" s="36"/>
      <c r="AC90" s="36"/>
      <c r="AD90" s="36"/>
      <c r="AE90" s="36"/>
      <c r="AR90" s="191" t="s">
        <v>612</v>
      </c>
      <c r="AT90" s="191" t="s">
        <v>202</v>
      </c>
      <c r="AU90" s="191" t="s">
        <v>89</v>
      </c>
      <c r="AY90" s="19" t="s">
        <v>201</v>
      </c>
      <c r="BE90" s="192">
        <f t="shared" ref="BE90:BE108" si="4">IF(N90="základní",J90,0)</f>
        <v>0</v>
      </c>
      <c r="BF90" s="192">
        <f t="shared" ref="BF90:BF108" si="5">IF(N90="snížená",J90,0)</f>
        <v>0</v>
      </c>
      <c r="BG90" s="192">
        <f t="shared" ref="BG90:BG108" si="6">IF(N90="zákl. přenesená",J90,0)</f>
        <v>0</v>
      </c>
      <c r="BH90" s="192">
        <f t="shared" ref="BH90:BH108" si="7">IF(N90="sníž. přenesená",J90,0)</f>
        <v>0</v>
      </c>
      <c r="BI90" s="192">
        <f t="shared" ref="BI90:BI108" si="8">IF(N90="nulová",J90,0)</f>
        <v>0</v>
      </c>
      <c r="BJ90" s="19" t="s">
        <v>23</v>
      </c>
      <c r="BK90" s="192">
        <f t="shared" ref="BK90:BK108" si="9">ROUND(I90*H90,2)</f>
        <v>0</v>
      </c>
      <c r="BL90" s="19" t="s">
        <v>612</v>
      </c>
      <c r="BM90" s="191" t="s">
        <v>89</v>
      </c>
    </row>
    <row r="91" spans="1:65" s="2" customFormat="1" ht="14.45" customHeight="1">
      <c r="A91" s="36"/>
      <c r="B91" s="37"/>
      <c r="C91" s="180" t="s">
        <v>89</v>
      </c>
      <c r="D91" s="180" t="s">
        <v>202</v>
      </c>
      <c r="E91" s="181" t="s">
        <v>1430</v>
      </c>
      <c r="F91" s="182" t="s">
        <v>1431</v>
      </c>
      <c r="G91" s="183" t="s">
        <v>216</v>
      </c>
      <c r="H91" s="184">
        <v>10</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1432</v>
      </c>
      <c r="F92" s="182" t="s">
        <v>1433</v>
      </c>
      <c r="G92" s="183" t="s">
        <v>1434</v>
      </c>
      <c r="H92" s="184">
        <v>2</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1435</v>
      </c>
      <c r="F93" s="182" t="s">
        <v>1436</v>
      </c>
      <c r="G93" s="183" t="s">
        <v>1434</v>
      </c>
      <c r="H93" s="184">
        <v>1</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1437</v>
      </c>
      <c r="F94" s="182" t="s">
        <v>1438</v>
      </c>
      <c r="G94" s="183" t="s">
        <v>1434</v>
      </c>
      <c r="H94" s="184">
        <v>2</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1439</v>
      </c>
      <c r="F95" s="182" t="s">
        <v>1440</v>
      </c>
      <c r="G95" s="183" t="s">
        <v>1434</v>
      </c>
      <c r="H95" s="184">
        <v>1</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1441</v>
      </c>
      <c r="F96" s="182" t="s">
        <v>1442</v>
      </c>
      <c r="G96" s="183" t="s">
        <v>1434</v>
      </c>
      <c r="H96" s="184">
        <v>1</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1443</v>
      </c>
      <c r="F97" s="182" t="s">
        <v>1444</v>
      </c>
      <c r="G97" s="183" t="s">
        <v>1434</v>
      </c>
      <c r="H97" s="184">
        <v>1</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1445</v>
      </c>
      <c r="F98" s="182" t="s">
        <v>1446</v>
      </c>
      <c r="G98" s="183" t="s">
        <v>1434</v>
      </c>
      <c r="H98" s="184">
        <v>1</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1447</v>
      </c>
      <c r="F99" s="182" t="s">
        <v>1448</v>
      </c>
      <c r="G99" s="183" t="s">
        <v>1434</v>
      </c>
      <c r="H99" s="184">
        <v>1</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23</v>
      </c>
      <c r="F100" s="182" t="s">
        <v>1449</v>
      </c>
      <c r="G100" s="183" t="s">
        <v>1434</v>
      </c>
      <c r="H100" s="184">
        <v>1</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1450</v>
      </c>
      <c r="F101" s="182" t="s">
        <v>1451</v>
      </c>
      <c r="G101" s="183" t="s">
        <v>216</v>
      </c>
      <c r="H101" s="184">
        <v>2</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1452</v>
      </c>
      <c r="F102" s="182" t="s">
        <v>1453</v>
      </c>
      <c r="G102" s="183" t="s">
        <v>1434</v>
      </c>
      <c r="H102" s="184">
        <v>1</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1454</v>
      </c>
      <c r="F103" s="182" t="s">
        <v>1455</v>
      </c>
      <c r="G103" s="183" t="s">
        <v>1456</v>
      </c>
      <c r="H103" s="184">
        <v>1</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1457</v>
      </c>
      <c r="F104" s="182" t="s">
        <v>1458</v>
      </c>
      <c r="G104" s="183" t="s">
        <v>1456</v>
      </c>
      <c r="H104" s="184">
        <v>1</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157</v>
      </c>
      <c r="D105" s="180" t="s">
        <v>202</v>
      </c>
      <c r="E105" s="181" t="s">
        <v>1459</v>
      </c>
      <c r="F105" s="182" t="s">
        <v>1460</v>
      </c>
      <c r="G105" s="183" t="s">
        <v>1434</v>
      </c>
      <c r="H105" s="184">
        <v>1</v>
      </c>
      <c r="I105" s="185"/>
      <c r="J105" s="186">
        <f t="shared" si="0"/>
        <v>0</v>
      </c>
      <c r="K105" s="182" t="s">
        <v>22</v>
      </c>
      <c r="L105" s="41"/>
      <c r="M105" s="187" t="s">
        <v>22</v>
      </c>
      <c r="N105" s="188" t="s">
        <v>51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14.45" customHeight="1">
      <c r="A106" s="36"/>
      <c r="B106" s="37"/>
      <c r="C106" s="180" t="s">
        <v>160</v>
      </c>
      <c r="D106" s="180" t="s">
        <v>202</v>
      </c>
      <c r="E106" s="181" t="s">
        <v>1461</v>
      </c>
      <c r="F106" s="182" t="s">
        <v>1462</v>
      </c>
      <c r="G106" s="183" t="s">
        <v>1463</v>
      </c>
      <c r="H106" s="184">
        <v>5</v>
      </c>
      <c r="I106" s="185"/>
      <c r="J106" s="186">
        <f t="shared" si="0"/>
        <v>0</v>
      </c>
      <c r="K106" s="182" t="s">
        <v>22</v>
      </c>
      <c r="L106" s="41"/>
      <c r="M106" s="187" t="s">
        <v>22</v>
      </c>
      <c r="N106" s="188" t="s">
        <v>51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612</v>
      </c>
      <c r="AT106" s="191" t="s">
        <v>202</v>
      </c>
      <c r="AU106" s="191" t="s">
        <v>89</v>
      </c>
      <c r="AY106" s="19" t="s">
        <v>201</v>
      </c>
      <c r="BE106" s="192">
        <f t="shared" si="4"/>
        <v>0</v>
      </c>
      <c r="BF106" s="192">
        <f t="shared" si="5"/>
        <v>0</v>
      </c>
      <c r="BG106" s="192">
        <f t="shared" si="6"/>
        <v>0</v>
      </c>
      <c r="BH106" s="192">
        <f t="shared" si="7"/>
        <v>0</v>
      </c>
      <c r="BI106" s="192">
        <f t="shared" si="8"/>
        <v>0</v>
      </c>
      <c r="BJ106" s="19" t="s">
        <v>23</v>
      </c>
      <c r="BK106" s="192">
        <f t="shared" si="9"/>
        <v>0</v>
      </c>
      <c r="BL106" s="19" t="s">
        <v>612</v>
      </c>
      <c r="BM106" s="191" t="s">
        <v>431</v>
      </c>
    </row>
    <row r="107" spans="1:65" s="2" customFormat="1" ht="14.45" customHeight="1">
      <c r="A107" s="36"/>
      <c r="B107" s="37"/>
      <c r="C107" s="180" t="s">
        <v>317</v>
      </c>
      <c r="D107" s="180" t="s">
        <v>202</v>
      </c>
      <c r="E107" s="181" t="s">
        <v>1464</v>
      </c>
      <c r="F107" s="182" t="s">
        <v>1465</v>
      </c>
      <c r="G107" s="183" t="s">
        <v>1463</v>
      </c>
      <c r="H107" s="184">
        <v>2</v>
      </c>
      <c r="I107" s="185"/>
      <c r="J107" s="186">
        <f t="shared" si="0"/>
        <v>0</v>
      </c>
      <c r="K107" s="182" t="s">
        <v>22</v>
      </c>
      <c r="L107" s="41"/>
      <c r="M107" s="187" t="s">
        <v>22</v>
      </c>
      <c r="N107" s="188" t="s">
        <v>51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612</v>
      </c>
      <c r="AT107" s="191" t="s">
        <v>202</v>
      </c>
      <c r="AU107" s="191" t="s">
        <v>89</v>
      </c>
      <c r="AY107" s="19" t="s">
        <v>201</v>
      </c>
      <c r="BE107" s="192">
        <f t="shared" si="4"/>
        <v>0</v>
      </c>
      <c r="BF107" s="192">
        <f t="shared" si="5"/>
        <v>0</v>
      </c>
      <c r="BG107" s="192">
        <f t="shared" si="6"/>
        <v>0</v>
      </c>
      <c r="BH107" s="192">
        <f t="shared" si="7"/>
        <v>0</v>
      </c>
      <c r="BI107" s="192">
        <f t="shared" si="8"/>
        <v>0</v>
      </c>
      <c r="BJ107" s="19" t="s">
        <v>23</v>
      </c>
      <c r="BK107" s="192">
        <f t="shared" si="9"/>
        <v>0</v>
      </c>
      <c r="BL107" s="19" t="s">
        <v>612</v>
      </c>
      <c r="BM107" s="191" t="s">
        <v>443</v>
      </c>
    </row>
    <row r="108" spans="1:65" s="2" customFormat="1" ht="14.45" customHeight="1">
      <c r="A108" s="36"/>
      <c r="B108" s="37"/>
      <c r="C108" s="180" t="s">
        <v>321</v>
      </c>
      <c r="D108" s="180" t="s">
        <v>202</v>
      </c>
      <c r="E108" s="181" t="s">
        <v>1466</v>
      </c>
      <c r="F108" s="182" t="s">
        <v>1467</v>
      </c>
      <c r="G108" s="183" t="s">
        <v>1463</v>
      </c>
      <c r="H108" s="184">
        <v>6</v>
      </c>
      <c r="I108" s="185"/>
      <c r="J108" s="186">
        <f t="shared" si="0"/>
        <v>0</v>
      </c>
      <c r="K108" s="182" t="s">
        <v>22</v>
      </c>
      <c r="L108" s="41"/>
      <c r="M108" s="263" t="s">
        <v>22</v>
      </c>
      <c r="N108" s="264" t="s">
        <v>51</v>
      </c>
      <c r="O108" s="258"/>
      <c r="P108" s="265">
        <f t="shared" si="1"/>
        <v>0</v>
      </c>
      <c r="Q108" s="265">
        <v>0</v>
      </c>
      <c r="R108" s="265">
        <f t="shared" si="2"/>
        <v>0</v>
      </c>
      <c r="S108" s="265">
        <v>0</v>
      </c>
      <c r="T108" s="266">
        <f t="shared" si="3"/>
        <v>0</v>
      </c>
      <c r="U108" s="36"/>
      <c r="V108" s="36"/>
      <c r="W108" s="36"/>
      <c r="X108" s="36"/>
      <c r="Y108" s="36"/>
      <c r="Z108" s="36"/>
      <c r="AA108" s="36"/>
      <c r="AB108" s="36"/>
      <c r="AC108" s="36"/>
      <c r="AD108" s="36"/>
      <c r="AE108" s="36"/>
      <c r="AR108" s="191" t="s">
        <v>612</v>
      </c>
      <c r="AT108" s="191" t="s">
        <v>202</v>
      </c>
      <c r="AU108" s="191" t="s">
        <v>89</v>
      </c>
      <c r="AY108" s="19" t="s">
        <v>201</v>
      </c>
      <c r="BE108" s="192">
        <f t="shared" si="4"/>
        <v>0</v>
      </c>
      <c r="BF108" s="192">
        <f t="shared" si="5"/>
        <v>0</v>
      </c>
      <c r="BG108" s="192">
        <f t="shared" si="6"/>
        <v>0</v>
      </c>
      <c r="BH108" s="192">
        <f t="shared" si="7"/>
        <v>0</v>
      </c>
      <c r="BI108" s="192">
        <f t="shared" si="8"/>
        <v>0</v>
      </c>
      <c r="BJ108" s="19" t="s">
        <v>23</v>
      </c>
      <c r="BK108" s="192">
        <f t="shared" si="9"/>
        <v>0</v>
      </c>
      <c r="BL108" s="19" t="s">
        <v>612</v>
      </c>
      <c r="BM108" s="191" t="s">
        <v>462</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iPUC66wV7Bk3YXKaz/RWWWc2XzQjLOXdGiGnJrZ7UZVZdjuzay5qqh6/wreGnCHmbr2jgSLX17gubHsvCORyw==" saltValue="2WqQ1SnsoMRxZ/maKVicSFG9KpDNiFulPaiwDv/jr8NRBlu3SQEGf+dmWtZ+NNFzJVaqwJh0I90i06c5USNEpw==" spinCount="100000" sheet="1" objects="1" scenarios="1" formatColumns="0" formatRows="0" autoFilter="0"/>
  <autoFilter ref="C86:K108"/>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104</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1420</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1468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ROUND((SUM(BE87:BE119)),  2)</f>
        <v>0</v>
      </c>
      <c r="G35" s="36"/>
      <c r="H35" s="36"/>
      <c r="I35" s="126">
        <v>0.21</v>
      </c>
      <c r="J35" s="125">
        <f>ROUND(((SUM(BE87:BE119))*I35),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ROUND((SUM(BF87:BF119)),  2)</f>
        <v>0</v>
      </c>
      <c r="G36" s="36"/>
      <c r="H36" s="36"/>
      <c r="I36" s="126">
        <v>0.15</v>
      </c>
      <c r="J36" s="125">
        <f>ROUND(((SUM(BF87:BF119))*I36),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ROUND((SUM(BG87:BG119)),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ROUND((SUM(BH87:BH119)),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ROUND((SUM(BI87:BI119)),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1420</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Elektro - Elektro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1420</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Elektro - Elektro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SUM(P90:P119)</f>
        <v>0</v>
      </c>
      <c r="Q89" s="172"/>
      <c r="R89" s="173">
        <f>SUM(R90:R119)</f>
        <v>0</v>
      </c>
      <c r="S89" s="172"/>
      <c r="T89" s="174">
        <f>SUM(T90:T119)</f>
        <v>0</v>
      </c>
      <c r="AR89" s="175" t="s">
        <v>221</v>
      </c>
      <c r="AT89" s="176" t="s">
        <v>79</v>
      </c>
      <c r="AU89" s="176" t="s">
        <v>23</v>
      </c>
      <c r="AY89" s="175" t="s">
        <v>201</v>
      </c>
      <c r="BK89" s="177">
        <f>SUM(BK90:BK119)</f>
        <v>0</v>
      </c>
    </row>
    <row r="90" spans="1:65" s="2" customFormat="1" ht="14.45" customHeight="1">
      <c r="A90" s="36"/>
      <c r="B90" s="37"/>
      <c r="C90" s="180" t="s">
        <v>80</v>
      </c>
      <c r="D90" s="180" t="s">
        <v>202</v>
      </c>
      <c r="E90" s="181" t="s">
        <v>1469</v>
      </c>
      <c r="F90" s="182" t="s">
        <v>1470</v>
      </c>
      <c r="G90" s="183" t="s">
        <v>216</v>
      </c>
      <c r="H90" s="184">
        <v>9</v>
      </c>
      <c r="I90" s="185"/>
      <c r="J90" s="186">
        <f t="shared" ref="J90:J112" si="0">ROUND(I90*H90,2)</f>
        <v>0</v>
      </c>
      <c r="K90" s="182" t="s">
        <v>22</v>
      </c>
      <c r="L90" s="41"/>
      <c r="M90" s="187" t="s">
        <v>22</v>
      </c>
      <c r="N90" s="188" t="s">
        <v>51</v>
      </c>
      <c r="O90" s="66"/>
      <c r="P90" s="189">
        <f t="shared" ref="P90:P112" si="1">O90*H90</f>
        <v>0</v>
      </c>
      <c r="Q90" s="189">
        <v>0</v>
      </c>
      <c r="R90" s="189">
        <f t="shared" ref="R90:R112" si="2">Q90*H90</f>
        <v>0</v>
      </c>
      <c r="S90" s="189">
        <v>0</v>
      </c>
      <c r="T90" s="190">
        <f t="shared" ref="T90:T112" si="3">S90*H90</f>
        <v>0</v>
      </c>
      <c r="U90" s="36"/>
      <c r="V90" s="36"/>
      <c r="W90" s="36"/>
      <c r="X90" s="36"/>
      <c r="Y90" s="36"/>
      <c r="Z90" s="36"/>
      <c r="AA90" s="36"/>
      <c r="AB90" s="36"/>
      <c r="AC90" s="36"/>
      <c r="AD90" s="36"/>
      <c r="AE90" s="36"/>
      <c r="AR90" s="191" t="s">
        <v>612</v>
      </c>
      <c r="AT90" s="191" t="s">
        <v>202</v>
      </c>
      <c r="AU90" s="191" t="s">
        <v>89</v>
      </c>
      <c r="AY90" s="19" t="s">
        <v>201</v>
      </c>
      <c r="BE90" s="192">
        <f t="shared" ref="BE90:BE112" si="4">IF(N90="základní",J90,0)</f>
        <v>0</v>
      </c>
      <c r="BF90" s="192">
        <f t="shared" ref="BF90:BF112" si="5">IF(N90="snížená",J90,0)</f>
        <v>0</v>
      </c>
      <c r="BG90" s="192">
        <f t="shared" ref="BG90:BG112" si="6">IF(N90="zákl. přenesená",J90,0)</f>
        <v>0</v>
      </c>
      <c r="BH90" s="192">
        <f t="shared" ref="BH90:BH112" si="7">IF(N90="sníž. přenesená",J90,0)</f>
        <v>0</v>
      </c>
      <c r="BI90" s="192">
        <f t="shared" ref="BI90:BI112" si="8">IF(N90="nulová",J90,0)</f>
        <v>0</v>
      </c>
      <c r="BJ90" s="19" t="s">
        <v>23</v>
      </c>
      <c r="BK90" s="192">
        <f t="shared" ref="BK90:BK112" si="9">ROUND(I90*H90,2)</f>
        <v>0</v>
      </c>
      <c r="BL90" s="19" t="s">
        <v>612</v>
      </c>
      <c r="BM90" s="191" t="s">
        <v>89</v>
      </c>
    </row>
    <row r="91" spans="1:65" s="2" customFormat="1" ht="14.45" customHeight="1">
      <c r="A91" s="36"/>
      <c r="B91" s="37"/>
      <c r="C91" s="180" t="s">
        <v>80</v>
      </c>
      <c r="D91" s="180" t="s">
        <v>202</v>
      </c>
      <c r="E91" s="181" t="s">
        <v>1471</v>
      </c>
      <c r="F91" s="182" t="s">
        <v>1472</v>
      </c>
      <c r="G91" s="183" t="s">
        <v>216</v>
      </c>
      <c r="H91" s="184">
        <v>54</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80</v>
      </c>
      <c r="D92" s="180" t="s">
        <v>202</v>
      </c>
      <c r="E92" s="181" t="s">
        <v>1473</v>
      </c>
      <c r="F92" s="182" t="s">
        <v>1474</v>
      </c>
      <c r="G92" s="183" t="s">
        <v>216</v>
      </c>
      <c r="H92" s="184">
        <v>450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80</v>
      </c>
      <c r="D93" s="180" t="s">
        <v>202</v>
      </c>
      <c r="E93" s="181" t="s">
        <v>1475</v>
      </c>
      <c r="F93" s="182" t="s">
        <v>1476</v>
      </c>
      <c r="G93" s="183" t="s">
        <v>216</v>
      </c>
      <c r="H93" s="184">
        <v>450</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80</v>
      </c>
      <c r="D94" s="180" t="s">
        <v>202</v>
      </c>
      <c r="E94" s="181" t="s">
        <v>1477</v>
      </c>
      <c r="F94" s="182" t="s">
        <v>1478</v>
      </c>
      <c r="G94" s="183" t="s">
        <v>216</v>
      </c>
      <c r="H94" s="184">
        <v>374</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80</v>
      </c>
      <c r="D95" s="180" t="s">
        <v>202</v>
      </c>
      <c r="E95" s="181" t="s">
        <v>1479</v>
      </c>
      <c r="F95" s="182" t="s">
        <v>1480</v>
      </c>
      <c r="G95" s="183" t="s">
        <v>216</v>
      </c>
      <c r="H95" s="184">
        <v>50</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80</v>
      </c>
      <c r="D96" s="180" t="s">
        <v>202</v>
      </c>
      <c r="E96" s="181" t="s">
        <v>1481</v>
      </c>
      <c r="F96" s="182" t="s">
        <v>1482</v>
      </c>
      <c r="G96" s="183" t="s">
        <v>1434</v>
      </c>
      <c r="H96" s="184">
        <v>18</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80</v>
      </c>
      <c r="D97" s="180" t="s">
        <v>202</v>
      </c>
      <c r="E97" s="181" t="s">
        <v>1483</v>
      </c>
      <c r="F97" s="182" t="s">
        <v>1484</v>
      </c>
      <c r="G97" s="183" t="s">
        <v>1434</v>
      </c>
      <c r="H97" s="184">
        <v>72</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80</v>
      </c>
      <c r="D98" s="180" t="s">
        <v>202</v>
      </c>
      <c r="E98" s="181" t="s">
        <v>1485</v>
      </c>
      <c r="F98" s="182" t="s">
        <v>1486</v>
      </c>
      <c r="G98" s="183" t="s">
        <v>1434</v>
      </c>
      <c r="H98" s="184">
        <v>1</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80</v>
      </c>
      <c r="D99" s="180" t="s">
        <v>202</v>
      </c>
      <c r="E99" s="181" t="s">
        <v>1487</v>
      </c>
      <c r="F99" s="182" t="s">
        <v>1488</v>
      </c>
      <c r="G99" s="183" t="s">
        <v>1434</v>
      </c>
      <c r="H99" s="184">
        <v>2</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80</v>
      </c>
      <c r="D100" s="180" t="s">
        <v>202</v>
      </c>
      <c r="E100" s="181" t="s">
        <v>1489</v>
      </c>
      <c r="F100" s="182" t="s">
        <v>1490</v>
      </c>
      <c r="G100" s="183" t="s">
        <v>1434</v>
      </c>
      <c r="H100" s="184">
        <v>7</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80</v>
      </c>
      <c r="D101" s="180" t="s">
        <v>202</v>
      </c>
      <c r="E101" s="181" t="s">
        <v>1491</v>
      </c>
      <c r="F101" s="182" t="s">
        <v>1492</v>
      </c>
      <c r="G101" s="183" t="s">
        <v>1434</v>
      </c>
      <c r="H101" s="184">
        <v>8</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80</v>
      </c>
      <c r="D102" s="180" t="s">
        <v>202</v>
      </c>
      <c r="E102" s="181" t="s">
        <v>1493</v>
      </c>
      <c r="F102" s="182" t="s">
        <v>1494</v>
      </c>
      <c r="G102" s="183" t="s">
        <v>1434</v>
      </c>
      <c r="H102" s="184">
        <v>2</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80</v>
      </c>
      <c r="D103" s="180" t="s">
        <v>202</v>
      </c>
      <c r="E103" s="181" t="s">
        <v>1495</v>
      </c>
      <c r="F103" s="182" t="s">
        <v>1496</v>
      </c>
      <c r="G103" s="183" t="s">
        <v>1434</v>
      </c>
      <c r="H103" s="184">
        <v>9</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80</v>
      </c>
      <c r="D104" s="180" t="s">
        <v>202</v>
      </c>
      <c r="E104" s="181" t="s">
        <v>1497</v>
      </c>
      <c r="F104" s="182" t="s">
        <v>1498</v>
      </c>
      <c r="G104" s="183" t="s">
        <v>1434</v>
      </c>
      <c r="H104" s="184">
        <v>27</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80</v>
      </c>
      <c r="D105" s="180" t="s">
        <v>202</v>
      </c>
      <c r="E105" s="181" t="s">
        <v>1499</v>
      </c>
      <c r="F105" s="182" t="s">
        <v>1500</v>
      </c>
      <c r="G105" s="183" t="s">
        <v>216</v>
      </c>
      <c r="H105" s="184">
        <v>770</v>
      </c>
      <c r="I105" s="185"/>
      <c r="J105" s="186">
        <f t="shared" si="0"/>
        <v>0</v>
      </c>
      <c r="K105" s="182" t="s">
        <v>22</v>
      </c>
      <c r="L105" s="41"/>
      <c r="M105" s="187" t="s">
        <v>22</v>
      </c>
      <c r="N105" s="188" t="s">
        <v>51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14.45" customHeight="1">
      <c r="A106" s="36"/>
      <c r="B106" s="37"/>
      <c r="C106" s="180" t="s">
        <v>80</v>
      </c>
      <c r="D106" s="180" t="s">
        <v>202</v>
      </c>
      <c r="E106" s="181" t="s">
        <v>1501</v>
      </c>
      <c r="F106" s="182" t="s">
        <v>1502</v>
      </c>
      <c r="G106" s="183" t="s">
        <v>216</v>
      </c>
      <c r="H106" s="184">
        <v>20</v>
      </c>
      <c r="I106" s="185"/>
      <c r="J106" s="186">
        <f t="shared" si="0"/>
        <v>0</v>
      </c>
      <c r="K106" s="182" t="s">
        <v>22</v>
      </c>
      <c r="L106" s="41"/>
      <c r="M106" s="187" t="s">
        <v>22</v>
      </c>
      <c r="N106" s="188" t="s">
        <v>51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612</v>
      </c>
      <c r="AT106" s="191" t="s">
        <v>202</v>
      </c>
      <c r="AU106" s="191" t="s">
        <v>89</v>
      </c>
      <c r="AY106" s="19" t="s">
        <v>201</v>
      </c>
      <c r="BE106" s="192">
        <f t="shared" si="4"/>
        <v>0</v>
      </c>
      <c r="BF106" s="192">
        <f t="shared" si="5"/>
        <v>0</v>
      </c>
      <c r="BG106" s="192">
        <f t="shared" si="6"/>
        <v>0</v>
      </c>
      <c r="BH106" s="192">
        <f t="shared" si="7"/>
        <v>0</v>
      </c>
      <c r="BI106" s="192">
        <f t="shared" si="8"/>
        <v>0</v>
      </c>
      <c r="BJ106" s="19" t="s">
        <v>23</v>
      </c>
      <c r="BK106" s="192">
        <f t="shared" si="9"/>
        <v>0</v>
      </c>
      <c r="BL106" s="19" t="s">
        <v>612</v>
      </c>
      <c r="BM106" s="191" t="s">
        <v>431</v>
      </c>
    </row>
    <row r="107" spans="1:65" s="2" customFormat="1" ht="14.45" customHeight="1">
      <c r="A107" s="36"/>
      <c r="B107" s="37"/>
      <c r="C107" s="180" t="s">
        <v>80</v>
      </c>
      <c r="D107" s="180" t="s">
        <v>202</v>
      </c>
      <c r="E107" s="181" t="s">
        <v>1503</v>
      </c>
      <c r="F107" s="182" t="s">
        <v>1504</v>
      </c>
      <c r="G107" s="183" t="s">
        <v>216</v>
      </c>
      <c r="H107" s="184">
        <v>200</v>
      </c>
      <c r="I107" s="185"/>
      <c r="J107" s="186">
        <f t="shared" si="0"/>
        <v>0</v>
      </c>
      <c r="K107" s="182" t="s">
        <v>22</v>
      </c>
      <c r="L107" s="41"/>
      <c r="M107" s="187" t="s">
        <v>22</v>
      </c>
      <c r="N107" s="188" t="s">
        <v>51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612</v>
      </c>
      <c r="AT107" s="191" t="s">
        <v>202</v>
      </c>
      <c r="AU107" s="191" t="s">
        <v>89</v>
      </c>
      <c r="AY107" s="19" t="s">
        <v>201</v>
      </c>
      <c r="BE107" s="192">
        <f t="shared" si="4"/>
        <v>0</v>
      </c>
      <c r="BF107" s="192">
        <f t="shared" si="5"/>
        <v>0</v>
      </c>
      <c r="BG107" s="192">
        <f t="shared" si="6"/>
        <v>0</v>
      </c>
      <c r="BH107" s="192">
        <f t="shared" si="7"/>
        <v>0</v>
      </c>
      <c r="BI107" s="192">
        <f t="shared" si="8"/>
        <v>0</v>
      </c>
      <c r="BJ107" s="19" t="s">
        <v>23</v>
      </c>
      <c r="BK107" s="192">
        <f t="shared" si="9"/>
        <v>0</v>
      </c>
      <c r="BL107" s="19" t="s">
        <v>612</v>
      </c>
      <c r="BM107" s="191" t="s">
        <v>443</v>
      </c>
    </row>
    <row r="108" spans="1:65" s="2" customFormat="1" ht="14.45" customHeight="1">
      <c r="A108" s="36"/>
      <c r="B108" s="37"/>
      <c r="C108" s="180" t="s">
        <v>80</v>
      </c>
      <c r="D108" s="180" t="s">
        <v>202</v>
      </c>
      <c r="E108" s="181" t="s">
        <v>1505</v>
      </c>
      <c r="F108" s="182" t="s">
        <v>1506</v>
      </c>
      <c r="G108" s="183" t="s">
        <v>1434</v>
      </c>
      <c r="H108" s="184">
        <v>9</v>
      </c>
      <c r="I108" s="185"/>
      <c r="J108" s="186">
        <f t="shared" si="0"/>
        <v>0</v>
      </c>
      <c r="K108" s="182" t="s">
        <v>22</v>
      </c>
      <c r="L108" s="41"/>
      <c r="M108" s="187" t="s">
        <v>22</v>
      </c>
      <c r="N108" s="188" t="s">
        <v>51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612</v>
      </c>
      <c r="AT108" s="191" t="s">
        <v>202</v>
      </c>
      <c r="AU108" s="191" t="s">
        <v>89</v>
      </c>
      <c r="AY108" s="19" t="s">
        <v>201</v>
      </c>
      <c r="BE108" s="192">
        <f t="shared" si="4"/>
        <v>0</v>
      </c>
      <c r="BF108" s="192">
        <f t="shared" si="5"/>
        <v>0</v>
      </c>
      <c r="BG108" s="192">
        <f t="shared" si="6"/>
        <v>0</v>
      </c>
      <c r="BH108" s="192">
        <f t="shared" si="7"/>
        <v>0</v>
      </c>
      <c r="BI108" s="192">
        <f t="shared" si="8"/>
        <v>0</v>
      </c>
      <c r="BJ108" s="19" t="s">
        <v>23</v>
      </c>
      <c r="BK108" s="192">
        <f t="shared" si="9"/>
        <v>0</v>
      </c>
      <c r="BL108" s="19" t="s">
        <v>612</v>
      </c>
      <c r="BM108" s="191" t="s">
        <v>462</v>
      </c>
    </row>
    <row r="109" spans="1:65" s="2" customFormat="1" ht="14.45" customHeight="1">
      <c r="A109" s="36"/>
      <c r="B109" s="37"/>
      <c r="C109" s="180" t="s">
        <v>80</v>
      </c>
      <c r="D109" s="180" t="s">
        <v>202</v>
      </c>
      <c r="E109" s="181" t="s">
        <v>1507</v>
      </c>
      <c r="F109" s="182" t="s">
        <v>1508</v>
      </c>
      <c r="G109" s="183" t="s">
        <v>1456</v>
      </c>
      <c r="H109" s="184">
        <v>5</v>
      </c>
      <c r="I109" s="185"/>
      <c r="J109" s="186">
        <f t="shared" si="0"/>
        <v>0</v>
      </c>
      <c r="K109" s="182" t="s">
        <v>22</v>
      </c>
      <c r="L109" s="41"/>
      <c r="M109" s="187" t="s">
        <v>22</v>
      </c>
      <c r="N109" s="188" t="s">
        <v>51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612</v>
      </c>
      <c r="AT109" s="191" t="s">
        <v>202</v>
      </c>
      <c r="AU109" s="191" t="s">
        <v>89</v>
      </c>
      <c r="AY109" s="19" t="s">
        <v>201</v>
      </c>
      <c r="BE109" s="192">
        <f t="shared" si="4"/>
        <v>0</v>
      </c>
      <c r="BF109" s="192">
        <f t="shared" si="5"/>
        <v>0</v>
      </c>
      <c r="BG109" s="192">
        <f t="shared" si="6"/>
        <v>0</v>
      </c>
      <c r="BH109" s="192">
        <f t="shared" si="7"/>
        <v>0</v>
      </c>
      <c r="BI109" s="192">
        <f t="shared" si="8"/>
        <v>0</v>
      </c>
      <c r="BJ109" s="19" t="s">
        <v>23</v>
      </c>
      <c r="BK109" s="192">
        <f t="shared" si="9"/>
        <v>0</v>
      </c>
      <c r="BL109" s="19" t="s">
        <v>612</v>
      </c>
      <c r="BM109" s="191" t="s">
        <v>472</v>
      </c>
    </row>
    <row r="110" spans="1:65" s="2" customFormat="1" ht="14.45" customHeight="1">
      <c r="A110" s="36"/>
      <c r="B110" s="37"/>
      <c r="C110" s="180" t="s">
        <v>80</v>
      </c>
      <c r="D110" s="180" t="s">
        <v>202</v>
      </c>
      <c r="E110" s="181" t="s">
        <v>1509</v>
      </c>
      <c r="F110" s="182" t="s">
        <v>1510</v>
      </c>
      <c r="G110" s="183" t="s">
        <v>1456</v>
      </c>
      <c r="H110" s="184">
        <v>5</v>
      </c>
      <c r="I110" s="185"/>
      <c r="J110" s="186">
        <f t="shared" si="0"/>
        <v>0</v>
      </c>
      <c r="K110" s="182" t="s">
        <v>22</v>
      </c>
      <c r="L110" s="41"/>
      <c r="M110" s="187" t="s">
        <v>22</v>
      </c>
      <c r="N110" s="188" t="s">
        <v>51</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612</v>
      </c>
      <c r="AT110" s="191" t="s">
        <v>202</v>
      </c>
      <c r="AU110" s="191" t="s">
        <v>89</v>
      </c>
      <c r="AY110" s="19" t="s">
        <v>201</v>
      </c>
      <c r="BE110" s="192">
        <f t="shared" si="4"/>
        <v>0</v>
      </c>
      <c r="BF110" s="192">
        <f t="shared" si="5"/>
        <v>0</v>
      </c>
      <c r="BG110" s="192">
        <f t="shared" si="6"/>
        <v>0</v>
      </c>
      <c r="BH110" s="192">
        <f t="shared" si="7"/>
        <v>0</v>
      </c>
      <c r="BI110" s="192">
        <f t="shared" si="8"/>
        <v>0</v>
      </c>
      <c r="BJ110" s="19" t="s">
        <v>23</v>
      </c>
      <c r="BK110" s="192">
        <f t="shared" si="9"/>
        <v>0</v>
      </c>
      <c r="BL110" s="19" t="s">
        <v>612</v>
      </c>
      <c r="BM110" s="191" t="s">
        <v>483</v>
      </c>
    </row>
    <row r="111" spans="1:65" s="2" customFormat="1" ht="14.45" customHeight="1">
      <c r="A111" s="36"/>
      <c r="B111" s="37"/>
      <c r="C111" s="180" t="s">
        <v>80</v>
      </c>
      <c r="D111" s="180" t="s">
        <v>202</v>
      </c>
      <c r="E111" s="181" t="s">
        <v>1511</v>
      </c>
      <c r="F111" s="182" t="s">
        <v>1455</v>
      </c>
      <c r="G111" s="183" t="s">
        <v>1456</v>
      </c>
      <c r="H111" s="184">
        <v>9</v>
      </c>
      <c r="I111" s="185"/>
      <c r="J111" s="186">
        <f t="shared" si="0"/>
        <v>0</v>
      </c>
      <c r="K111" s="182" t="s">
        <v>22</v>
      </c>
      <c r="L111" s="41"/>
      <c r="M111" s="187" t="s">
        <v>22</v>
      </c>
      <c r="N111" s="188" t="s">
        <v>51</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612</v>
      </c>
      <c r="AT111" s="191" t="s">
        <v>202</v>
      </c>
      <c r="AU111" s="191" t="s">
        <v>89</v>
      </c>
      <c r="AY111" s="19" t="s">
        <v>201</v>
      </c>
      <c r="BE111" s="192">
        <f t="shared" si="4"/>
        <v>0</v>
      </c>
      <c r="BF111" s="192">
        <f t="shared" si="5"/>
        <v>0</v>
      </c>
      <c r="BG111" s="192">
        <f t="shared" si="6"/>
        <v>0</v>
      </c>
      <c r="BH111" s="192">
        <f t="shared" si="7"/>
        <v>0</v>
      </c>
      <c r="BI111" s="192">
        <f t="shared" si="8"/>
        <v>0</v>
      </c>
      <c r="BJ111" s="19" t="s">
        <v>23</v>
      </c>
      <c r="BK111" s="192">
        <f t="shared" si="9"/>
        <v>0</v>
      </c>
      <c r="BL111" s="19" t="s">
        <v>612</v>
      </c>
      <c r="BM111" s="191" t="s">
        <v>494</v>
      </c>
    </row>
    <row r="112" spans="1:65" s="2" customFormat="1" ht="14.45" customHeight="1">
      <c r="A112" s="36"/>
      <c r="B112" s="37"/>
      <c r="C112" s="180" t="s">
        <v>80</v>
      </c>
      <c r="D112" s="180" t="s">
        <v>202</v>
      </c>
      <c r="E112" s="181" t="s">
        <v>1512</v>
      </c>
      <c r="F112" s="182" t="s">
        <v>1513</v>
      </c>
      <c r="G112" s="183" t="s">
        <v>1456</v>
      </c>
      <c r="H112" s="184">
        <v>10</v>
      </c>
      <c r="I112" s="185"/>
      <c r="J112" s="186">
        <f t="shared" si="0"/>
        <v>0</v>
      </c>
      <c r="K112" s="182" t="s">
        <v>22</v>
      </c>
      <c r="L112" s="41"/>
      <c r="M112" s="187" t="s">
        <v>22</v>
      </c>
      <c r="N112" s="188" t="s">
        <v>51</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612</v>
      </c>
      <c r="AT112" s="191" t="s">
        <v>202</v>
      </c>
      <c r="AU112" s="191" t="s">
        <v>89</v>
      </c>
      <c r="AY112" s="19" t="s">
        <v>201</v>
      </c>
      <c r="BE112" s="192">
        <f t="shared" si="4"/>
        <v>0</v>
      </c>
      <c r="BF112" s="192">
        <f t="shared" si="5"/>
        <v>0</v>
      </c>
      <c r="BG112" s="192">
        <f t="shared" si="6"/>
        <v>0</v>
      </c>
      <c r="BH112" s="192">
        <f t="shared" si="7"/>
        <v>0</v>
      </c>
      <c r="BI112" s="192">
        <f t="shared" si="8"/>
        <v>0</v>
      </c>
      <c r="BJ112" s="19" t="s">
        <v>23</v>
      </c>
      <c r="BK112" s="192">
        <f t="shared" si="9"/>
        <v>0</v>
      </c>
      <c r="BL112" s="19" t="s">
        <v>612</v>
      </c>
      <c r="BM112" s="191" t="s">
        <v>506</v>
      </c>
    </row>
    <row r="113" spans="1:65" s="2" customFormat="1" ht="19.5">
      <c r="A113" s="36"/>
      <c r="B113" s="37"/>
      <c r="C113" s="38"/>
      <c r="D113" s="193" t="s">
        <v>953</v>
      </c>
      <c r="E113" s="38"/>
      <c r="F113" s="194" t="s">
        <v>1514</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953</v>
      </c>
      <c r="AU113" s="19" t="s">
        <v>89</v>
      </c>
    </row>
    <row r="114" spans="1:65" s="2" customFormat="1" ht="14.45" customHeight="1">
      <c r="A114" s="36"/>
      <c r="B114" s="37"/>
      <c r="C114" s="180" t="s">
        <v>80</v>
      </c>
      <c r="D114" s="180" t="s">
        <v>202</v>
      </c>
      <c r="E114" s="181" t="s">
        <v>1515</v>
      </c>
      <c r="F114" s="182" t="s">
        <v>1516</v>
      </c>
      <c r="G114" s="183" t="s">
        <v>1434</v>
      </c>
      <c r="H114" s="184">
        <v>18</v>
      </c>
      <c r="I114" s="185"/>
      <c r="J114" s="186">
        <f t="shared" ref="J114:J119" si="10">ROUND(I114*H114,2)</f>
        <v>0</v>
      </c>
      <c r="K114" s="182" t="s">
        <v>22</v>
      </c>
      <c r="L114" s="41"/>
      <c r="M114" s="187" t="s">
        <v>22</v>
      </c>
      <c r="N114" s="188" t="s">
        <v>51</v>
      </c>
      <c r="O114" s="66"/>
      <c r="P114" s="189">
        <f t="shared" ref="P114:P119" si="11">O114*H114</f>
        <v>0</v>
      </c>
      <c r="Q114" s="189">
        <v>0</v>
      </c>
      <c r="R114" s="189">
        <f t="shared" ref="R114:R119" si="12">Q114*H114</f>
        <v>0</v>
      </c>
      <c r="S114" s="189">
        <v>0</v>
      </c>
      <c r="T114" s="190">
        <f t="shared" ref="T114:T119" si="13">S114*H114</f>
        <v>0</v>
      </c>
      <c r="U114" s="36"/>
      <c r="V114" s="36"/>
      <c r="W114" s="36"/>
      <c r="X114" s="36"/>
      <c r="Y114" s="36"/>
      <c r="Z114" s="36"/>
      <c r="AA114" s="36"/>
      <c r="AB114" s="36"/>
      <c r="AC114" s="36"/>
      <c r="AD114" s="36"/>
      <c r="AE114" s="36"/>
      <c r="AR114" s="191" t="s">
        <v>612</v>
      </c>
      <c r="AT114" s="191" t="s">
        <v>202</v>
      </c>
      <c r="AU114" s="191" t="s">
        <v>89</v>
      </c>
      <c r="AY114" s="19" t="s">
        <v>201</v>
      </c>
      <c r="BE114" s="192">
        <f t="shared" ref="BE114:BE119" si="14">IF(N114="základní",J114,0)</f>
        <v>0</v>
      </c>
      <c r="BF114" s="192">
        <f t="shared" ref="BF114:BF119" si="15">IF(N114="snížená",J114,0)</f>
        <v>0</v>
      </c>
      <c r="BG114" s="192">
        <f t="shared" ref="BG114:BG119" si="16">IF(N114="zákl. přenesená",J114,0)</f>
        <v>0</v>
      </c>
      <c r="BH114" s="192">
        <f t="shared" ref="BH114:BH119" si="17">IF(N114="sníž. přenesená",J114,0)</f>
        <v>0</v>
      </c>
      <c r="BI114" s="192">
        <f t="shared" ref="BI114:BI119" si="18">IF(N114="nulová",J114,0)</f>
        <v>0</v>
      </c>
      <c r="BJ114" s="19" t="s">
        <v>23</v>
      </c>
      <c r="BK114" s="192">
        <f t="shared" ref="BK114:BK119" si="19">ROUND(I114*H114,2)</f>
        <v>0</v>
      </c>
      <c r="BL114" s="19" t="s">
        <v>612</v>
      </c>
      <c r="BM114" s="191" t="s">
        <v>518</v>
      </c>
    </row>
    <row r="115" spans="1:65" s="2" customFormat="1" ht="14.45" customHeight="1">
      <c r="A115" s="36"/>
      <c r="B115" s="37"/>
      <c r="C115" s="180" t="s">
        <v>80</v>
      </c>
      <c r="D115" s="180" t="s">
        <v>202</v>
      </c>
      <c r="E115" s="181" t="s">
        <v>1517</v>
      </c>
      <c r="F115" s="182" t="s">
        <v>1518</v>
      </c>
      <c r="G115" s="183" t="s">
        <v>1456</v>
      </c>
      <c r="H115" s="184">
        <v>10</v>
      </c>
      <c r="I115" s="185"/>
      <c r="J115" s="186">
        <f t="shared" si="10"/>
        <v>0</v>
      </c>
      <c r="K115" s="182" t="s">
        <v>22</v>
      </c>
      <c r="L115" s="41"/>
      <c r="M115" s="187" t="s">
        <v>22</v>
      </c>
      <c r="N115" s="188" t="s">
        <v>51</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612</v>
      </c>
      <c r="AT115" s="191" t="s">
        <v>202</v>
      </c>
      <c r="AU115" s="191" t="s">
        <v>89</v>
      </c>
      <c r="AY115" s="19" t="s">
        <v>201</v>
      </c>
      <c r="BE115" s="192">
        <f t="shared" si="14"/>
        <v>0</v>
      </c>
      <c r="BF115" s="192">
        <f t="shared" si="15"/>
        <v>0</v>
      </c>
      <c r="BG115" s="192">
        <f t="shared" si="16"/>
        <v>0</v>
      </c>
      <c r="BH115" s="192">
        <f t="shared" si="17"/>
        <v>0</v>
      </c>
      <c r="BI115" s="192">
        <f t="shared" si="18"/>
        <v>0</v>
      </c>
      <c r="BJ115" s="19" t="s">
        <v>23</v>
      </c>
      <c r="BK115" s="192">
        <f t="shared" si="19"/>
        <v>0</v>
      </c>
      <c r="BL115" s="19" t="s">
        <v>612</v>
      </c>
      <c r="BM115" s="191" t="s">
        <v>532</v>
      </c>
    </row>
    <row r="116" spans="1:65" s="2" customFormat="1" ht="14.45" customHeight="1">
      <c r="A116" s="36"/>
      <c r="B116" s="37"/>
      <c r="C116" s="180" t="s">
        <v>80</v>
      </c>
      <c r="D116" s="180" t="s">
        <v>202</v>
      </c>
      <c r="E116" s="181" t="s">
        <v>1457</v>
      </c>
      <c r="F116" s="182" t="s">
        <v>1458</v>
      </c>
      <c r="G116" s="183" t="s">
        <v>1456</v>
      </c>
      <c r="H116" s="184">
        <v>9</v>
      </c>
      <c r="I116" s="185"/>
      <c r="J116" s="186">
        <f t="shared" si="10"/>
        <v>0</v>
      </c>
      <c r="K116" s="182" t="s">
        <v>22</v>
      </c>
      <c r="L116" s="41"/>
      <c r="M116" s="187" t="s">
        <v>22</v>
      </c>
      <c r="N116" s="188" t="s">
        <v>51</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612</v>
      </c>
      <c r="AT116" s="191" t="s">
        <v>202</v>
      </c>
      <c r="AU116" s="191" t="s">
        <v>89</v>
      </c>
      <c r="AY116" s="19" t="s">
        <v>201</v>
      </c>
      <c r="BE116" s="192">
        <f t="shared" si="14"/>
        <v>0</v>
      </c>
      <c r="BF116" s="192">
        <f t="shared" si="15"/>
        <v>0</v>
      </c>
      <c r="BG116" s="192">
        <f t="shared" si="16"/>
        <v>0</v>
      </c>
      <c r="BH116" s="192">
        <f t="shared" si="17"/>
        <v>0</v>
      </c>
      <c r="BI116" s="192">
        <f t="shared" si="18"/>
        <v>0</v>
      </c>
      <c r="BJ116" s="19" t="s">
        <v>23</v>
      </c>
      <c r="BK116" s="192">
        <f t="shared" si="19"/>
        <v>0</v>
      </c>
      <c r="BL116" s="19" t="s">
        <v>612</v>
      </c>
      <c r="BM116" s="191" t="s">
        <v>546</v>
      </c>
    </row>
    <row r="117" spans="1:65" s="2" customFormat="1" ht="14.45" customHeight="1">
      <c r="A117" s="36"/>
      <c r="B117" s="37"/>
      <c r="C117" s="180" t="s">
        <v>80</v>
      </c>
      <c r="D117" s="180" t="s">
        <v>202</v>
      </c>
      <c r="E117" s="181" t="s">
        <v>1519</v>
      </c>
      <c r="F117" s="182" t="s">
        <v>1520</v>
      </c>
      <c r="G117" s="183" t="s">
        <v>1456</v>
      </c>
      <c r="H117" s="184">
        <v>8</v>
      </c>
      <c r="I117" s="185"/>
      <c r="J117" s="186">
        <f t="shared" si="10"/>
        <v>0</v>
      </c>
      <c r="K117" s="182" t="s">
        <v>22</v>
      </c>
      <c r="L117" s="41"/>
      <c r="M117" s="187" t="s">
        <v>22</v>
      </c>
      <c r="N117" s="188" t="s">
        <v>51</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612</v>
      </c>
      <c r="AT117" s="191" t="s">
        <v>202</v>
      </c>
      <c r="AU117" s="191" t="s">
        <v>89</v>
      </c>
      <c r="AY117" s="19" t="s">
        <v>201</v>
      </c>
      <c r="BE117" s="192">
        <f t="shared" si="14"/>
        <v>0</v>
      </c>
      <c r="BF117" s="192">
        <f t="shared" si="15"/>
        <v>0</v>
      </c>
      <c r="BG117" s="192">
        <f t="shared" si="16"/>
        <v>0</v>
      </c>
      <c r="BH117" s="192">
        <f t="shared" si="17"/>
        <v>0</v>
      </c>
      <c r="BI117" s="192">
        <f t="shared" si="18"/>
        <v>0</v>
      </c>
      <c r="BJ117" s="19" t="s">
        <v>23</v>
      </c>
      <c r="BK117" s="192">
        <f t="shared" si="19"/>
        <v>0</v>
      </c>
      <c r="BL117" s="19" t="s">
        <v>612</v>
      </c>
      <c r="BM117" s="191" t="s">
        <v>561</v>
      </c>
    </row>
    <row r="118" spans="1:65" s="2" customFormat="1" ht="14.45" customHeight="1">
      <c r="A118" s="36"/>
      <c r="B118" s="37"/>
      <c r="C118" s="180" t="s">
        <v>80</v>
      </c>
      <c r="D118" s="180" t="s">
        <v>202</v>
      </c>
      <c r="E118" s="181" t="s">
        <v>1521</v>
      </c>
      <c r="F118" s="182" t="s">
        <v>1522</v>
      </c>
      <c r="G118" s="183" t="s">
        <v>216</v>
      </c>
      <c r="H118" s="184">
        <v>140</v>
      </c>
      <c r="I118" s="185"/>
      <c r="J118" s="186">
        <f t="shared" si="10"/>
        <v>0</v>
      </c>
      <c r="K118" s="182" t="s">
        <v>22</v>
      </c>
      <c r="L118" s="41"/>
      <c r="M118" s="187" t="s">
        <v>22</v>
      </c>
      <c r="N118" s="188" t="s">
        <v>51</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612</v>
      </c>
      <c r="AT118" s="191" t="s">
        <v>202</v>
      </c>
      <c r="AU118" s="191" t="s">
        <v>89</v>
      </c>
      <c r="AY118" s="19" t="s">
        <v>201</v>
      </c>
      <c r="BE118" s="192">
        <f t="shared" si="14"/>
        <v>0</v>
      </c>
      <c r="BF118" s="192">
        <f t="shared" si="15"/>
        <v>0</v>
      </c>
      <c r="BG118" s="192">
        <f t="shared" si="16"/>
        <v>0</v>
      </c>
      <c r="BH118" s="192">
        <f t="shared" si="17"/>
        <v>0</v>
      </c>
      <c r="BI118" s="192">
        <f t="shared" si="18"/>
        <v>0</v>
      </c>
      <c r="BJ118" s="19" t="s">
        <v>23</v>
      </c>
      <c r="BK118" s="192">
        <f t="shared" si="19"/>
        <v>0</v>
      </c>
      <c r="BL118" s="19" t="s">
        <v>612</v>
      </c>
      <c r="BM118" s="191" t="s">
        <v>571</v>
      </c>
    </row>
    <row r="119" spans="1:65" s="2" customFormat="1" ht="14.45" customHeight="1">
      <c r="A119" s="36"/>
      <c r="B119" s="37"/>
      <c r="C119" s="180" t="s">
        <v>80</v>
      </c>
      <c r="D119" s="180" t="s">
        <v>202</v>
      </c>
      <c r="E119" s="181" t="s">
        <v>1523</v>
      </c>
      <c r="F119" s="182" t="s">
        <v>1524</v>
      </c>
      <c r="G119" s="183" t="s">
        <v>1434</v>
      </c>
      <c r="H119" s="184">
        <v>1</v>
      </c>
      <c r="I119" s="185"/>
      <c r="J119" s="186">
        <f t="shared" si="10"/>
        <v>0</v>
      </c>
      <c r="K119" s="182" t="s">
        <v>22</v>
      </c>
      <c r="L119" s="41"/>
      <c r="M119" s="263" t="s">
        <v>22</v>
      </c>
      <c r="N119" s="264" t="s">
        <v>51</v>
      </c>
      <c r="O119" s="258"/>
      <c r="P119" s="265">
        <f t="shared" si="11"/>
        <v>0</v>
      </c>
      <c r="Q119" s="265">
        <v>0</v>
      </c>
      <c r="R119" s="265">
        <f t="shared" si="12"/>
        <v>0</v>
      </c>
      <c r="S119" s="265">
        <v>0</v>
      </c>
      <c r="T119" s="266">
        <f t="shared" si="13"/>
        <v>0</v>
      </c>
      <c r="U119" s="36"/>
      <c r="V119" s="36"/>
      <c r="W119" s="36"/>
      <c r="X119" s="36"/>
      <c r="Y119" s="36"/>
      <c r="Z119" s="36"/>
      <c r="AA119" s="36"/>
      <c r="AB119" s="36"/>
      <c r="AC119" s="36"/>
      <c r="AD119" s="36"/>
      <c r="AE119" s="36"/>
      <c r="AR119" s="191" t="s">
        <v>612</v>
      </c>
      <c r="AT119" s="191" t="s">
        <v>202</v>
      </c>
      <c r="AU119" s="191" t="s">
        <v>89</v>
      </c>
      <c r="AY119" s="19" t="s">
        <v>201</v>
      </c>
      <c r="BE119" s="192">
        <f t="shared" si="14"/>
        <v>0</v>
      </c>
      <c r="BF119" s="192">
        <f t="shared" si="15"/>
        <v>0</v>
      </c>
      <c r="BG119" s="192">
        <f t="shared" si="16"/>
        <v>0</v>
      </c>
      <c r="BH119" s="192">
        <f t="shared" si="17"/>
        <v>0</v>
      </c>
      <c r="BI119" s="192">
        <f t="shared" si="18"/>
        <v>0</v>
      </c>
      <c r="BJ119" s="19" t="s">
        <v>23</v>
      </c>
      <c r="BK119" s="192">
        <f t="shared" si="19"/>
        <v>0</v>
      </c>
      <c r="BL119" s="19" t="s">
        <v>612</v>
      </c>
      <c r="BM119" s="191" t="s">
        <v>580</v>
      </c>
    </row>
    <row r="120" spans="1:65" s="2" customFormat="1" ht="6.95" customHeight="1">
      <c r="A120" s="36"/>
      <c r="B120" s="49"/>
      <c r="C120" s="50"/>
      <c r="D120" s="50"/>
      <c r="E120" s="50"/>
      <c r="F120" s="50"/>
      <c r="G120" s="50"/>
      <c r="H120" s="50"/>
      <c r="I120" s="50"/>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qg0rMzCfLGbuicRRFDndghie0k3lb+aUiupNFn2QvxoxfJOvpy6nxBfZqo16/88AkynjNVoV/Ve8CjOUN38v7A==" saltValue="K3iiIJIOJHW4/d0pAXmAmg+w1y8FUqT9jVU6r8VnlcBs6DE9dfwpta9dFAHpk0UYnKkojIeDpnqDzdQYHQm9PA==" spinCount="100000" sheet="1" objects="1" scenarios="1" formatColumns="0" formatRows="0" autoFilter="0"/>
  <autoFilter ref="C86:K119"/>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topLeftCell="A73"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106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1420</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1525</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ROUND((SUM(BE87:BE108)),  2)</f>
        <v>0</v>
      </c>
      <c r="G35" s="36"/>
      <c r="H35" s="36"/>
      <c r="I35" s="126">
        <v>0.21</v>
      </c>
      <c r="J35" s="125">
        <f>ROUND(((SUM(BE87:BE108))*I35),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ROUND((SUM(BF87:BF108)),  2)</f>
        <v>0</v>
      </c>
      <c r="G36" s="36"/>
      <c r="H36" s="36"/>
      <c r="I36" s="126">
        <v>0.15</v>
      </c>
      <c r="J36" s="125">
        <f>ROUND(((SUM(BF87:BF108))*I36),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1420</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Rozváděč RVO - Rozváděč RVO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1420</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Rozváděč RVO - Rozváděč RVO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SUM(P90:P108)</f>
        <v>0</v>
      </c>
      <c r="Q89" s="172"/>
      <c r="R89" s="173">
        <f>SUM(R90:R108)</f>
        <v>0</v>
      </c>
      <c r="S89" s="172"/>
      <c r="T89" s="174">
        <f>SUM(T90:T108)</f>
        <v>0</v>
      </c>
      <c r="AR89" s="175" t="s">
        <v>221</v>
      </c>
      <c r="AT89" s="176" t="s">
        <v>79</v>
      </c>
      <c r="AU89" s="176" t="s">
        <v>23</v>
      </c>
      <c r="AY89" s="175" t="s">
        <v>201</v>
      </c>
      <c r="BK89" s="177">
        <f>SUM(BK90:BK108)</f>
        <v>0</v>
      </c>
    </row>
    <row r="90" spans="1:65" s="2" customFormat="1" ht="14.45" customHeight="1">
      <c r="A90" s="36"/>
      <c r="B90" s="37"/>
      <c r="C90" s="180" t="s">
        <v>23</v>
      </c>
      <c r="D90" s="180" t="s">
        <v>202</v>
      </c>
      <c r="E90" s="181" t="s">
        <v>1526</v>
      </c>
      <c r="F90" s="182" t="s">
        <v>1527</v>
      </c>
      <c r="G90" s="183" t="s">
        <v>434</v>
      </c>
      <c r="H90" s="184">
        <v>2</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89</v>
      </c>
    </row>
    <row r="91" spans="1:65" s="2" customFormat="1" ht="19.5">
      <c r="A91" s="36"/>
      <c r="B91" s="37"/>
      <c r="C91" s="38"/>
      <c r="D91" s="193" t="s">
        <v>953</v>
      </c>
      <c r="E91" s="38"/>
      <c r="F91" s="194" t="s">
        <v>1528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953</v>
      </c>
      <c r="AU91" s="19" t="s">
        <v>89</v>
      </c>
    </row>
    <row r="92" spans="1:65" s="2" customFormat="1" ht="14.45" customHeight="1">
      <c r="A92" s="36"/>
      <c r="B92" s="37"/>
      <c r="C92" s="180" t="s">
        <v>89</v>
      </c>
      <c r="D92" s="180" t="s">
        <v>202</v>
      </c>
      <c r="E92" s="181" t="s">
        <v>1529</v>
      </c>
      <c r="F92" s="182" t="s">
        <v>1530</v>
      </c>
      <c r="G92" s="183" t="s">
        <v>434</v>
      </c>
      <c r="H92" s="184">
        <v>1</v>
      </c>
      <c r="I92" s="185"/>
      <c r="J92" s="186">
        <f>ROUND(I92*H92,2)</f>
        <v>0</v>
      </c>
      <c r="K92" s="182" t="s">
        <v>22</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612</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612</v>
      </c>
      <c r="BM92" s="191" t="s">
        <v>207</v>
      </c>
    </row>
    <row r="93" spans="1:65" s="2" customFormat="1" ht="19.5">
      <c r="A93" s="36"/>
      <c r="B93" s="37"/>
      <c r="C93" s="38"/>
      <c r="D93" s="193" t="s">
        <v>953</v>
      </c>
      <c r="E93" s="38"/>
      <c r="F93" s="194" t="s">
        <v>1531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953</v>
      </c>
      <c r="AU93" s="19" t="s">
        <v>89</v>
      </c>
    </row>
    <row r="94" spans="1:65" s="2" customFormat="1" ht="14.45" customHeight="1">
      <c r="A94" s="36"/>
      <c r="B94" s="37"/>
      <c r="C94" s="180" t="s">
        <v>221</v>
      </c>
      <c r="D94" s="180" t="s">
        <v>202</v>
      </c>
      <c r="E94" s="181" t="s">
        <v>1532</v>
      </c>
      <c r="F94" s="182" t="s">
        <v>1533</v>
      </c>
      <c r="G94" s="183" t="s">
        <v>434</v>
      </c>
      <c r="H94" s="184">
        <v>1</v>
      </c>
      <c r="I94" s="185"/>
      <c r="J94" s="186">
        <f>ROUND(I94*H94,2)</f>
        <v>0</v>
      </c>
      <c r="K94" s="182" t="s">
        <v>22</v>
      </c>
      <c r="L94" s="41"/>
      <c r="M94" s="187" t="s">
        <v>22</v>
      </c>
      <c r="N94" s="188" t="s">
        <v>51</v>
      </c>
      <c r="O94" s="66"/>
      <c r="P94" s="189">
        <f>O94*H94</f>
        <v>0</v>
      </c>
      <c r="Q94" s="189">
        <v>0</v>
      </c>
      <c r="R94" s="189">
        <f>Q94*H94</f>
        <v>0</v>
      </c>
      <c r="S94" s="189">
        <v>0</v>
      </c>
      <c r="T94" s="190">
        <f>S94*H94</f>
        <v>0</v>
      </c>
      <c r="U94" s="36"/>
      <c r="V94" s="36"/>
      <c r="W94" s="36"/>
      <c r="X94" s="36"/>
      <c r="Y94" s="36"/>
      <c r="Z94" s="36"/>
      <c r="AA94" s="36"/>
      <c r="AB94" s="36"/>
      <c r="AC94" s="36"/>
      <c r="AD94" s="36"/>
      <c r="AE94" s="36"/>
      <c r="AR94" s="191" t="s">
        <v>612</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612</v>
      </c>
      <c r="BM94" s="191" t="s">
        <v>241</v>
      </c>
    </row>
    <row r="95" spans="1:65" s="2" customFormat="1" ht="19.5">
      <c r="A95" s="36"/>
      <c r="B95" s="37"/>
      <c r="C95" s="38"/>
      <c r="D95" s="193" t="s">
        <v>953</v>
      </c>
      <c r="E95" s="38"/>
      <c r="F95" s="194" t="s">
        <v>1534</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953</v>
      </c>
      <c r="AU95" s="19" t="s">
        <v>89</v>
      </c>
    </row>
    <row r="96" spans="1:65" s="2" customFormat="1" ht="14.45" customHeight="1">
      <c r="A96" s="36"/>
      <c r="B96" s="37"/>
      <c r="C96" s="180" t="s">
        <v>207</v>
      </c>
      <c r="D96" s="180" t="s">
        <v>202</v>
      </c>
      <c r="E96" s="181" t="s">
        <v>1535</v>
      </c>
      <c r="F96" s="182" t="s">
        <v>1536</v>
      </c>
      <c r="G96" s="183" t="s">
        <v>434</v>
      </c>
      <c r="H96" s="184">
        <v>3</v>
      </c>
      <c r="I96" s="185"/>
      <c r="J96" s="186">
        <f>ROUND(I96*H96,2)</f>
        <v>0</v>
      </c>
      <c r="K96" s="182" t="s">
        <v>22</v>
      </c>
      <c r="L96" s="41"/>
      <c r="M96" s="187" t="s">
        <v>22</v>
      </c>
      <c r="N96" s="188" t="s">
        <v>51</v>
      </c>
      <c r="O96" s="66"/>
      <c r="P96" s="189">
        <f>O96*H96</f>
        <v>0</v>
      </c>
      <c r="Q96" s="189">
        <v>0</v>
      </c>
      <c r="R96" s="189">
        <f>Q96*H96</f>
        <v>0</v>
      </c>
      <c r="S96" s="189">
        <v>0</v>
      </c>
      <c r="T96" s="190">
        <f>S96*H96</f>
        <v>0</v>
      </c>
      <c r="U96" s="36"/>
      <c r="V96" s="36"/>
      <c r="W96" s="36"/>
      <c r="X96" s="36"/>
      <c r="Y96" s="36"/>
      <c r="Z96" s="36"/>
      <c r="AA96" s="36"/>
      <c r="AB96" s="36"/>
      <c r="AC96" s="36"/>
      <c r="AD96" s="36"/>
      <c r="AE96" s="36"/>
      <c r="AR96" s="191" t="s">
        <v>612</v>
      </c>
      <c r="AT96" s="191" t="s">
        <v>202</v>
      </c>
      <c r="AU96" s="191" t="s">
        <v>89</v>
      </c>
      <c r="AY96" s="19" t="s">
        <v>201</v>
      </c>
      <c r="BE96" s="192">
        <f>IF(N96="základní",J96,0)</f>
        <v>0</v>
      </c>
      <c r="BF96" s="192">
        <f>IF(N96="snížená",J96,0)</f>
        <v>0</v>
      </c>
      <c r="BG96" s="192">
        <f>IF(N96="zákl. přenesená",J96,0)</f>
        <v>0</v>
      </c>
      <c r="BH96" s="192">
        <f>IF(N96="sníž. přenesená",J96,0)</f>
        <v>0</v>
      </c>
      <c r="BI96" s="192">
        <f>IF(N96="nulová",J96,0)</f>
        <v>0</v>
      </c>
      <c r="BJ96" s="19" t="s">
        <v>23</v>
      </c>
      <c r="BK96" s="192">
        <f>ROUND(I96*H96,2)</f>
        <v>0</v>
      </c>
      <c r="BL96" s="19" t="s">
        <v>612</v>
      </c>
      <c r="BM96" s="191" t="s">
        <v>253</v>
      </c>
    </row>
    <row r="97" spans="1:65" s="2" customFormat="1" ht="19.5">
      <c r="A97" s="36"/>
      <c r="B97" s="37"/>
      <c r="C97" s="38"/>
      <c r="D97" s="193" t="s">
        <v>953</v>
      </c>
      <c r="E97" s="38"/>
      <c r="F97" s="194" t="s">
        <v>1537</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953</v>
      </c>
      <c r="AU97" s="19" t="s">
        <v>89</v>
      </c>
    </row>
    <row r="98" spans="1:65" s="2" customFormat="1" ht="14.45" customHeight="1">
      <c r="A98" s="36"/>
      <c r="B98" s="37"/>
      <c r="C98" s="180" t="s">
        <v>234</v>
      </c>
      <c r="D98" s="180" t="s">
        <v>202</v>
      </c>
      <c r="E98" s="181" t="s">
        <v>1538</v>
      </c>
      <c r="F98" s="182" t="s">
        <v>1539</v>
      </c>
      <c r="G98" s="183" t="s">
        <v>434</v>
      </c>
      <c r="H98" s="184">
        <v>1</v>
      </c>
      <c r="I98" s="185"/>
      <c r="J98" s="186">
        <f>ROUND(I98*H98,2)</f>
        <v>0</v>
      </c>
      <c r="K98" s="182" t="s">
        <v>22</v>
      </c>
      <c r="L98" s="41"/>
      <c r="M98" s="187" t="s">
        <v>22</v>
      </c>
      <c r="N98" s="188" t="s">
        <v>51</v>
      </c>
      <c r="O98" s="66"/>
      <c r="P98" s="189">
        <f>O98*H98</f>
        <v>0</v>
      </c>
      <c r="Q98" s="189">
        <v>0</v>
      </c>
      <c r="R98" s="189">
        <f>Q98*H98</f>
        <v>0</v>
      </c>
      <c r="S98" s="189">
        <v>0</v>
      </c>
      <c r="T98" s="190">
        <f>S98*H98</f>
        <v>0</v>
      </c>
      <c r="U98" s="36"/>
      <c r="V98" s="36"/>
      <c r="W98" s="36"/>
      <c r="X98" s="36"/>
      <c r="Y98" s="36"/>
      <c r="Z98" s="36"/>
      <c r="AA98" s="36"/>
      <c r="AB98" s="36"/>
      <c r="AC98" s="36"/>
      <c r="AD98" s="36"/>
      <c r="AE98" s="36"/>
      <c r="AR98" s="191" t="s">
        <v>612</v>
      </c>
      <c r="AT98" s="191" t="s">
        <v>202</v>
      </c>
      <c r="AU98" s="191" t="s">
        <v>89</v>
      </c>
      <c r="AY98" s="19" t="s">
        <v>201</v>
      </c>
      <c r="BE98" s="192">
        <f>IF(N98="základní",J98,0)</f>
        <v>0</v>
      </c>
      <c r="BF98" s="192">
        <f>IF(N98="snížená",J98,0)</f>
        <v>0</v>
      </c>
      <c r="BG98" s="192">
        <f>IF(N98="zákl. přenesená",J98,0)</f>
        <v>0</v>
      </c>
      <c r="BH98" s="192">
        <f>IF(N98="sníž. přenesená",J98,0)</f>
        <v>0</v>
      </c>
      <c r="BI98" s="192">
        <f>IF(N98="nulová",J98,0)</f>
        <v>0</v>
      </c>
      <c r="BJ98" s="19" t="s">
        <v>23</v>
      </c>
      <c r="BK98" s="192">
        <f>ROUND(I98*H98,2)</f>
        <v>0</v>
      </c>
      <c r="BL98" s="19" t="s">
        <v>612</v>
      </c>
      <c r="BM98" s="191" t="s">
        <v>28</v>
      </c>
    </row>
    <row r="99" spans="1:65" s="2" customFormat="1" ht="19.5">
      <c r="A99" s="36"/>
      <c r="B99" s="37"/>
      <c r="C99" s="38"/>
      <c r="D99" s="193" t="s">
        <v>953</v>
      </c>
      <c r="E99" s="38"/>
      <c r="F99" s="194" t="s">
        <v>1540</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953</v>
      </c>
      <c r="AU99" s="19" t="s">
        <v>89</v>
      </c>
    </row>
    <row r="100" spans="1:65" s="2" customFormat="1" ht="14.45" customHeight="1">
      <c r="A100" s="36"/>
      <c r="B100" s="37"/>
      <c r="C100" s="180" t="s">
        <v>241</v>
      </c>
      <c r="D100" s="180" t="s">
        <v>202</v>
      </c>
      <c r="E100" s="181" t="s">
        <v>1541</v>
      </c>
      <c r="F100" s="182" t="s">
        <v>1542</v>
      </c>
      <c r="G100" s="183" t="s">
        <v>434</v>
      </c>
      <c r="H100" s="184">
        <v>4</v>
      </c>
      <c r="I100" s="185"/>
      <c r="J100" s="186">
        <f>ROUND(I100*H100,2)</f>
        <v>0</v>
      </c>
      <c r="K100" s="182" t="s">
        <v>22</v>
      </c>
      <c r="L100" s="41"/>
      <c r="M100" s="187" t="s">
        <v>22</v>
      </c>
      <c r="N100" s="188" t="s">
        <v>51</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612</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612</v>
      </c>
      <c r="BM100" s="191" t="s">
        <v>137</v>
      </c>
    </row>
    <row r="101" spans="1:65" s="2" customFormat="1" ht="19.5">
      <c r="A101" s="36"/>
      <c r="B101" s="37"/>
      <c r="C101" s="38"/>
      <c r="D101" s="193" t="s">
        <v>953</v>
      </c>
      <c r="E101" s="38"/>
      <c r="F101" s="194" t="s">
        <v>1543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953</v>
      </c>
      <c r="AU101" s="19" t="s">
        <v>89</v>
      </c>
    </row>
    <row r="102" spans="1:65" s="2" customFormat="1" ht="14.45" customHeight="1">
      <c r="A102" s="36"/>
      <c r="B102" s="37"/>
      <c r="C102" s="180" t="s">
        <v>246</v>
      </c>
      <c r="D102" s="180" t="s">
        <v>202</v>
      </c>
      <c r="E102" s="181" t="s">
        <v>1544</v>
      </c>
      <c r="F102" s="182" t="s">
        <v>1545</v>
      </c>
      <c r="G102" s="183" t="s">
        <v>434</v>
      </c>
      <c r="H102" s="184">
        <v>2</v>
      </c>
      <c r="I102" s="185"/>
      <c r="J102" s="186">
        <f>ROUND(I102*H102,2)</f>
        <v>0</v>
      </c>
      <c r="K102" s="182" t="s">
        <v>22</v>
      </c>
      <c r="L102" s="41"/>
      <c r="M102" s="187" t="s">
        <v>22</v>
      </c>
      <c r="N102" s="188" t="s">
        <v>51</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612</v>
      </c>
      <c r="AT102" s="191" t="s">
        <v>202</v>
      </c>
      <c r="AU102" s="191" t="s">
        <v>89</v>
      </c>
      <c r="AY102" s="19" t="s">
        <v>201</v>
      </c>
      <c r="BE102" s="192">
        <f>IF(N102="základní",J102,0)</f>
        <v>0</v>
      </c>
      <c r="BF102" s="192">
        <f>IF(N102="snížená",J102,0)</f>
        <v>0</v>
      </c>
      <c r="BG102" s="192">
        <f>IF(N102="zákl. přenesená",J102,0)</f>
        <v>0</v>
      </c>
      <c r="BH102" s="192">
        <f>IF(N102="sníž. přenesená",J102,0)</f>
        <v>0</v>
      </c>
      <c r="BI102" s="192">
        <f>IF(N102="nulová",J102,0)</f>
        <v>0</v>
      </c>
      <c r="BJ102" s="19" t="s">
        <v>23</v>
      </c>
      <c r="BK102" s="192">
        <f>ROUND(I102*H102,2)</f>
        <v>0</v>
      </c>
      <c r="BL102" s="19" t="s">
        <v>612</v>
      </c>
      <c r="BM102" s="191" t="s">
        <v>152</v>
      </c>
    </row>
    <row r="103" spans="1:65" s="2" customFormat="1" ht="19.5">
      <c r="A103" s="36"/>
      <c r="B103" s="37"/>
      <c r="C103" s="38"/>
      <c r="D103" s="193" t="s">
        <v>953</v>
      </c>
      <c r="E103" s="38"/>
      <c r="F103" s="194" t="s">
        <v>1546</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953</v>
      </c>
      <c r="AU103" s="19" t="s">
        <v>89</v>
      </c>
    </row>
    <row r="104" spans="1:65" s="2" customFormat="1" ht="14.45" customHeight="1">
      <c r="A104" s="36"/>
      <c r="B104" s="37"/>
      <c r="C104" s="180" t="s">
        <v>253</v>
      </c>
      <c r="D104" s="180" t="s">
        <v>202</v>
      </c>
      <c r="E104" s="181" t="s">
        <v>1547</v>
      </c>
      <c r="F104" s="182" t="s">
        <v>1548</v>
      </c>
      <c r="G104" s="183" t="s">
        <v>434</v>
      </c>
      <c r="H104" s="184">
        <v>4</v>
      </c>
      <c r="I104" s="185"/>
      <c r="J104" s="186">
        <f>ROUND(I104*H104,2)</f>
        <v>0</v>
      </c>
      <c r="K104" s="182" t="s">
        <v>22</v>
      </c>
      <c r="L104" s="41"/>
      <c r="M104" s="187" t="s">
        <v>22</v>
      </c>
      <c r="N104" s="188" t="s">
        <v>51</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612</v>
      </c>
      <c r="AT104" s="191" t="s">
        <v>202</v>
      </c>
      <c r="AU104" s="191" t="s">
        <v>89</v>
      </c>
      <c r="AY104" s="19" t="s">
        <v>201</v>
      </c>
      <c r="BE104" s="192">
        <f>IF(N104="základní",J104,0)</f>
        <v>0</v>
      </c>
      <c r="BF104" s="192">
        <f>IF(N104="snížená",J104,0)</f>
        <v>0</v>
      </c>
      <c r="BG104" s="192">
        <f>IF(N104="zákl. přenesená",J104,0)</f>
        <v>0</v>
      </c>
      <c r="BH104" s="192">
        <f>IF(N104="sníž. přenesená",J104,0)</f>
        <v>0</v>
      </c>
      <c r="BI104" s="192">
        <f>IF(N104="nulová",J104,0)</f>
        <v>0</v>
      </c>
      <c r="BJ104" s="19" t="s">
        <v>23</v>
      </c>
      <c r="BK104" s="192">
        <f>ROUND(I104*H104,2)</f>
        <v>0</v>
      </c>
      <c r="BL104" s="19" t="s">
        <v>612</v>
      </c>
      <c r="BM104" s="191" t="s">
        <v>157</v>
      </c>
    </row>
    <row r="105" spans="1:65" s="2" customFormat="1" ht="19.5">
      <c r="A105" s="36"/>
      <c r="B105" s="37"/>
      <c r="C105" s="38"/>
      <c r="D105" s="193" t="s">
        <v>953</v>
      </c>
      <c r="E105" s="38"/>
      <c r="F105" s="194" t="s">
        <v>1549</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953</v>
      </c>
      <c r="AU105" s="19" t="s">
        <v>89</v>
      </c>
    </row>
    <row r="106" spans="1:65" s="2" customFormat="1" ht="14.45" customHeight="1">
      <c r="A106" s="36"/>
      <c r="B106" s="37"/>
      <c r="C106" s="180" t="s">
        <v>260</v>
      </c>
      <c r="D106" s="180" t="s">
        <v>202</v>
      </c>
      <c r="E106" s="181" t="s">
        <v>1550</v>
      </c>
      <c r="F106" s="182" t="s">
        <v>1551</v>
      </c>
      <c r="G106" s="183" t="s">
        <v>434</v>
      </c>
      <c r="H106" s="184">
        <v>1</v>
      </c>
      <c r="I106" s="185"/>
      <c r="J106" s="186">
        <f>ROUND(I106*H106,2)</f>
        <v>0</v>
      </c>
      <c r="K106" s="182" t="s">
        <v>22</v>
      </c>
      <c r="L106" s="41"/>
      <c r="M106" s="187" t="s">
        <v>22</v>
      </c>
      <c r="N106" s="188" t="s">
        <v>51</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612</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612</v>
      </c>
      <c r="BM106" s="191" t="s">
        <v>317</v>
      </c>
    </row>
    <row r="107" spans="1:65" s="2" customFormat="1" ht="19.5">
      <c r="A107" s="36"/>
      <c r="B107" s="37"/>
      <c r="C107" s="38"/>
      <c r="D107" s="193" t="s">
        <v>953</v>
      </c>
      <c r="E107" s="38"/>
      <c r="F107" s="194" t="s">
        <v>1552</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953</v>
      </c>
      <c r="AU107" s="19" t="s">
        <v>89</v>
      </c>
    </row>
    <row r="108" spans="1:65" s="2" customFormat="1" ht="14.45" customHeight="1">
      <c r="A108" s="36"/>
      <c r="B108" s="37"/>
      <c r="C108" s="180" t="s">
        <v>28</v>
      </c>
      <c r="D108" s="180" t="s">
        <v>202</v>
      </c>
      <c r="E108" s="181" t="s">
        <v>1553</v>
      </c>
      <c r="F108" s="182" t="s">
        <v>1554</v>
      </c>
      <c r="G108" s="183" t="s">
        <v>434</v>
      </c>
      <c r="H108" s="184">
        <v>1</v>
      </c>
      <c r="I108" s="185"/>
      <c r="J108" s="186">
        <f>ROUND(I108*H108,2)</f>
        <v>0</v>
      </c>
      <c r="K108" s="182" t="s">
        <v>22</v>
      </c>
      <c r="L108" s="41"/>
      <c r="M108" s="263" t="s">
        <v>22</v>
      </c>
      <c r="N108" s="264" t="s">
        <v>51</v>
      </c>
      <c r="O108" s="258"/>
      <c r="P108" s="265">
        <f>O108*H108</f>
        <v>0</v>
      </c>
      <c r="Q108" s="265">
        <v>0</v>
      </c>
      <c r="R108" s="265">
        <f>Q108*H108</f>
        <v>0</v>
      </c>
      <c r="S108" s="265">
        <v>0</v>
      </c>
      <c r="T108" s="266">
        <f>S108*H108</f>
        <v>0</v>
      </c>
      <c r="U108" s="36"/>
      <c r="V108" s="36"/>
      <c r="W108" s="36"/>
      <c r="X108" s="36"/>
      <c r="Y108" s="36"/>
      <c r="Z108" s="36"/>
      <c r="AA108" s="36"/>
      <c r="AB108" s="36"/>
      <c r="AC108" s="36"/>
      <c r="AD108" s="36"/>
      <c r="AE108" s="36"/>
      <c r="AR108" s="191" t="s">
        <v>612</v>
      </c>
      <c r="AT108" s="191" t="s">
        <v>202</v>
      </c>
      <c r="AU108" s="191" t="s">
        <v>89</v>
      </c>
      <c r="AY108" s="19" t="s">
        <v>201</v>
      </c>
      <c r="BE108" s="192">
        <f>IF(N108="základní",J108,0)</f>
        <v>0</v>
      </c>
      <c r="BF108" s="192">
        <f>IF(N108="snížená",J108,0)</f>
        <v>0</v>
      </c>
      <c r="BG108" s="192">
        <f>IF(N108="zákl. přenesená",J108,0)</f>
        <v>0</v>
      </c>
      <c r="BH108" s="192">
        <f>IF(N108="sníž. přenesená",J108,0)</f>
        <v>0</v>
      </c>
      <c r="BI108" s="192">
        <f>IF(N108="nulová",J108,0)</f>
        <v>0</v>
      </c>
      <c r="BJ108" s="19" t="s">
        <v>23</v>
      </c>
      <c r="BK108" s="192">
        <f>ROUND(I108*H108,2)</f>
        <v>0</v>
      </c>
      <c r="BL108" s="19" t="s">
        <v>612</v>
      </c>
      <c r="BM108" s="191" t="s">
        <v>328</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yxyTv8ksC0iiKEGkYpQl0N082XCc4r3wiPyF2BFu2isAqfIl/XP1QGGpk+Zn9FdzLfXZOi1QD9OwGDQR1+VA8w==" saltValue="Sa1z8cemTnolwtWSQy3IUUEJpH4pi5wl+kYFTc1Ywd/5XsEk90bxrdEhQ7ONC6qUkq+HGsM0xxL1JGknXBKgwA==" spinCount="100000" sheet="1" objects="1" scenarios="1" formatColumns="0" formatRows="0" autoFilter="0"/>
  <autoFilter ref="C86:K108"/>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108</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1420</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1555</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ROUND((SUM(BE87:BE101)),  2)</f>
        <v>0</v>
      </c>
      <c r="G35" s="36"/>
      <c r="H35" s="36"/>
      <c r="I35" s="126">
        <v>0.21</v>
      </c>
      <c r="J35" s="125">
        <f>ROUND(((SUM(BE87:BE101))*I35),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ROUND((SUM(BF87:BF101)),  2)</f>
        <v>0</v>
      </c>
      <c r="G36" s="36"/>
      <c r="H36" s="36"/>
      <c r="I36" s="126">
        <v>0.15</v>
      </c>
      <c r="J36" s="125">
        <f>ROUND(((SUM(BF87:BF101))*I36),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1420</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Zemní práce - Zemní práce</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1556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1420</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Zemní práce - Zemní práce</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1557</v>
      </c>
      <c r="F89" s="178" t="s">
        <v>1558</v>
      </c>
      <c r="G89" s="165"/>
      <c r="H89" s="165"/>
      <c r="I89" s="168"/>
      <c r="J89" s="179">
        <f>BK89</f>
        <v>0</v>
      </c>
      <c r="K89" s="165"/>
      <c r="L89" s="170"/>
      <c r="M89" s="171"/>
      <c r="N89" s="172"/>
      <c r="O89" s="172"/>
      <c r="P89" s="173">
        <f>SUM(P90:P101)</f>
        <v>0</v>
      </c>
      <c r="Q89" s="172"/>
      <c r="R89" s="173">
        <f>SUM(R90:R101)</f>
        <v>0</v>
      </c>
      <c r="S89" s="172"/>
      <c r="T89" s="174">
        <f>SUM(T90:T101)</f>
        <v>0</v>
      </c>
      <c r="AR89" s="175" t="s">
        <v>221</v>
      </c>
      <c r="AT89" s="176" t="s">
        <v>79</v>
      </c>
      <c r="AU89" s="176" t="s">
        <v>23</v>
      </c>
      <c r="AY89" s="175" t="s">
        <v>201</v>
      </c>
      <c r="BK89" s="177">
        <f>SUM(BK90:BK101)</f>
        <v>0</v>
      </c>
    </row>
    <row r="90" spans="1:65" s="2" customFormat="1" ht="14.45" customHeight="1">
      <c r="A90" s="36"/>
      <c r="B90" s="37"/>
      <c r="C90" s="180" t="s">
        <v>80</v>
      </c>
      <c r="D90" s="180" t="s">
        <v>202</v>
      </c>
      <c r="E90" s="181" t="s">
        <v>1559</v>
      </c>
      <c r="F90" s="182" t="s">
        <v>1560</v>
      </c>
      <c r="G90" s="183" t="s">
        <v>1434</v>
      </c>
      <c r="H90" s="184">
        <v>2</v>
      </c>
      <c r="I90" s="185"/>
      <c r="J90" s="186">
        <f t="shared" ref="J90:J101" si="0">ROUND(I90*H90,2)</f>
        <v>0</v>
      </c>
      <c r="K90" s="182" t="s">
        <v>22</v>
      </c>
      <c r="L90" s="41"/>
      <c r="M90" s="187" t="s">
        <v>22</v>
      </c>
      <c r="N90" s="188" t="s">
        <v>51</v>
      </c>
      <c r="O90" s="66"/>
      <c r="P90" s="189">
        <f t="shared" ref="P90:P101" si="1">O90*H90</f>
        <v>0</v>
      </c>
      <c r="Q90" s="189">
        <v>0</v>
      </c>
      <c r="R90" s="189">
        <f t="shared" ref="R90:R101" si="2">Q90*H90</f>
        <v>0</v>
      </c>
      <c r="S90" s="189">
        <v>0</v>
      </c>
      <c r="T90" s="190">
        <f t="shared" ref="T90:T101" si="3">S90*H90</f>
        <v>0</v>
      </c>
      <c r="U90" s="36"/>
      <c r="V90" s="36"/>
      <c r="W90" s="36"/>
      <c r="X90" s="36"/>
      <c r="Y90" s="36"/>
      <c r="Z90" s="36"/>
      <c r="AA90" s="36"/>
      <c r="AB90" s="36"/>
      <c r="AC90" s="36"/>
      <c r="AD90" s="36"/>
      <c r="AE90" s="36"/>
      <c r="AR90" s="191" t="s">
        <v>612</v>
      </c>
      <c r="AT90" s="191" t="s">
        <v>202</v>
      </c>
      <c r="AU90" s="191" t="s">
        <v>89</v>
      </c>
      <c r="AY90" s="19" t="s">
        <v>201</v>
      </c>
      <c r="BE90" s="192">
        <f t="shared" ref="BE90:BE101" si="4">IF(N90="základní",J90,0)</f>
        <v>0</v>
      </c>
      <c r="BF90" s="192">
        <f t="shared" ref="BF90:BF101" si="5">IF(N90="snížená",J90,0)</f>
        <v>0</v>
      </c>
      <c r="BG90" s="192">
        <f t="shared" ref="BG90:BG101" si="6">IF(N90="zákl. přenesená",J90,0)</f>
        <v>0</v>
      </c>
      <c r="BH90" s="192">
        <f t="shared" ref="BH90:BH101" si="7">IF(N90="sníž. přenesená",J90,0)</f>
        <v>0</v>
      </c>
      <c r="BI90" s="192">
        <f t="shared" ref="BI90:BI101" si="8">IF(N90="nulová",J90,0)</f>
        <v>0</v>
      </c>
      <c r="BJ90" s="19" t="s">
        <v>23</v>
      </c>
      <c r="BK90" s="192">
        <f t="shared" ref="BK90:BK101" si="9">ROUND(I90*H90,2)</f>
        <v>0</v>
      </c>
      <c r="BL90" s="19" t="s">
        <v>612</v>
      </c>
      <c r="BM90" s="191" t="s">
        <v>89</v>
      </c>
    </row>
    <row r="91" spans="1:65" s="2" customFormat="1" ht="14.45" customHeight="1">
      <c r="A91" s="36"/>
      <c r="B91" s="37"/>
      <c r="C91" s="180" t="s">
        <v>80</v>
      </c>
      <c r="D91" s="180" t="s">
        <v>202</v>
      </c>
      <c r="E91" s="181" t="s">
        <v>1561</v>
      </c>
      <c r="F91" s="182" t="s">
        <v>1562</v>
      </c>
      <c r="G91" s="183" t="s">
        <v>1456</v>
      </c>
      <c r="H91" s="184">
        <v>4</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80</v>
      </c>
      <c r="D92" s="180" t="s">
        <v>202</v>
      </c>
      <c r="E92" s="181" t="s">
        <v>1563</v>
      </c>
      <c r="F92" s="182" t="s">
        <v>1564</v>
      </c>
      <c r="G92" s="183" t="s">
        <v>1565</v>
      </c>
      <c r="H92" s="184">
        <v>0.2</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80</v>
      </c>
      <c r="D93" s="180" t="s">
        <v>202</v>
      </c>
      <c r="E93" s="181" t="s">
        <v>1566</v>
      </c>
      <c r="F93" s="182" t="s">
        <v>1567</v>
      </c>
      <c r="G93" s="183" t="s">
        <v>1434</v>
      </c>
      <c r="H93" s="184">
        <v>2</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80</v>
      </c>
      <c r="D94" s="180" t="s">
        <v>202</v>
      </c>
      <c r="E94" s="181" t="s">
        <v>1568</v>
      </c>
      <c r="F94" s="182" t="s">
        <v>1569</v>
      </c>
      <c r="G94" s="183" t="s">
        <v>1434</v>
      </c>
      <c r="H94" s="184">
        <v>2</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80</v>
      </c>
      <c r="D95" s="180" t="s">
        <v>202</v>
      </c>
      <c r="E95" s="181" t="s">
        <v>1570</v>
      </c>
      <c r="F95" s="182" t="s">
        <v>1571</v>
      </c>
      <c r="G95" s="183" t="s">
        <v>224</v>
      </c>
      <c r="H95" s="184">
        <v>3.5</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80</v>
      </c>
      <c r="D96" s="180" t="s">
        <v>202</v>
      </c>
      <c r="E96" s="181" t="s">
        <v>1572</v>
      </c>
      <c r="F96" s="182" t="s">
        <v>1573</v>
      </c>
      <c r="G96" s="183" t="s">
        <v>216</v>
      </c>
      <c r="H96" s="184">
        <v>50</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80</v>
      </c>
      <c r="D97" s="180" t="s">
        <v>202</v>
      </c>
      <c r="E97" s="181" t="s">
        <v>1574</v>
      </c>
      <c r="F97" s="182" t="s">
        <v>1575</v>
      </c>
      <c r="G97" s="183" t="s">
        <v>224</v>
      </c>
      <c r="H97" s="184">
        <v>10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80</v>
      </c>
      <c r="D98" s="180" t="s">
        <v>202</v>
      </c>
      <c r="E98" s="181" t="s">
        <v>1576</v>
      </c>
      <c r="F98" s="182" t="s">
        <v>1577</v>
      </c>
      <c r="G98" s="183" t="s">
        <v>216</v>
      </c>
      <c r="H98" s="184">
        <v>16</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80</v>
      </c>
      <c r="D99" s="180" t="s">
        <v>202</v>
      </c>
      <c r="E99" s="181" t="s">
        <v>1578</v>
      </c>
      <c r="F99" s="182" t="s">
        <v>1579</v>
      </c>
      <c r="G99" s="183" t="s">
        <v>216</v>
      </c>
      <c r="H99" s="184">
        <v>50</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80</v>
      </c>
      <c r="D100" s="180" t="s">
        <v>202</v>
      </c>
      <c r="E100" s="181" t="s">
        <v>1580</v>
      </c>
      <c r="F100" s="182" t="s">
        <v>1581</v>
      </c>
      <c r="G100" s="183" t="s">
        <v>216</v>
      </c>
      <c r="H100" s="184">
        <v>469</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80</v>
      </c>
      <c r="D101" s="180" t="s">
        <v>202</v>
      </c>
      <c r="E101" s="181" t="s">
        <v>1582</v>
      </c>
      <c r="F101" s="182" t="s">
        <v>1583</v>
      </c>
      <c r="G101" s="183" t="s">
        <v>224</v>
      </c>
      <c r="H101" s="184">
        <v>1</v>
      </c>
      <c r="I101" s="185"/>
      <c r="J101" s="186">
        <f t="shared" si="0"/>
        <v>0</v>
      </c>
      <c r="K101" s="182" t="s">
        <v>22</v>
      </c>
      <c r="L101" s="41"/>
      <c r="M101" s="263" t="s">
        <v>22</v>
      </c>
      <c r="N101" s="264" t="s">
        <v>51</v>
      </c>
      <c r="O101" s="258"/>
      <c r="P101" s="265">
        <f t="shared" si="1"/>
        <v>0</v>
      </c>
      <c r="Q101" s="265">
        <v>0</v>
      </c>
      <c r="R101" s="265">
        <f t="shared" si="2"/>
        <v>0</v>
      </c>
      <c r="S101" s="265">
        <v>0</v>
      </c>
      <c r="T101" s="266">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6.95" customHeight="1">
      <c r="A102" s="36"/>
      <c r="B102" s="49"/>
      <c r="C102" s="50"/>
      <c r="D102" s="50"/>
      <c r="E102" s="50"/>
      <c r="F102" s="50"/>
      <c r="G102" s="50"/>
      <c r="H102" s="50"/>
      <c r="I102" s="50"/>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UHPSEJ78X0mJDnVbuEqoys97PuT63tUVsE3mKewdeXbgOBUVlzLRSqowEz+2CHoEfLMwFxZ5LNnTAM6JVyCLrQ==" saltValue="OomWhGxk0s9woGuVLMurGGAc9rI1cS6PeVvloVMOArUPIIOarPsDv3KOeGDtBYDieXI/n6xUtpreuZ95o3/gHw==" spinCount="100000" sheet="1" objects="1" scenarios="1" formatColumns="0" formatRows="0" autoFilter="0"/>
  <autoFilter ref="C86:K10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111</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1584</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ROUND(J92,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ROUND((SUM(BE92:BE942)),  2)</f>
        <v>0</v>
      </c>
      <c r="G33" s="36"/>
      <c r="H33" s="36"/>
      <c r="I33" s="126">
        <v>0.21</v>
      </c>
      <c r="J33" s="125">
        <f>ROUND(((SUM(BE92:BE942))*I33),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ROUND((SUM(BF92:BF942)),  2)</f>
        <v>0</v>
      </c>
      <c r="G34" s="36"/>
      <c r="H34" s="36"/>
      <c r="I34" s="126">
        <v>0.15</v>
      </c>
      <c r="J34" s="125">
        <f>ROUND(((SUM(BF92:BF942))*I34),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ROUND((SUM(BG92:BG942)),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ROUND((SUM(BH92:BH942)),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ROUND((SUM(BI92:BI942)),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05 - SO 05.1 Stavební úpravy na zavázáních hráze - Povodí Labe</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J92</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J93</f>
        <v>0</v>
      </c>
      <c r="K60" s="143"/>
      <c r="L60" s="147"/>
    </row>
    <row r="61" spans="1:47" s="10" customFormat="1" ht="19.899999999999999" customHeight="1">
      <c r="B61" s="148"/>
      <c r="C61" s="99"/>
      <c r="D61" s="149" t="s">
        <v>173</v>
      </c>
      <c r="E61" s="150"/>
      <c r="F61" s="150"/>
      <c r="G61" s="150"/>
      <c r="H61" s="150"/>
      <c r="I61" s="150"/>
      <c r="J61" s="151">
        <f>J94</f>
        <v>0</v>
      </c>
      <c r="K61" s="99"/>
      <c r="L61" s="152"/>
    </row>
    <row r="62" spans="1:47" s="10" customFormat="1" ht="19.899999999999999" customHeight="1">
      <c r="B62" s="148"/>
      <c r="C62" s="99"/>
      <c r="D62" s="149" t="s">
        <v>174</v>
      </c>
      <c r="E62" s="150"/>
      <c r="F62" s="150"/>
      <c r="G62" s="150"/>
      <c r="H62" s="150"/>
      <c r="I62" s="150"/>
      <c r="J62" s="151">
        <f>J342</f>
        <v>0</v>
      </c>
      <c r="K62" s="99"/>
      <c r="L62" s="152"/>
    </row>
    <row r="63" spans="1:47" s="10" customFormat="1" ht="19.899999999999999" customHeight="1">
      <c r="B63" s="148"/>
      <c r="C63" s="99"/>
      <c r="D63" s="149" t="s">
        <v>175</v>
      </c>
      <c r="E63" s="150"/>
      <c r="F63" s="150"/>
      <c r="G63" s="150"/>
      <c r="H63" s="150"/>
      <c r="I63" s="150"/>
      <c r="J63" s="151">
        <f>J443</f>
        <v>0</v>
      </c>
      <c r="K63" s="99"/>
      <c r="L63" s="152"/>
    </row>
    <row r="64" spans="1:47" s="10" customFormat="1" ht="19.899999999999999" customHeight="1">
      <c r="B64" s="148"/>
      <c r="C64" s="99"/>
      <c r="D64" s="149" t="s">
        <v>176</v>
      </c>
      <c r="E64" s="150"/>
      <c r="F64" s="150"/>
      <c r="G64" s="150"/>
      <c r="H64" s="150"/>
      <c r="I64" s="150"/>
      <c r="J64" s="151">
        <f>J553</f>
        <v>0</v>
      </c>
      <c r="K64" s="99"/>
      <c r="L64" s="152"/>
    </row>
    <row r="65" spans="1:31" s="10" customFormat="1" ht="19.899999999999999" customHeight="1">
      <c r="B65" s="148"/>
      <c r="C65" s="99"/>
      <c r="D65" s="149" t="s">
        <v>177</v>
      </c>
      <c r="E65" s="150"/>
      <c r="F65" s="150"/>
      <c r="G65" s="150"/>
      <c r="H65" s="150"/>
      <c r="I65" s="150"/>
      <c r="J65" s="151">
        <f>J564</f>
        <v>0</v>
      </c>
      <c r="K65" s="99"/>
      <c r="L65" s="152"/>
    </row>
    <row r="66" spans="1:31" s="10" customFormat="1" ht="19.899999999999999" customHeight="1">
      <c r="B66" s="148"/>
      <c r="C66" s="99"/>
      <c r="D66" s="149" t="s">
        <v>179</v>
      </c>
      <c r="E66" s="150"/>
      <c r="F66" s="150"/>
      <c r="G66" s="150"/>
      <c r="H66" s="150"/>
      <c r="I66" s="150"/>
      <c r="J66" s="151">
        <f>J651</f>
        <v>0</v>
      </c>
      <c r="K66" s="99"/>
      <c r="L66" s="152"/>
    </row>
    <row r="67" spans="1:31" s="10" customFormat="1" ht="19.899999999999999" customHeight="1">
      <c r="B67" s="148"/>
      <c r="C67" s="99"/>
      <c r="D67" s="149" t="s">
        <v>180</v>
      </c>
      <c r="E67" s="150"/>
      <c r="F67" s="150"/>
      <c r="G67" s="150"/>
      <c r="H67" s="150"/>
      <c r="I67" s="150"/>
      <c r="J67" s="151">
        <f>J724</f>
        <v>0</v>
      </c>
      <c r="K67" s="99"/>
      <c r="L67" s="152"/>
    </row>
    <row r="68" spans="1:31" s="10" customFormat="1" ht="19.899999999999999" customHeight="1">
      <c r="B68" s="148"/>
      <c r="C68" s="99"/>
      <c r="D68" s="149" t="s">
        <v>181</v>
      </c>
      <c r="E68" s="150"/>
      <c r="F68" s="150"/>
      <c r="G68" s="150"/>
      <c r="H68" s="150"/>
      <c r="I68" s="150"/>
      <c r="J68" s="151">
        <f>J847</f>
        <v>0</v>
      </c>
      <c r="K68" s="99"/>
      <c r="L68" s="152"/>
    </row>
    <row r="69" spans="1:31" s="10" customFormat="1" ht="19.899999999999999" customHeight="1">
      <c r="B69" s="148"/>
      <c r="C69" s="99"/>
      <c r="D69" s="149" t="s">
        <v>182</v>
      </c>
      <c r="E69" s="150"/>
      <c r="F69" s="150"/>
      <c r="G69" s="150"/>
      <c r="H69" s="150"/>
      <c r="I69" s="150"/>
      <c r="J69" s="151">
        <f>J890</f>
        <v>0</v>
      </c>
      <c r="K69" s="99"/>
      <c r="L69" s="152"/>
    </row>
    <row r="70" spans="1:31" s="9" customFormat="1" ht="24.95" customHeight="1">
      <c r="B70" s="142"/>
      <c r="C70" s="143"/>
      <c r="D70" s="144" t="s">
        <v>183</v>
      </c>
      <c r="E70" s="145"/>
      <c r="F70" s="145"/>
      <c r="G70" s="145"/>
      <c r="H70" s="145"/>
      <c r="I70" s="145"/>
      <c r="J70" s="146">
        <f>J892</f>
        <v>0</v>
      </c>
      <c r="K70" s="143"/>
      <c r="L70" s="147"/>
    </row>
    <row r="71" spans="1:31" s="10" customFormat="1" ht="19.899999999999999" customHeight="1">
      <c r="B71" s="148"/>
      <c r="C71" s="99"/>
      <c r="D71" s="149" t="s">
        <v>184</v>
      </c>
      <c r="E71" s="150"/>
      <c r="F71" s="150"/>
      <c r="G71" s="150"/>
      <c r="H71" s="150"/>
      <c r="I71" s="150"/>
      <c r="J71" s="151">
        <f>J893</f>
        <v>0</v>
      </c>
      <c r="K71" s="99"/>
      <c r="L71" s="152"/>
    </row>
    <row r="72" spans="1:31" s="10" customFormat="1" ht="19.899999999999999" customHeight="1">
      <c r="B72" s="148"/>
      <c r="C72" s="99"/>
      <c r="D72" s="149" t="s">
        <v>185</v>
      </c>
      <c r="E72" s="150"/>
      <c r="F72" s="150"/>
      <c r="G72" s="150"/>
      <c r="H72" s="150"/>
      <c r="I72" s="150"/>
      <c r="J72" s="151">
        <f>J935</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186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99" t="str">
        <f>E7</f>
        <v>VD Pastviny, rekonstrukce koruny hráze</v>
      </c>
      <c r="F82" s="400"/>
      <c r="G82" s="400"/>
      <c r="H82" s="400"/>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164</v>
      </c>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6.5" customHeight="1">
      <c r="A84" s="36"/>
      <c r="B84" s="37"/>
      <c r="C84" s="38"/>
      <c r="D84" s="38"/>
      <c r="E84" s="373" t="str">
        <f>E9</f>
        <v>05 - SO 05.1 Stavební úpravy na zavázáních hráze - Povodí Labe</v>
      </c>
      <c r="F84" s="401"/>
      <c r="G84" s="401"/>
      <c r="H84" s="401"/>
      <c r="I84" s="38"/>
      <c r="J84" s="38"/>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2" customHeight="1">
      <c r="A86" s="36"/>
      <c r="B86" s="37"/>
      <c r="C86" s="31" t="s">
        <v>24</v>
      </c>
      <c r="D86" s="38"/>
      <c r="E86" s="38"/>
      <c r="F86" s="29" t="str">
        <f>F12</f>
        <v xml:space="preserve"> </v>
      </c>
      <c r="G86" s="38"/>
      <c r="H86" s="38"/>
      <c r="I86" s="31" t="s">
        <v>26</v>
      </c>
      <c r="J86" s="61" t="str">
        <f>IF(J12="","",J12)</f>
        <v>15. 10. 2018</v>
      </c>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E15</f>
        <v>Povodí Labe, státní podnik</v>
      </c>
      <c r="G88" s="38"/>
      <c r="H88" s="38"/>
      <c r="I88" s="31" t="s">
        <v>37</v>
      </c>
      <c r="J88" s="34" t="str">
        <f>E21</f>
        <v>MDS projekt s.r.o.</v>
      </c>
      <c r="K88" s="38"/>
      <c r="L88" s="115"/>
      <c r="S88" s="36"/>
      <c r="T88" s="36"/>
      <c r="U88" s="36"/>
      <c r="V88" s="36"/>
      <c r="W88" s="36"/>
      <c r="X88" s="36"/>
      <c r="Y88" s="36"/>
      <c r="Z88" s="36"/>
      <c r="AA88" s="36"/>
      <c r="AB88" s="36"/>
      <c r="AC88" s="36"/>
      <c r="AD88" s="36"/>
      <c r="AE88" s="36"/>
    </row>
    <row r="89" spans="1:65" s="2" customFormat="1" ht="15.2" customHeight="1">
      <c r="A89" s="36"/>
      <c r="B89" s="37"/>
      <c r="C89" s="31" t="s">
        <v>35</v>
      </c>
      <c r="D89" s="38"/>
      <c r="E89" s="38"/>
      <c r="F89" s="29" t="str">
        <f>IF(E18="","",E18)</f>
        <v>Vyplň údaj</v>
      </c>
      <c r="G89" s="38"/>
      <c r="H89" s="38"/>
      <c r="I89" s="31" t="s">
        <v>42</v>
      </c>
      <c r="J89" s="34" t="str">
        <f>E24</f>
        <v>Tomáš Bajer</v>
      </c>
      <c r="K89" s="38"/>
      <c r="L89" s="115"/>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5" s="11" customFormat="1" ht="29.25" customHeight="1">
      <c r="A91" s="153"/>
      <c r="B91" s="154"/>
      <c r="C91" s="155" t="s">
        <v>187</v>
      </c>
      <c r="D91" s="156" t="s">
        <v>65</v>
      </c>
      <c r="E91" s="156" t="s">
        <v>61</v>
      </c>
      <c r="F91" s="156" t="s">
        <v>62</v>
      </c>
      <c r="G91" s="156" t="s">
        <v>188</v>
      </c>
      <c r="H91" s="156" t="s">
        <v>189</v>
      </c>
      <c r="I91" s="156" t="s">
        <v>190</v>
      </c>
      <c r="J91" s="156" t="s">
        <v>170</v>
      </c>
      <c r="K91" s="157" t="s">
        <v>191</v>
      </c>
      <c r="L91" s="158"/>
      <c r="M91" s="70" t="s">
        <v>22</v>
      </c>
      <c r="N91" s="71" t="s">
        <v>50</v>
      </c>
      <c r="O91" s="71" t="s">
        <v>192</v>
      </c>
      <c r="P91" s="71" t="s">
        <v>193</v>
      </c>
      <c r="Q91" s="71" t="s">
        <v>194</v>
      </c>
      <c r="R91" s="71" t="s">
        <v>195</v>
      </c>
      <c r="S91" s="71" t="s">
        <v>196</v>
      </c>
      <c r="T91" s="72" t="s">
        <v>197</v>
      </c>
      <c r="U91" s="153"/>
      <c r="V91" s="153"/>
      <c r="W91" s="153"/>
      <c r="X91" s="153"/>
      <c r="Y91" s="153"/>
      <c r="Z91" s="153"/>
      <c r="AA91" s="153"/>
      <c r="AB91" s="153"/>
      <c r="AC91" s="153"/>
      <c r="AD91" s="153"/>
      <c r="AE91" s="153"/>
    </row>
    <row r="92" spans="1:65" s="2" customFormat="1" ht="22.9" customHeight="1">
      <c r="A92" s="36"/>
      <c r="B92" s="37"/>
      <c r="C92" s="77" t="s">
        <v>198</v>
      </c>
      <c r="D92" s="38"/>
      <c r="E92" s="38"/>
      <c r="F92" s="38"/>
      <c r="G92" s="38"/>
      <c r="H92" s="38"/>
      <c r="I92" s="38"/>
      <c r="J92" s="159">
        <f>BK92</f>
        <v>0</v>
      </c>
      <c r="K92" s="38"/>
      <c r="L92" s="41"/>
      <c r="M92" s="73"/>
      <c r="N92" s="160"/>
      <c r="O92" s="74"/>
      <c r="P92" s="161">
        <f>P93+P892</f>
        <v>0</v>
      </c>
      <c r="Q92" s="74"/>
      <c r="R92" s="161">
        <f>R93+R892</f>
        <v>825.26505729999997</v>
      </c>
      <c r="S92" s="74"/>
      <c r="T92" s="162">
        <f>T93+T892</f>
        <v>222.52929999999998</v>
      </c>
      <c r="U92" s="36"/>
      <c r="V92" s="36"/>
      <c r="W92" s="36"/>
      <c r="X92" s="36"/>
      <c r="Y92" s="36"/>
      <c r="Z92" s="36"/>
      <c r="AA92" s="36"/>
      <c r="AB92" s="36"/>
      <c r="AC92" s="36"/>
      <c r="AD92" s="36"/>
      <c r="AE92" s="36"/>
      <c r="AT92" s="19" t="s">
        <v>79</v>
      </c>
      <c r="AU92" s="19" t="s">
        <v>171</v>
      </c>
      <c r="BK92" s="163">
        <f>BK93+BK892</f>
        <v>0</v>
      </c>
    </row>
    <row r="93" spans="1:65" s="12" customFormat="1" ht="25.9" customHeight="1">
      <c r="B93" s="164"/>
      <c r="C93" s="165"/>
      <c r="D93" s="166" t="s">
        <v>79</v>
      </c>
      <c r="E93" s="167" t="s">
        <v>199</v>
      </c>
      <c r="F93" s="167" t="s">
        <v>200</v>
      </c>
      <c r="G93" s="165"/>
      <c r="H93" s="165"/>
      <c r="I93" s="168"/>
      <c r="J93" s="169">
        <f>BK93</f>
        <v>0</v>
      </c>
      <c r="K93" s="165"/>
      <c r="L93" s="170"/>
      <c r="M93" s="171"/>
      <c r="N93" s="172"/>
      <c r="O93" s="172"/>
      <c r="P93" s="173">
        <f>P94+P342+P443+P553+P564+P651+P724+P847+P890</f>
        <v>0</v>
      </c>
      <c r="Q93" s="172"/>
      <c r="R93" s="173">
        <f>R94+R342+R443+R553+R564+R651+R724+R847+R890</f>
        <v>824.18086849999997</v>
      </c>
      <c r="S93" s="172"/>
      <c r="T93" s="174">
        <f>T94+T342+T443+T553+T564+T651+T724+T847+T890</f>
        <v>222.52929999999998</v>
      </c>
      <c r="AR93" s="175" t="s">
        <v>23</v>
      </c>
      <c r="AT93" s="176" t="s">
        <v>79</v>
      </c>
      <c r="AU93" s="176" t="s">
        <v>80</v>
      </c>
      <c r="AY93" s="175" t="s">
        <v>201</v>
      </c>
      <c r="BK93" s="177">
        <f>BK94+BK342+BK443+BK553+BK564+BK651+BK724+BK847+BK890</f>
        <v>0</v>
      </c>
    </row>
    <row r="94" spans="1:65" s="12" customFormat="1" ht="22.9" customHeight="1">
      <c r="B94" s="164"/>
      <c r="C94" s="165"/>
      <c r="D94" s="166" t="s">
        <v>79</v>
      </c>
      <c r="E94" s="178" t="s">
        <v>23</v>
      </c>
      <c r="F94" s="178" t="s">
        <v>107</v>
      </c>
      <c r="G94" s="165"/>
      <c r="H94" s="165"/>
      <c r="I94" s="168"/>
      <c r="J94" s="179">
        <f>BK94</f>
        <v>0</v>
      </c>
      <c r="K94" s="165"/>
      <c r="L94" s="170"/>
      <c r="M94" s="171"/>
      <c r="N94" s="172"/>
      <c r="O94" s="172"/>
      <c r="P94" s="173">
        <f>SUM(P95:P341)</f>
        <v>0</v>
      </c>
      <c r="Q94" s="172"/>
      <c r="R94" s="173">
        <f>SUM(R95:R341)</f>
        <v>180.964946</v>
      </c>
      <c r="S94" s="172"/>
      <c r="T94" s="174">
        <f>SUM(T95:T341)</f>
        <v>136.19479999999999</v>
      </c>
      <c r="AR94" s="175" t="s">
        <v>23</v>
      </c>
      <c r="AT94" s="176" t="s">
        <v>79</v>
      </c>
      <c r="AU94" s="176" t="s">
        <v>23</v>
      </c>
      <c r="AY94" s="175" t="s">
        <v>201</v>
      </c>
      <c r="BK94" s="177">
        <f>SUM(BK95:BK341)</f>
        <v>0</v>
      </c>
    </row>
    <row r="95" spans="1:65" s="2" customFormat="1" ht="14.45" customHeight="1">
      <c r="A95" s="36"/>
      <c r="B95" s="37"/>
      <c r="C95" s="180" t="s">
        <v>23</v>
      </c>
      <c r="D95" s="180" t="s">
        <v>202</v>
      </c>
      <c r="E95" s="181" t="s">
        <v>1585</v>
      </c>
      <c r="F95" s="182" t="s">
        <v>1586</v>
      </c>
      <c r="G95" s="183" t="s">
        <v>434</v>
      </c>
      <c r="H95" s="184">
        <v>19</v>
      </c>
      <c r="I95" s="185"/>
      <c r="J95" s="186">
        <f>ROUND(I95*H95,2)</f>
        <v>0</v>
      </c>
      <c r="K95" s="182" t="s">
        <v>206</v>
      </c>
      <c r="L95" s="41"/>
      <c r="M95" s="187" t="s">
        <v>22</v>
      </c>
      <c r="N95" s="188" t="s">
        <v>51</v>
      </c>
      <c r="O95" s="66"/>
      <c r="P95" s="189">
        <f>O95*H95</f>
        <v>0</v>
      </c>
      <c r="Q95" s="189">
        <v>0</v>
      </c>
      <c r="R95" s="189">
        <f>Q95*H95</f>
        <v>0</v>
      </c>
      <c r="S95" s="189">
        <v>0</v>
      </c>
      <c r="T95" s="190">
        <f>S95*H95</f>
        <v>0</v>
      </c>
      <c r="U95" s="36"/>
      <c r="V95" s="36"/>
      <c r="W95" s="36"/>
      <c r="X95" s="36"/>
      <c r="Y95" s="36"/>
      <c r="Z95" s="36"/>
      <c r="AA95" s="36"/>
      <c r="AB95" s="36"/>
      <c r="AC95" s="36"/>
      <c r="AD95" s="36"/>
      <c r="AE95" s="36"/>
      <c r="AR95" s="191" t="s">
        <v>207</v>
      </c>
      <c r="AT95" s="191" t="s">
        <v>202</v>
      </c>
      <c r="AU95" s="191" t="s">
        <v>89</v>
      </c>
      <c r="AY95" s="19" t="s">
        <v>201</v>
      </c>
      <c r="BE95" s="192">
        <f>IF(N95="základní",J95,0)</f>
        <v>0</v>
      </c>
      <c r="BF95" s="192">
        <f>IF(N95="snížená",J95,0)</f>
        <v>0</v>
      </c>
      <c r="BG95" s="192">
        <f>IF(N95="zákl. přenesená",J95,0)</f>
        <v>0</v>
      </c>
      <c r="BH95" s="192">
        <f>IF(N95="sníž. přenesená",J95,0)</f>
        <v>0</v>
      </c>
      <c r="BI95" s="192">
        <f>IF(N95="nulová",J95,0)</f>
        <v>0</v>
      </c>
      <c r="BJ95" s="19" t="s">
        <v>23</v>
      </c>
      <c r="BK95" s="192">
        <f>ROUND(I95*H95,2)</f>
        <v>0</v>
      </c>
      <c r="BL95" s="19" t="s">
        <v>207</v>
      </c>
      <c r="BM95" s="191" t="s">
        <v>1587</v>
      </c>
    </row>
    <row r="96" spans="1:65" s="2" customFormat="1" ht="107.25">
      <c r="A96" s="36"/>
      <c r="B96" s="37"/>
      <c r="C96" s="38"/>
      <c r="D96" s="193" t="s">
        <v>209</v>
      </c>
      <c r="E96" s="38"/>
      <c r="F96" s="194" t="s">
        <v>1588</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209</v>
      </c>
      <c r="AU96" s="19" t="s">
        <v>89</v>
      </c>
    </row>
    <row r="97" spans="1:65" s="14" customFormat="1" ht="11.25">
      <c r="B97" s="208"/>
      <c r="C97" s="209"/>
      <c r="D97" s="193" t="s">
        <v>211</v>
      </c>
      <c r="E97" s="210" t="s">
        <v>22</v>
      </c>
      <c r="F97" s="211" t="s">
        <v>1589</v>
      </c>
      <c r="G97" s="209"/>
      <c r="H97" s="212">
        <v>19</v>
      </c>
      <c r="I97" s="213"/>
      <c r="J97" s="209"/>
      <c r="K97" s="209"/>
      <c r="L97" s="214"/>
      <c r="M97" s="215"/>
      <c r="N97" s="216"/>
      <c r="O97" s="216"/>
      <c r="P97" s="216"/>
      <c r="Q97" s="216"/>
      <c r="R97" s="216"/>
      <c r="S97" s="216"/>
      <c r="T97" s="217"/>
      <c r="AT97" s="218" t="s">
        <v>211</v>
      </c>
      <c r="AU97" s="218" t="s">
        <v>89</v>
      </c>
      <c r="AV97" s="14" t="s">
        <v>89</v>
      </c>
      <c r="AW97" s="14" t="s">
        <v>41</v>
      </c>
      <c r="AX97" s="14" t="s">
        <v>23</v>
      </c>
      <c r="AY97" s="218" t="s">
        <v>201</v>
      </c>
    </row>
    <row r="98" spans="1:65" s="13" customFormat="1" ht="11.25">
      <c r="B98" s="198"/>
      <c r="C98" s="199"/>
      <c r="D98" s="193" t="s">
        <v>211</v>
      </c>
      <c r="E98" s="200" t="s">
        <v>22</v>
      </c>
      <c r="F98" s="201" t="s">
        <v>1590</v>
      </c>
      <c r="G98" s="199"/>
      <c r="H98" s="200" t="s">
        <v>22</v>
      </c>
      <c r="I98" s="202"/>
      <c r="J98" s="199"/>
      <c r="K98" s="199"/>
      <c r="L98" s="203"/>
      <c r="M98" s="204"/>
      <c r="N98" s="205"/>
      <c r="O98" s="205"/>
      <c r="P98" s="205"/>
      <c r="Q98" s="205"/>
      <c r="R98" s="205"/>
      <c r="S98" s="205"/>
      <c r="T98" s="206"/>
      <c r="AT98" s="207" t="s">
        <v>211</v>
      </c>
      <c r="AU98" s="207" t="s">
        <v>89</v>
      </c>
      <c r="AV98" s="13" t="s">
        <v>23</v>
      </c>
      <c r="AW98" s="13" t="s">
        <v>41</v>
      </c>
      <c r="AX98" s="13" t="s">
        <v>80</v>
      </c>
      <c r="AY98" s="207" t="s">
        <v>201</v>
      </c>
    </row>
    <row r="99" spans="1:65" s="2" customFormat="1" ht="14.45" customHeight="1">
      <c r="A99" s="36"/>
      <c r="B99" s="37"/>
      <c r="C99" s="180" t="s">
        <v>89</v>
      </c>
      <c r="D99" s="180" t="s">
        <v>202</v>
      </c>
      <c r="E99" s="181" t="s">
        <v>1591</v>
      </c>
      <c r="F99" s="182" t="s">
        <v>1592</v>
      </c>
      <c r="G99" s="183" t="s">
        <v>434</v>
      </c>
      <c r="H99" s="184">
        <v>20</v>
      </c>
      <c r="I99" s="185"/>
      <c r="J99" s="186">
        <f>ROUND(I99*H99,2)</f>
        <v>0</v>
      </c>
      <c r="K99" s="182" t="s">
        <v>206</v>
      </c>
      <c r="L99" s="41"/>
      <c r="M99" s="187" t="s">
        <v>22</v>
      </c>
      <c r="N99" s="188" t="s">
        <v>51</v>
      </c>
      <c r="O99" s="66"/>
      <c r="P99" s="189">
        <f>O99*H99</f>
        <v>0</v>
      </c>
      <c r="Q99" s="189">
        <v>0</v>
      </c>
      <c r="R99" s="189">
        <f>Q99*H99</f>
        <v>0</v>
      </c>
      <c r="S99" s="189">
        <v>0</v>
      </c>
      <c r="T99" s="190">
        <f>S99*H99</f>
        <v>0</v>
      </c>
      <c r="U99" s="36"/>
      <c r="V99" s="36"/>
      <c r="W99" s="36"/>
      <c r="X99" s="36"/>
      <c r="Y99" s="36"/>
      <c r="Z99" s="36"/>
      <c r="AA99" s="36"/>
      <c r="AB99" s="36"/>
      <c r="AC99" s="36"/>
      <c r="AD99" s="36"/>
      <c r="AE99" s="36"/>
      <c r="AR99" s="191" t="s">
        <v>207</v>
      </c>
      <c r="AT99" s="191" t="s">
        <v>202</v>
      </c>
      <c r="AU99" s="191" t="s">
        <v>89</v>
      </c>
      <c r="AY99" s="19" t="s">
        <v>201</v>
      </c>
      <c r="BE99" s="192">
        <f>IF(N99="základní",J99,0)</f>
        <v>0</v>
      </c>
      <c r="BF99" s="192">
        <f>IF(N99="snížená",J99,0)</f>
        <v>0</v>
      </c>
      <c r="BG99" s="192">
        <f>IF(N99="zákl. přenesená",J99,0)</f>
        <v>0</v>
      </c>
      <c r="BH99" s="192">
        <f>IF(N99="sníž. přenesená",J99,0)</f>
        <v>0</v>
      </c>
      <c r="BI99" s="192">
        <f>IF(N99="nulová",J99,0)</f>
        <v>0</v>
      </c>
      <c r="BJ99" s="19" t="s">
        <v>23</v>
      </c>
      <c r="BK99" s="192">
        <f>ROUND(I99*H99,2)</f>
        <v>0</v>
      </c>
      <c r="BL99" s="19" t="s">
        <v>207</v>
      </c>
      <c r="BM99" s="191" t="s">
        <v>1593</v>
      </c>
    </row>
    <row r="100" spans="1:65" s="2" customFormat="1" ht="107.25">
      <c r="A100" s="36"/>
      <c r="B100" s="37"/>
      <c r="C100" s="38"/>
      <c r="D100" s="193" t="s">
        <v>209</v>
      </c>
      <c r="E100" s="38"/>
      <c r="F100" s="194" t="s">
        <v>1588</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209</v>
      </c>
      <c r="AU100" s="19" t="s">
        <v>89</v>
      </c>
    </row>
    <row r="101" spans="1:65" s="14" customFormat="1" ht="11.25">
      <c r="B101" s="208"/>
      <c r="C101" s="209"/>
      <c r="D101" s="193" t="s">
        <v>211</v>
      </c>
      <c r="E101" s="210" t="s">
        <v>22</v>
      </c>
      <c r="F101" s="211" t="s">
        <v>1594</v>
      </c>
      <c r="G101" s="209"/>
      <c r="H101" s="212">
        <v>20</v>
      </c>
      <c r="I101" s="213"/>
      <c r="J101" s="209"/>
      <c r="K101" s="209"/>
      <c r="L101" s="214"/>
      <c r="M101" s="215"/>
      <c r="N101" s="216"/>
      <c r="O101" s="216"/>
      <c r="P101" s="216"/>
      <c r="Q101" s="216"/>
      <c r="R101" s="216"/>
      <c r="S101" s="216"/>
      <c r="T101" s="217"/>
      <c r="AT101" s="218" t="s">
        <v>211</v>
      </c>
      <c r="AU101" s="218" t="s">
        <v>89</v>
      </c>
      <c r="AV101" s="14" t="s">
        <v>89</v>
      </c>
      <c r="AW101" s="14" t="s">
        <v>41</v>
      </c>
      <c r="AX101" s="14" t="s">
        <v>23</v>
      </c>
      <c r="AY101" s="218" t="s">
        <v>201</v>
      </c>
    </row>
    <row r="102" spans="1:65" s="13" customFormat="1" ht="11.25">
      <c r="B102" s="198"/>
      <c r="C102" s="199"/>
      <c r="D102" s="193" t="s">
        <v>211</v>
      </c>
      <c r="E102" s="200" t="s">
        <v>22</v>
      </c>
      <c r="F102" s="201" t="s">
        <v>1590</v>
      </c>
      <c r="G102" s="199"/>
      <c r="H102" s="200" t="s">
        <v>22</v>
      </c>
      <c r="I102" s="202"/>
      <c r="J102" s="199"/>
      <c r="K102" s="199"/>
      <c r="L102" s="203"/>
      <c r="M102" s="204"/>
      <c r="N102" s="205"/>
      <c r="O102" s="205"/>
      <c r="P102" s="205"/>
      <c r="Q102" s="205"/>
      <c r="R102" s="205"/>
      <c r="S102" s="205"/>
      <c r="T102" s="206"/>
      <c r="AT102" s="207" t="s">
        <v>211</v>
      </c>
      <c r="AU102" s="207" t="s">
        <v>89</v>
      </c>
      <c r="AV102" s="13" t="s">
        <v>23</v>
      </c>
      <c r="AW102" s="13" t="s">
        <v>41</v>
      </c>
      <c r="AX102" s="13" t="s">
        <v>80</v>
      </c>
      <c r="AY102" s="207" t="s">
        <v>201</v>
      </c>
    </row>
    <row r="103" spans="1:65" s="2" customFormat="1" ht="14.45" customHeight="1">
      <c r="A103" s="36"/>
      <c r="B103" s="37"/>
      <c r="C103" s="180" t="s">
        <v>221</v>
      </c>
      <c r="D103" s="180" t="s">
        <v>202</v>
      </c>
      <c r="E103" s="181" t="s">
        <v>1595</v>
      </c>
      <c r="F103" s="182" t="s">
        <v>1596</v>
      </c>
      <c r="G103" s="183" t="s">
        <v>434</v>
      </c>
      <c r="H103" s="184">
        <v>4</v>
      </c>
      <c r="I103" s="185"/>
      <c r="J103" s="186">
        <f>ROUND(I103*H103,2)</f>
        <v>0</v>
      </c>
      <c r="K103" s="182" t="s">
        <v>206</v>
      </c>
      <c r="L103" s="41"/>
      <c r="M103" s="187" t="s">
        <v>22</v>
      </c>
      <c r="N103" s="188" t="s">
        <v>51</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207</v>
      </c>
      <c r="AT103" s="191" t="s">
        <v>202</v>
      </c>
      <c r="AU103" s="191" t="s">
        <v>89</v>
      </c>
      <c r="AY103" s="19" t="s">
        <v>201</v>
      </c>
      <c r="BE103" s="192">
        <f>IF(N103="základní",J103,0)</f>
        <v>0</v>
      </c>
      <c r="BF103" s="192">
        <f>IF(N103="snížená",J103,0)</f>
        <v>0</v>
      </c>
      <c r="BG103" s="192">
        <f>IF(N103="zákl. přenesená",J103,0)</f>
        <v>0</v>
      </c>
      <c r="BH103" s="192">
        <f>IF(N103="sníž. přenesená",J103,0)</f>
        <v>0</v>
      </c>
      <c r="BI103" s="192">
        <f>IF(N103="nulová",J103,0)</f>
        <v>0</v>
      </c>
      <c r="BJ103" s="19" t="s">
        <v>23</v>
      </c>
      <c r="BK103" s="192">
        <f>ROUND(I103*H103,2)</f>
        <v>0</v>
      </c>
      <c r="BL103" s="19" t="s">
        <v>207</v>
      </c>
      <c r="BM103" s="191" t="s">
        <v>1597</v>
      </c>
    </row>
    <row r="104" spans="1:65" s="2" customFormat="1" ht="107.25">
      <c r="A104" s="36"/>
      <c r="B104" s="37"/>
      <c r="C104" s="38"/>
      <c r="D104" s="193" t="s">
        <v>209</v>
      </c>
      <c r="E104" s="38"/>
      <c r="F104" s="194" t="s">
        <v>1588</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209</v>
      </c>
      <c r="AU104" s="19" t="s">
        <v>89</v>
      </c>
    </row>
    <row r="105" spans="1:65" s="14" customFormat="1" ht="11.25">
      <c r="B105" s="208"/>
      <c r="C105" s="209"/>
      <c r="D105" s="193" t="s">
        <v>211</v>
      </c>
      <c r="E105" s="210" t="s">
        <v>22</v>
      </c>
      <c r="F105" s="211" t="s">
        <v>1598</v>
      </c>
      <c r="G105" s="209"/>
      <c r="H105" s="212">
        <v>4</v>
      </c>
      <c r="I105" s="213"/>
      <c r="J105" s="209"/>
      <c r="K105" s="209"/>
      <c r="L105" s="214"/>
      <c r="M105" s="215"/>
      <c r="N105" s="216"/>
      <c r="O105" s="216"/>
      <c r="P105" s="216"/>
      <c r="Q105" s="216"/>
      <c r="R105" s="216"/>
      <c r="S105" s="216"/>
      <c r="T105" s="217"/>
      <c r="AT105" s="218" t="s">
        <v>211</v>
      </c>
      <c r="AU105" s="218" t="s">
        <v>89</v>
      </c>
      <c r="AV105" s="14" t="s">
        <v>89</v>
      </c>
      <c r="AW105" s="14" t="s">
        <v>41</v>
      </c>
      <c r="AX105" s="14" t="s">
        <v>23</v>
      </c>
      <c r="AY105" s="218" t="s">
        <v>201</v>
      </c>
    </row>
    <row r="106" spans="1:65" s="13" customFormat="1" ht="11.25">
      <c r="B106" s="198"/>
      <c r="C106" s="199"/>
      <c r="D106" s="193" t="s">
        <v>211</v>
      </c>
      <c r="E106" s="200" t="s">
        <v>22</v>
      </c>
      <c r="F106" s="201" t="s">
        <v>1590</v>
      </c>
      <c r="G106" s="199"/>
      <c r="H106" s="200" t="s">
        <v>22</v>
      </c>
      <c r="I106" s="202"/>
      <c r="J106" s="199"/>
      <c r="K106" s="199"/>
      <c r="L106" s="203"/>
      <c r="M106" s="204"/>
      <c r="N106" s="205"/>
      <c r="O106" s="205"/>
      <c r="P106" s="205"/>
      <c r="Q106" s="205"/>
      <c r="R106" s="205"/>
      <c r="S106" s="205"/>
      <c r="T106" s="206"/>
      <c r="AT106" s="207" t="s">
        <v>211</v>
      </c>
      <c r="AU106" s="207" t="s">
        <v>89</v>
      </c>
      <c r="AV106" s="13" t="s">
        <v>23</v>
      </c>
      <c r="AW106" s="13" t="s">
        <v>41</v>
      </c>
      <c r="AX106" s="13" t="s">
        <v>80</v>
      </c>
      <c r="AY106" s="207" t="s">
        <v>201</v>
      </c>
    </row>
    <row r="107" spans="1:65" s="2" customFormat="1" ht="14.45" customHeight="1">
      <c r="A107" s="36"/>
      <c r="B107" s="37"/>
      <c r="C107" s="180" t="s">
        <v>207</v>
      </c>
      <c r="D107" s="180" t="s">
        <v>202</v>
      </c>
      <c r="E107" s="181" t="s">
        <v>1599</v>
      </c>
      <c r="F107" s="182" t="s">
        <v>1600</v>
      </c>
      <c r="G107" s="183" t="s">
        <v>434</v>
      </c>
      <c r="H107" s="184">
        <v>1</v>
      </c>
      <c r="I107" s="185"/>
      <c r="J107" s="186">
        <f>ROUND(I107*H107,2)</f>
        <v>0</v>
      </c>
      <c r="K107" s="182" t="s">
        <v>206</v>
      </c>
      <c r="L107" s="41"/>
      <c r="M107" s="187" t="s">
        <v>22</v>
      </c>
      <c r="N107" s="188" t="s">
        <v>51</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207</v>
      </c>
      <c r="AT107" s="191" t="s">
        <v>202</v>
      </c>
      <c r="AU107" s="191" t="s">
        <v>89</v>
      </c>
      <c r="AY107" s="19" t="s">
        <v>201</v>
      </c>
      <c r="BE107" s="192">
        <f>IF(N107="základní",J107,0)</f>
        <v>0</v>
      </c>
      <c r="BF107" s="192">
        <f>IF(N107="snížená",J107,0)</f>
        <v>0</v>
      </c>
      <c r="BG107" s="192">
        <f>IF(N107="zákl. přenesená",J107,0)</f>
        <v>0</v>
      </c>
      <c r="BH107" s="192">
        <f>IF(N107="sníž. přenesená",J107,0)</f>
        <v>0</v>
      </c>
      <c r="BI107" s="192">
        <f>IF(N107="nulová",J107,0)</f>
        <v>0</v>
      </c>
      <c r="BJ107" s="19" t="s">
        <v>23</v>
      </c>
      <c r="BK107" s="192">
        <f>ROUND(I107*H107,2)</f>
        <v>0</v>
      </c>
      <c r="BL107" s="19" t="s">
        <v>207</v>
      </c>
      <c r="BM107" s="191" t="s">
        <v>1601</v>
      </c>
    </row>
    <row r="108" spans="1:65" s="2" customFormat="1" ht="107.25">
      <c r="A108" s="36"/>
      <c r="B108" s="37"/>
      <c r="C108" s="38"/>
      <c r="D108" s="193" t="s">
        <v>209</v>
      </c>
      <c r="E108" s="38"/>
      <c r="F108" s="194" t="s">
        <v>1588</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209</v>
      </c>
      <c r="AU108" s="19" t="s">
        <v>89</v>
      </c>
    </row>
    <row r="109" spans="1:65" s="14" customFormat="1" ht="11.25">
      <c r="B109" s="208"/>
      <c r="C109" s="209"/>
      <c r="D109" s="193" t="s">
        <v>211</v>
      </c>
      <c r="E109" s="210" t="s">
        <v>22</v>
      </c>
      <c r="F109" s="211" t="s">
        <v>23</v>
      </c>
      <c r="G109" s="209"/>
      <c r="H109" s="212">
        <v>1</v>
      </c>
      <c r="I109" s="213"/>
      <c r="J109" s="209"/>
      <c r="K109" s="209"/>
      <c r="L109" s="214"/>
      <c r="M109" s="215"/>
      <c r="N109" s="216"/>
      <c r="O109" s="216"/>
      <c r="P109" s="216"/>
      <c r="Q109" s="216"/>
      <c r="R109" s="216"/>
      <c r="S109" s="216"/>
      <c r="T109" s="217"/>
      <c r="AT109" s="218" t="s">
        <v>211</v>
      </c>
      <c r="AU109" s="218" t="s">
        <v>89</v>
      </c>
      <c r="AV109" s="14" t="s">
        <v>89</v>
      </c>
      <c r="AW109" s="14" t="s">
        <v>41</v>
      </c>
      <c r="AX109" s="14" t="s">
        <v>23</v>
      </c>
      <c r="AY109" s="218" t="s">
        <v>201</v>
      </c>
    </row>
    <row r="110" spans="1:65" s="13" customFormat="1" ht="11.25">
      <c r="B110" s="198"/>
      <c r="C110" s="199"/>
      <c r="D110" s="193" t="s">
        <v>211</v>
      </c>
      <c r="E110" s="200" t="s">
        <v>22</v>
      </c>
      <c r="F110" s="201" t="s">
        <v>1590</v>
      </c>
      <c r="G110" s="199"/>
      <c r="H110" s="200" t="s">
        <v>22</v>
      </c>
      <c r="I110" s="202"/>
      <c r="J110" s="199"/>
      <c r="K110" s="199"/>
      <c r="L110" s="203"/>
      <c r="M110" s="204"/>
      <c r="N110" s="205"/>
      <c r="O110" s="205"/>
      <c r="P110" s="205"/>
      <c r="Q110" s="205"/>
      <c r="R110" s="205"/>
      <c r="S110" s="205"/>
      <c r="T110" s="206"/>
      <c r="AT110" s="207" t="s">
        <v>211</v>
      </c>
      <c r="AU110" s="207" t="s">
        <v>89</v>
      </c>
      <c r="AV110" s="13" t="s">
        <v>23</v>
      </c>
      <c r="AW110" s="13" t="s">
        <v>41</v>
      </c>
      <c r="AX110" s="13" t="s">
        <v>80</v>
      </c>
      <c r="AY110" s="207" t="s">
        <v>201</v>
      </c>
    </row>
    <row r="111" spans="1:65" s="2" customFormat="1" ht="24.2" customHeight="1">
      <c r="A111" s="36"/>
      <c r="B111" s="37"/>
      <c r="C111" s="180" t="s">
        <v>234</v>
      </c>
      <c r="D111" s="180" t="s">
        <v>202</v>
      </c>
      <c r="E111" s="181" t="s">
        <v>1602</v>
      </c>
      <c r="F111" s="182" t="s">
        <v>1603</v>
      </c>
      <c r="G111" s="183" t="s">
        <v>434</v>
      </c>
      <c r="H111" s="184">
        <v>57</v>
      </c>
      <c r="I111" s="185"/>
      <c r="J111" s="186">
        <f>ROUND(I111*H111,2)</f>
        <v>0</v>
      </c>
      <c r="K111" s="182" t="s">
        <v>206</v>
      </c>
      <c r="L111" s="41"/>
      <c r="M111" s="187" t="s">
        <v>22</v>
      </c>
      <c r="N111" s="188" t="s">
        <v>51</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207</v>
      </c>
      <c r="AT111" s="191" t="s">
        <v>202</v>
      </c>
      <c r="AU111" s="191" t="s">
        <v>89</v>
      </c>
      <c r="AY111" s="19" t="s">
        <v>201</v>
      </c>
      <c r="BE111" s="192">
        <f>IF(N111="základní",J111,0)</f>
        <v>0</v>
      </c>
      <c r="BF111" s="192">
        <f>IF(N111="snížená",J111,0)</f>
        <v>0</v>
      </c>
      <c r="BG111" s="192">
        <f>IF(N111="zákl. přenesená",J111,0)</f>
        <v>0</v>
      </c>
      <c r="BH111" s="192">
        <f>IF(N111="sníž. přenesená",J111,0)</f>
        <v>0</v>
      </c>
      <c r="BI111" s="192">
        <f>IF(N111="nulová",J111,0)</f>
        <v>0</v>
      </c>
      <c r="BJ111" s="19" t="s">
        <v>23</v>
      </c>
      <c r="BK111" s="192">
        <f>ROUND(I111*H111,2)</f>
        <v>0</v>
      </c>
      <c r="BL111" s="19" t="s">
        <v>207</v>
      </c>
      <c r="BM111" s="191" t="s">
        <v>1604</v>
      </c>
    </row>
    <row r="112" spans="1:65" s="2" customFormat="1" ht="107.25">
      <c r="A112" s="36"/>
      <c r="B112" s="37"/>
      <c r="C112" s="38"/>
      <c r="D112" s="193" t="s">
        <v>209</v>
      </c>
      <c r="E112" s="38"/>
      <c r="F112" s="194" t="s">
        <v>1588</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209</v>
      </c>
      <c r="AU112" s="19" t="s">
        <v>89</v>
      </c>
    </row>
    <row r="113" spans="1:65" s="14" customFormat="1" ht="11.25">
      <c r="B113" s="208"/>
      <c r="C113" s="209"/>
      <c r="D113" s="193" t="s">
        <v>211</v>
      </c>
      <c r="E113" s="210" t="s">
        <v>22</v>
      </c>
      <c r="F113" s="211" t="s">
        <v>1605</v>
      </c>
      <c r="G113" s="209"/>
      <c r="H113" s="212">
        <v>57</v>
      </c>
      <c r="I113" s="213"/>
      <c r="J113" s="209"/>
      <c r="K113" s="209"/>
      <c r="L113" s="214"/>
      <c r="M113" s="215"/>
      <c r="N113" s="216"/>
      <c r="O113" s="216"/>
      <c r="P113" s="216"/>
      <c r="Q113" s="216"/>
      <c r="R113" s="216"/>
      <c r="S113" s="216"/>
      <c r="T113" s="217"/>
      <c r="AT113" s="218" t="s">
        <v>211</v>
      </c>
      <c r="AU113" s="218" t="s">
        <v>89</v>
      </c>
      <c r="AV113" s="14" t="s">
        <v>89</v>
      </c>
      <c r="AW113" s="14" t="s">
        <v>41</v>
      </c>
      <c r="AX113" s="14" t="s">
        <v>23</v>
      </c>
      <c r="AY113" s="218" t="s">
        <v>201</v>
      </c>
    </row>
    <row r="114" spans="1:65" s="13" customFormat="1" ht="11.25">
      <c r="B114" s="198"/>
      <c r="C114" s="199"/>
      <c r="D114" s="193" t="s">
        <v>211</v>
      </c>
      <c r="E114" s="200" t="s">
        <v>22</v>
      </c>
      <c r="F114" s="201" t="s">
        <v>1590</v>
      </c>
      <c r="G114" s="199"/>
      <c r="H114" s="200" t="s">
        <v>22</v>
      </c>
      <c r="I114" s="202"/>
      <c r="J114" s="199"/>
      <c r="K114" s="199"/>
      <c r="L114" s="203"/>
      <c r="M114" s="204"/>
      <c r="N114" s="205"/>
      <c r="O114" s="205"/>
      <c r="P114" s="205"/>
      <c r="Q114" s="205"/>
      <c r="R114" s="205"/>
      <c r="S114" s="205"/>
      <c r="T114" s="206"/>
      <c r="AT114" s="207" t="s">
        <v>211</v>
      </c>
      <c r="AU114" s="207" t="s">
        <v>89</v>
      </c>
      <c r="AV114" s="13" t="s">
        <v>23</v>
      </c>
      <c r="AW114" s="13" t="s">
        <v>41</v>
      </c>
      <c r="AX114" s="13" t="s">
        <v>80</v>
      </c>
      <c r="AY114" s="207" t="s">
        <v>201</v>
      </c>
    </row>
    <row r="115" spans="1:65" s="2" customFormat="1" ht="24.2" customHeight="1">
      <c r="A115" s="36"/>
      <c r="B115" s="37"/>
      <c r="C115" s="180" t="s">
        <v>241</v>
      </c>
      <c r="D115" s="180" t="s">
        <v>202</v>
      </c>
      <c r="E115" s="181" t="s">
        <v>1606</v>
      </c>
      <c r="F115" s="182" t="s">
        <v>1607</v>
      </c>
      <c r="G115" s="183" t="s">
        <v>434</v>
      </c>
      <c r="H115" s="184">
        <v>24</v>
      </c>
      <c r="I115" s="185"/>
      <c r="J115" s="186">
        <f>ROUND(I115*H115,2)</f>
        <v>0</v>
      </c>
      <c r="K115" s="182" t="s">
        <v>206</v>
      </c>
      <c r="L115" s="41"/>
      <c r="M115" s="187" t="s">
        <v>22</v>
      </c>
      <c r="N115" s="188" t="s">
        <v>51</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207</v>
      </c>
      <c r="AT115" s="191" t="s">
        <v>202</v>
      </c>
      <c r="AU115" s="191" t="s">
        <v>89</v>
      </c>
      <c r="AY115" s="19" t="s">
        <v>201</v>
      </c>
      <c r="BE115" s="192">
        <f>IF(N115="základní",J115,0)</f>
        <v>0</v>
      </c>
      <c r="BF115" s="192">
        <f>IF(N115="snížená",J115,0)</f>
        <v>0</v>
      </c>
      <c r="BG115" s="192">
        <f>IF(N115="zákl. přenesená",J115,0)</f>
        <v>0</v>
      </c>
      <c r="BH115" s="192">
        <f>IF(N115="sníž. přenesená",J115,0)</f>
        <v>0</v>
      </c>
      <c r="BI115" s="192">
        <f>IF(N115="nulová",J115,0)</f>
        <v>0</v>
      </c>
      <c r="BJ115" s="19" t="s">
        <v>23</v>
      </c>
      <c r="BK115" s="192">
        <f>ROUND(I115*H115,2)</f>
        <v>0</v>
      </c>
      <c r="BL115" s="19" t="s">
        <v>207</v>
      </c>
      <c r="BM115" s="191" t="s">
        <v>1608</v>
      </c>
    </row>
    <row r="116" spans="1:65" s="2" customFormat="1" ht="107.25">
      <c r="A116" s="36"/>
      <c r="B116" s="37"/>
      <c r="C116" s="38"/>
      <c r="D116" s="193" t="s">
        <v>209</v>
      </c>
      <c r="E116" s="38"/>
      <c r="F116" s="194" t="s">
        <v>1588</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209</v>
      </c>
      <c r="AU116" s="19" t="s">
        <v>89</v>
      </c>
    </row>
    <row r="117" spans="1:65" s="14" customFormat="1" ht="11.25">
      <c r="B117" s="208"/>
      <c r="C117" s="209"/>
      <c r="D117" s="193" t="s">
        <v>211</v>
      </c>
      <c r="E117" s="210" t="s">
        <v>22</v>
      </c>
      <c r="F117" s="211" t="s">
        <v>1609</v>
      </c>
      <c r="G117" s="209"/>
      <c r="H117" s="212">
        <v>24</v>
      </c>
      <c r="I117" s="213"/>
      <c r="J117" s="209"/>
      <c r="K117" s="209"/>
      <c r="L117" s="214"/>
      <c r="M117" s="215"/>
      <c r="N117" s="216"/>
      <c r="O117" s="216"/>
      <c r="P117" s="216"/>
      <c r="Q117" s="216"/>
      <c r="R117" s="216"/>
      <c r="S117" s="216"/>
      <c r="T117" s="217"/>
      <c r="AT117" s="218" t="s">
        <v>211</v>
      </c>
      <c r="AU117" s="218" t="s">
        <v>89</v>
      </c>
      <c r="AV117" s="14" t="s">
        <v>89</v>
      </c>
      <c r="AW117" s="14" t="s">
        <v>41</v>
      </c>
      <c r="AX117" s="14" t="s">
        <v>23</v>
      </c>
      <c r="AY117" s="218" t="s">
        <v>201</v>
      </c>
    </row>
    <row r="118" spans="1:65" s="13" customFormat="1" ht="11.25">
      <c r="B118" s="198"/>
      <c r="C118" s="199"/>
      <c r="D118" s="193" t="s">
        <v>211</v>
      </c>
      <c r="E118" s="200" t="s">
        <v>22</v>
      </c>
      <c r="F118" s="201" t="s">
        <v>1590</v>
      </c>
      <c r="G118" s="199"/>
      <c r="H118" s="200" t="s">
        <v>22</v>
      </c>
      <c r="I118" s="202"/>
      <c r="J118" s="199"/>
      <c r="K118" s="199"/>
      <c r="L118" s="203"/>
      <c r="M118" s="204"/>
      <c r="N118" s="205"/>
      <c r="O118" s="205"/>
      <c r="P118" s="205"/>
      <c r="Q118" s="205"/>
      <c r="R118" s="205"/>
      <c r="S118" s="205"/>
      <c r="T118" s="206"/>
      <c r="AT118" s="207" t="s">
        <v>211</v>
      </c>
      <c r="AU118" s="207" t="s">
        <v>89</v>
      </c>
      <c r="AV118" s="13" t="s">
        <v>23</v>
      </c>
      <c r="AW118" s="13" t="s">
        <v>41</v>
      </c>
      <c r="AX118" s="13" t="s">
        <v>80</v>
      </c>
      <c r="AY118" s="207" t="s">
        <v>201</v>
      </c>
    </row>
    <row r="119" spans="1:65" s="2" customFormat="1" ht="24.2" customHeight="1">
      <c r="A119" s="36"/>
      <c r="B119" s="37"/>
      <c r="C119" s="180" t="s">
        <v>246</v>
      </c>
      <c r="D119" s="180" t="s">
        <v>202</v>
      </c>
      <c r="E119" s="181" t="s">
        <v>1610</v>
      </c>
      <c r="F119" s="182" t="s">
        <v>1611</v>
      </c>
      <c r="G119" s="183" t="s">
        <v>434</v>
      </c>
      <c r="H119" s="184">
        <v>5</v>
      </c>
      <c r="I119" s="185"/>
      <c r="J119" s="186">
        <f>ROUND(I119*H119,2)</f>
        <v>0</v>
      </c>
      <c r="K119" s="182" t="s">
        <v>206</v>
      </c>
      <c r="L119" s="41"/>
      <c r="M119" s="187" t="s">
        <v>22</v>
      </c>
      <c r="N119" s="188" t="s">
        <v>51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207</v>
      </c>
      <c r="AT119" s="191" t="s">
        <v>202</v>
      </c>
      <c r="AU119" s="191" t="s">
        <v>89</v>
      </c>
      <c r="AY119" s="19" t="s">
        <v>201</v>
      </c>
      <c r="BE119" s="192">
        <f>IF(N119="základní",J119,0)</f>
        <v>0</v>
      </c>
      <c r="BF119" s="192">
        <f>IF(N119="snížená",J119,0)</f>
        <v>0</v>
      </c>
      <c r="BG119" s="192">
        <f>IF(N119="zákl. přenesená",J119,0)</f>
        <v>0</v>
      </c>
      <c r="BH119" s="192">
        <f>IF(N119="sníž. přenesená",J119,0)</f>
        <v>0</v>
      </c>
      <c r="BI119" s="192">
        <f>IF(N119="nulová",J119,0)</f>
        <v>0</v>
      </c>
      <c r="BJ119" s="19" t="s">
        <v>23</v>
      </c>
      <c r="BK119" s="192">
        <f>ROUND(I119*H119,2)</f>
        <v>0</v>
      </c>
      <c r="BL119" s="19" t="s">
        <v>207</v>
      </c>
      <c r="BM119" s="191" t="s">
        <v>1612</v>
      </c>
    </row>
    <row r="120" spans="1:65" s="2" customFormat="1" ht="107.25">
      <c r="A120" s="36"/>
      <c r="B120" s="37"/>
      <c r="C120" s="38"/>
      <c r="D120" s="193" t="s">
        <v>209</v>
      </c>
      <c r="E120" s="38"/>
      <c r="F120" s="194" t="s">
        <v>1588</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209</v>
      </c>
      <c r="AU120" s="19" t="s">
        <v>89</v>
      </c>
    </row>
    <row r="121" spans="1:65" s="14" customFormat="1" ht="11.25">
      <c r="B121" s="208"/>
      <c r="C121" s="209"/>
      <c r="D121" s="193" t="s">
        <v>211</v>
      </c>
      <c r="E121" s="210" t="s">
        <v>22</v>
      </c>
      <c r="F121" s="211" t="s">
        <v>1613</v>
      </c>
      <c r="G121" s="209"/>
      <c r="H121" s="212">
        <v>5</v>
      </c>
      <c r="I121" s="213"/>
      <c r="J121" s="209"/>
      <c r="K121" s="209"/>
      <c r="L121" s="214"/>
      <c r="M121" s="215"/>
      <c r="N121" s="216"/>
      <c r="O121" s="216"/>
      <c r="P121" s="216"/>
      <c r="Q121" s="216"/>
      <c r="R121" s="216"/>
      <c r="S121" s="216"/>
      <c r="T121" s="217"/>
      <c r="AT121" s="218" t="s">
        <v>211</v>
      </c>
      <c r="AU121" s="218" t="s">
        <v>89</v>
      </c>
      <c r="AV121" s="14" t="s">
        <v>89</v>
      </c>
      <c r="AW121" s="14" t="s">
        <v>41</v>
      </c>
      <c r="AX121" s="14" t="s">
        <v>23</v>
      </c>
      <c r="AY121" s="218" t="s">
        <v>201</v>
      </c>
    </row>
    <row r="122" spans="1:65" s="13" customFormat="1" ht="11.25">
      <c r="B122" s="198"/>
      <c r="C122" s="199"/>
      <c r="D122" s="193" t="s">
        <v>211</v>
      </c>
      <c r="E122" s="200" t="s">
        <v>22</v>
      </c>
      <c r="F122" s="201" t="s">
        <v>1590</v>
      </c>
      <c r="G122" s="199"/>
      <c r="H122" s="200" t="s">
        <v>22</v>
      </c>
      <c r="I122" s="202"/>
      <c r="J122" s="199"/>
      <c r="K122" s="199"/>
      <c r="L122" s="203"/>
      <c r="M122" s="204"/>
      <c r="N122" s="205"/>
      <c r="O122" s="205"/>
      <c r="P122" s="205"/>
      <c r="Q122" s="205"/>
      <c r="R122" s="205"/>
      <c r="S122" s="205"/>
      <c r="T122" s="206"/>
      <c r="AT122" s="207" t="s">
        <v>211</v>
      </c>
      <c r="AU122" s="207" t="s">
        <v>89</v>
      </c>
      <c r="AV122" s="13" t="s">
        <v>23</v>
      </c>
      <c r="AW122" s="13" t="s">
        <v>41</v>
      </c>
      <c r="AX122" s="13" t="s">
        <v>80</v>
      </c>
      <c r="AY122" s="207" t="s">
        <v>201</v>
      </c>
    </row>
    <row r="123" spans="1:65" s="2" customFormat="1" ht="24.2" customHeight="1">
      <c r="A123" s="36"/>
      <c r="B123" s="37"/>
      <c r="C123" s="180" t="s">
        <v>253</v>
      </c>
      <c r="D123" s="180" t="s">
        <v>202</v>
      </c>
      <c r="E123" s="181" t="s">
        <v>1614</v>
      </c>
      <c r="F123" s="182" t="s">
        <v>1615</v>
      </c>
      <c r="G123" s="183" t="s">
        <v>434</v>
      </c>
      <c r="H123" s="184">
        <v>1</v>
      </c>
      <c r="I123" s="185"/>
      <c r="J123" s="186">
        <f>ROUND(I123*H123,2)</f>
        <v>0</v>
      </c>
      <c r="K123" s="182" t="s">
        <v>206</v>
      </c>
      <c r="L123" s="41"/>
      <c r="M123" s="187" t="s">
        <v>22</v>
      </c>
      <c r="N123" s="188" t="s">
        <v>51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207</v>
      </c>
      <c r="AT123" s="191" t="s">
        <v>202</v>
      </c>
      <c r="AU123" s="191" t="s">
        <v>89</v>
      </c>
      <c r="AY123" s="19" t="s">
        <v>201</v>
      </c>
      <c r="BE123" s="192">
        <f>IF(N123="základní",J123,0)</f>
        <v>0</v>
      </c>
      <c r="BF123" s="192">
        <f>IF(N123="snížená",J123,0)</f>
        <v>0</v>
      </c>
      <c r="BG123" s="192">
        <f>IF(N123="zákl. přenesená",J123,0)</f>
        <v>0</v>
      </c>
      <c r="BH123" s="192">
        <f>IF(N123="sníž. přenesená",J123,0)</f>
        <v>0</v>
      </c>
      <c r="BI123" s="192">
        <f>IF(N123="nulová",J123,0)</f>
        <v>0</v>
      </c>
      <c r="BJ123" s="19" t="s">
        <v>23</v>
      </c>
      <c r="BK123" s="192">
        <f>ROUND(I123*H123,2)</f>
        <v>0</v>
      </c>
      <c r="BL123" s="19" t="s">
        <v>207</v>
      </c>
      <c r="BM123" s="191" t="s">
        <v>1616</v>
      </c>
    </row>
    <row r="124" spans="1:65" s="2" customFormat="1" ht="107.25">
      <c r="A124" s="36"/>
      <c r="B124" s="37"/>
      <c r="C124" s="38"/>
      <c r="D124" s="193" t="s">
        <v>209</v>
      </c>
      <c r="E124" s="38"/>
      <c r="F124" s="194" t="s">
        <v>1588</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209</v>
      </c>
      <c r="AU124" s="19" t="s">
        <v>89</v>
      </c>
    </row>
    <row r="125" spans="1:65" s="14" customFormat="1" ht="11.25">
      <c r="B125" s="208"/>
      <c r="C125" s="209"/>
      <c r="D125" s="193" t="s">
        <v>211</v>
      </c>
      <c r="E125" s="210" t="s">
        <v>22</v>
      </c>
      <c r="F125" s="211" t="s">
        <v>23</v>
      </c>
      <c r="G125" s="209"/>
      <c r="H125" s="212">
        <v>1</v>
      </c>
      <c r="I125" s="213"/>
      <c r="J125" s="209"/>
      <c r="K125" s="209"/>
      <c r="L125" s="214"/>
      <c r="M125" s="215"/>
      <c r="N125" s="216"/>
      <c r="O125" s="216"/>
      <c r="P125" s="216"/>
      <c r="Q125" s="216"/>
      <c r="R125" s="216"/>
      <c r="S125" s="216"/>
      <c r="T125" s="217"/>
      <c r="AT125" s="218" t="s">
        <v>211</v>
      </c>
      <c r="AU125" s="218" t="s">
        <v>89</v>
      </c>
      <c r="AV125" s="14" t="s">
        <v>89</v>
      </c>
      <c r="AW125" s="14" t="s">
        <v>41</v>
      </c>
      <c r="AX125" s="14" t="s">
        <v>23</v>
      </c>
      <c r="AY125" s="218" t="s">
        <v>201</v>
      </c>
    </row>
    <row r="126" spans="1:65" s="13" customFormat="1" ht="11.25">
      <c r="B126" s="198"/>
      <c r="C126" s="199"/>
      <c r="D126" s="193" t="s">
        <v>211</v>
      </c>
      <c r="E126" s="200" t="s">
        <v>22</v>
      </c>
      <c r="F126" s="201" t="s">
        <v>1590</v>
      </c>
      <c r="G126" s="199"/>
      <c r="H126" s="200" t="s">
        <v>22</v>
      </c>
      <c r="I126" s="202"/>
      <c r="J126" s="199"/>
      <c r="K126" s="199"/>
      <c r="L126" s="203"/>
      <c r="M126" s="204"/>
      <c r="N126" s="205"/>
      <c r="O126" s="205"/>
      <c r="P126" s="205"/>
      <c r="Q126" s="205"/>
      <c r="R126" s="205"/>
      <c r="S126" s="205"/>
      <c r="T126" s="206"/>
      <c r="AT126" s="207" t="s">
        <v>211</v>
      </c>
      <c r="AU126" s="207" t="s">
        <v>89</v>
      </c>
      <c r="AV126" s="13" t="s">
        <v>23</v>
      </c>
      <c r="AW126" s="13" t="s">
        <v>41</v>
      </c>
      <c r="AX126" s="13" t="s">
        <v>80</v>
      </c>
      <c r="AY126" s="207" t="s">
        <v>201</v>
      </c>
    </row>
    <row r="127" spans="1:65" s="2" customFormat="1" ht="14.45" customHeight="1">
      <c r="A127" s="36"/>
      <c r="B127" s="37"/>
      <c r="C127" s="180" t="s">
        <v>260</v>
      </c>
      <c r="D127" s="180" t="s">
        <v>202</v>
      </c>
      <c r="E127" s="181" t="s">
        <v>1617</v>
      </c>
      <c r="F127" s="182" t="s">
        <v>1618</v>
      </c>
      <c r="G127" s="183" t="s">
        <v>434</v>
      </c>
      <c r="H127" s="184">
        <v>131</v>
      </c>
      <c r="I127" s="185"/>
      <c r="J127" s="186">
        <f>ROUND(I127*H127,2)</f>
        <v>0</v>
      </c>
      <c r="K127" s="182" t="s">
        <v>206</v>
      </c>
      <c r="L127" s="41"/>
      <c r="M127" s="187" t="s">
        <v>22</v>
      </c>
      <c r="N127" s="188" t="s">
        <v>51</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207</v>
      </c>
      <c r="AT127" s="191" t="s">
        <v>202</v>
      </c>
      <c r="AU127" s="191" t="s">
        <v>89</v>
      </c>
      <c r="AY127" s="19" t="s">
        <v>201</v>
      </c>
      <c r="BE127" s="192">
        <f>IF(N127="základní",J127,0)</f>
        <v>0</v>
      </c>
      <c r="BF127" s="192">
        <f>IF(N127="snížená",J127,0)</f>
        <v>0</v>
      </c>
      <c r="BG127" s="192">
        <f>IF(N127="zákl. přenesená",J127,0)</f>
        <v>0</v>
      </c>
      <c r="BH127" s="192">
        <f>IF(N127="sníž. přenesená",J127,0)</f>
        <v>0</v>
      </c>
      <c r="BI127" s="192">
        <f>IF(N127="nulová",J127,0)</f>
        <v>0</v>
      </c>
      <c r="BJ127" s="19" t="s">
        <v>23</v>
      </c>
      <c r="BK127" s="192">
        <f>ROUND(I127*H127,2)</f>
        <v>0</v>
      </c>
      <c r="BL127" s="19" t="s">
        <v>207</v>
      </c>
      <c r="BM127" s="191" t="s">
        <v>1619</v>
      </c>
    </row>
    <row r="128" spans="1:65" s="2" customFormat="1" ht="48.75">
      <c r="A128" s="36"/>
      <c r="B128" s="37"/>
      <c r="C128" s="38"/>
      <c r="D128" s="193" t="s">
        <v>209</v>
      </c>
      <c r="E128" s="38"/>
      <c r="F128" s="194" t="s">
        <v>1620</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209</v>
      </c>
      <c r="AU128" s="19" t="s">
        <v>89</v>
      </c>
    </row>
    <row r="129" spans="1:65" s="14" customFormat="1" ht="11.25">
      <c r="B129" s="208"/>
      <c r="C129" s="209"/>
      <c r="D129" s="193" t="s">
        <v>211</v>
      </c>
      <c r="E129" s="210" t="s">
        <v>22</v>
      </c>
      <c r="F129" s="211" t="s">
        <v>1621</v>
      </c>
      <c r="G129" s="209"/>
      <c r="H129" s="212">
        <v>87</v>
      </c>
      <c r="I129" s="213"/>
      <c r="J129" s="209"/>
      <c r="K129" s="209"/>
      <c r="L129" s="214"/>
      <c r="M129" s="215"/>
      <c r="N129" s="216"/>
      <c r="O129" s="216"/>
      <c r="P129" s="216"/>
      <c r="Q129" s="216"/>
      <c r="R129" s="216"/>
      <c r="S129" s="216"/>
      <c r="T129" s="217"/>
      <c r="AT129" s="218" t="s">
        <v>211</v>
      </c>
      <c r="AU129" s="218" t="s">
        <v>89</v>
      </c>
      <c r="AV129" s="14" t="s">
        <v>89</v>
      </c>
      <c r="AW129" s="14" t="s">
        <v>41</v>
      </c>
      <c r="AX129" s="14" t="s">
        <v>80</v>
      </c>
      <c r="AY129" s="218" t="s">
        <v>201</v>
      </c>
    </row>
    <row r="130" spans="1:65" s="14" customFormat="1" ht="11.25">
      <c r="B130" s="208"/>
      <c r="C130" s="209"/>
      <c r="D130" s="193" t="s">
        <v>211</v>
      </c>
      <c r="E130" s="210" t="s">
        <v>22</v>
      </c>
      <c r="F130" s="211" t="s">
        <v>1622</v>
      </c>
      <c r="G130" s="209"/>
      <c r="H130" s="212">
        <v>44</v>
      </c>
      <c r="I130" s="213"/>
      <c r="J130" s="209"/>
      <c r="K130" s="209"/>
      <c r="L130" s="214"/>
      <c r="M130" s="215"/>
      <c r="N130" s="216"/>
      <c r="O130" s="216"/>
      <c r="P130" s="216"/>
      <c r="Q130" s="216"/>
      <c r="R130" s="216"/>
      <c r="S130" s="216"/>
      <c r="T130" s="217"/>
      <c r="AT130" s="218" t="s">
        <v>211</v>
      </c>
      <c r="AU130" s="218" t="s">
        <v>89</v>
      </c>
      <c r="AV130" s="14" t="s">
        <v>89</v>
      </c>
      <c r="AW130" s="14" t="s">
        <v>41</v>
      </c>
      <c r="AX130" s="14" t="s">
        <v>80</v>
      </c>
      <c r="AY130" s="218" t="s">
        <v>201</v>
      </c>
    </row>
    <row r="131" spans="1:65" s="15" customFormat="1" ht="11.25">
      <c r="B131" s="229"/>
      <c r="C131" s="230"/>
      <c r="D131" s="193" t="s">
        <v>211</v>
      </c>
      <c r="E131" s="231" t="s">
        <v>22</v>
      </c>
      <c r="F131" s="232" t="s">
        <v>316</v>
      </c>
      <c r="G131" s="230"/>
      <c r="H131" s="233">
        <v>131</v>
      </c>
      <c r="I131" s="234"/>
      <c r="J131" s="230"/>
      <c r="K131" s="230"/>
      <c r="L131" s="235"/>
      <c r="M131" s="236"/>
      <c r="N131" s="237"/>
      <c r="O131" s="237"/>
      <c r="P131" s="237"/>
      <c r="Q131" s="237"/>
      <c r="R131" s="237"/>
      <c r="S131" s="237"/>
      <c r="T131" s="238"/>
      <c r="AT131" s="239" t="s">
        <v>211</v>
      </c>
      <c r="AU131" s="239" t="s">
        <v>89</v>
      </c>
      <c r="AV131" s="15" t="s">
        <v>207</v>
      </c>
      <c r="AW131" s="15" t="s">
        <v>41</v>
      </c>
      <c r="AX131" s="15" t="s">
        <v>23</v>
      </c>
      <c r="AY131" s="239" t="s">
        <v>201</v>
      </c>
    </row>
    <row r="132" spans="1:65" s="2" customFormat="1" ht="14.45" customHeight="1">
      <c r="A132" s="36"/>
      <c r="B132" s="37"/>
      <c r="C132" s="180" t="s">
        <v>28</v>
      </c>
      <c r="D132" s="180" t="s">
        <v>202</v>
      </c>
      <c r="E132" s="181" t="s">
        <v>1623</v>
      </c>
      <c r="F132" s="182" t="s">
        <v>1624</v>
      </c>
      <c r="G132" s="183" t="s">
        <v>434</v>
      </c>
      <c r="H132" s="184">
        <v>77</v>
      </c>
      <c r="I132" s="185"/>
      <c r="J132" s="186">
        <f>ROUND(I132*H132,2)</f>
        <v>0</v>
      </c>
      <c r="K132" s="182" t="s">
        <v>206</v>
      </c>
      <c r="L132" s="41"/>
      <c r="M132" s="187" t="s">
        <v>22</v>
      </c>
      <c r="N132" s="188" t="s">
        <v>51</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207</v>
      </c>
      <c r="AT132" s="191" t="s">
        <v>202</v>
      </c>
      <c r="AU132" s="191" t="s">
        <v>89</v>
      </c>
      <c r="AY132" s="19" t="s">
        <v>201</v>
      </c>
      <c r="BE132" s="192">
        <f>IF(N132="základní",J132,0)</f>
        <v>0</v>
      </c>
      <c r="BF132" s="192">
        <f>IF(N132="snížená",J132,0)</f>
        <v>0</v>
      </c>
      <c r="BG132" s="192">
        <f>IF(N132="zákl. přenesená",J132,0)</f>
        <v>0</v>
      </c>
      <c r="BH132" s="192">
        <f>IF(N132="sníž. přenesená",J132,0)</f>
        <v>0</v>
      </c>
      <c r="BI132" s="192">
        <f>IF(N132="nulová",J132,0)</f>
        <v>0</v>
      </c>
      <c r="BJ132" s="19" t="s">
        <v>23</v>
      </c>
      <c r="BK132" s="192">
        <f>ROUND(I132*H132,2)</f>
        <v>0</v>
      </c>
      <c r="BL132" s="19" t="s">
        <v>207</v>
      </c>
      <c r="BM132" s="191" t="s">
        <v>1625</v>
      </c>
    </row>
    <row r="133" spans="1:65" s="2" customFormat="1" ht="78">
      <c r="A133" s="36"/>
      <c r="B133" s="37"/>
      <c r="C133" s="38"/>
      <c r="D133" s="193" t="s">
        <v>209</v>
      </c>
      <c r="E133" s="38"/>
      <c r="F133" s="194" t="s">
        <v>1626</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209</v>
      </c>
      <c r="AU133" s="19" t="s">
        <v>89</v>
      </c>
    </row>
    <row r="134" spans="1:65" s="13" customFormat="1" ht="11.25">
      <c r="B134" s="198"/>
      <c r="C134" s="199"/>
      <c r="D134" s="193" t="s">
        <v>211</v>
      </c>
      <c r="E134" s="200" t="s">
        <v>22</v>
      </c>
      <c r="F134" s="201" t="s">
        <v>1627</v>
      </c>
      <c r="G134" s="199"/>
      <c r="H134" s="200" t="s">
        <v>22</v>
      </c>
      <c r="I134" s="202"/>
      <c r="J134" s="199"/>
      <c r="K134" s="199"/>
      <c r="L134" s="203"/>
      <c r="M134" s="204"/>
      <c r="N134" s="205"/>
      <c r="O134" s="205"/>
      <c r="P134" s="205"/>
      <c r="Q134" s="205"/>
      <c r="R134" s="205"/>
      <c r="S134" s="205"/>
      <c r="T134" s="206"/>
      <c r="AT134" s="207" t="s">
        <v>211</v>
      </c>
      <c r="AU134" s="207" t="s">
        <v>89</v>
      </c>
      <c r="AV134" s="13" t="s">
        <v>23</v>
      </c>
      <c r="AW134" s="13" t="s">
        <v>41</v>
      </c>
      <c r="AX134" s="13" t="s">
        <v>80</v>
      </c>
      <c r="AY134" s="207" t="s">
        <v>201</v>
      </c>
    </row>
    <row r="135" spans="1:65" s="14" customFormat="1" ht="11.25">
      <c r="B135" s="208"/>
      <c r="C135" s="209"/>
      <c r="D135" s="193" t="s">
        <v>211</v>
      </c>
      <c r="E135" s="210" t="s">
        <v>22</v>
      </c>
      <c r="F135" s="211" t="s">
        <v>23</v>
      </c>
      <c r="G135" s="209"/>
      <c r="H135" s="212">
        <v>1</v>
      </c>
      <c r="I135" s="213"/>
      <c r="J135" s="209"/>
      <c r="K135" s="209"/>
      <c r="L135" s="214"/>
      <c r="M135" s="215"/>
      <c r="N135" s="216"/>
      <c r="O135" s="216"/>
      <c r="P135" s="216"/>
      <c r="Q135" s="216"/>
      <c r="R135" s="216"/>
      <c r="S135" s="216"/>
      <c r="T135" s="217"/>
      <c r="AT135" s="218" t="s">
        <v>211</v>
      </c>
      <c r="AU135" s="218" t="s">
        <v>89</v>
      </c>
      <c r="AV135" s="14" t="s">
        <v>89</v>
      </c>
      <c r="AW135" s="14" t="s">
        <v>41</v>
      </c>
      <c r="AX135" s="14" t="s">
        <v>80</v>
      </c>
      <c r="AY135" s="218" t="s">
        <v>201</v>
      </c>
    </row>
    <row r="136" spans="1:65" s="14" customFormat="1" ht="11.25">
      <c r="B136" s="208"/>
      <c r="C136" s="209"/>
      <c r="D136" s="193" t="s">
        <v>211</v>
      </c>
      <c r="E136" s="210" t="s">
        <v>22</v>
      </c>
      <c r="F136" s="211" t="s">
        <v>1628</v>
      </c>
      <c r="G136" s="209"/>
      <c r="H136" s="212">
        <v>76</v>
      </c>
      <c r="I136" s="213"/>
      <c r="J136" s="209"/>
      <c r="K136" s="209"/>
      <c r="L136" s="214"/>
      <c r="M136" s="215"/>
      <c r="N136" s="216"/>
      <c r="O136" s="216"/>
      <c r="P136" s="216"/>
      <c r="Q136" s="216"/>
      <c r="R136" s="216"/>
      <c r="S136" s="216"/>
      <c r="T136" s="217"/>
      <c r="AT136" s="218" t="s">
        <v>211</v>
      </c>
      <c r="AU136" s="218" t="s">
        <v>89</v>
      </c>
      <c r="AV136" s="14" t="s">
        <v>89</v>
      </c>
      <c r="AW136" s="14" t="s">
        <v>41</v>
      </c>
      <c r="AX136" s="14" t="s">
        <v>80</v>
      </c>
      <c r="AY136" s="218" t="s">
        <v>201</v>
      </c>
    </row>
    <row r="137" spans="1:65" s="15" customFormat="1" ht="11.25">
      <c r="B137" s="229"/>
      <c r="C137" s="230"/>
      <c r="D137" s="193" t="s">
        <v>211</v>
      </c>
      <c r="E137" s="231" t="s">
        <v>22</v>
      </c>
      <c r="F137" s="232" t="s">
        <v>316</v>
      </c>
      <c r="G137" s="230"/>
      <c r="H137" s="233">
        <v>77</v>
      </c>
      <c r="I137" s="234"/>
      <c r="J137" s="230"/>
      <c r="K137" s="230"/>
      <c r="L137" s="235"/>
      <c r="M137" s="236"/>
      <c r="N137" s="237"/>
      <c r="O137" s="237"/>
      <c r="P137" s="237"/>
      <c r="Q137" s="237"/>
      <c r="R137" s="237"/>
      <c r="S137" s="237"/>
      <c r="T137" s="238"/>
      <c r="AT137" s="239" t="s">
        <v>211</v>
      </c>
      <c r="AU137" s="239" t="s">
        <v>89</v>
      </c>
      <c r="AV137" s="15" t="s">
        <v>207</v>
      </c>
      <c r="AW137" s="15" t="s">
        <v>41</v>
      </c>
      <c r="AX137" s="15" t="s">
        <v>23</v>
      </c>
      <c r="AY137" s="239" t="s">
        <v>201</v>
      </c>
    </row>
    <row r="138" spans="1:65" s="2" customFormat="1" ht="14.45" customHeight="1">
      <c r="A138" s="36"/>
      <c r="B138" s="37"/>
      <c r="C138" s="180" t="s">
        <v>129</v>
      </c>
      <c r="D138" s="180" t="s">
        <v>202</v>
      </c>
      <c r="E138" s="181" t="s">
        <v>1629</v>
      </c>
      <c r="F138" s="182" t="s">
        <v>1630</v>
      </c>
      <c r="G138" s="183" t="s">
        <v>434</v>
      </c>
      <c r="H138" s="184">
        <v>44</v>
      </c>
      <c r="I138" s="185"/>
      <c r="J138" s="186">
        <f>ROUND(I138*H138,2)</f>
        <v>0</v>
      </c>
      <c r="K138" s="182" t="s">
        <v>206</v>
      </c>
      <c r="L138" s="41"/>
      <c r="M138" s="187" t="s">
        <v>22</v>
      </c>
      <c r="N138" s="188" t="s">
        <v>51</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207</v>
      </c>
      <c r="AT138" s="191" t="s">
        <v>202</v>
      </c>
      <c r="AU138" s="191" t="s">
        <v>89</v>
      </c>
      <c r="AY138" s="19" t="s">
        <v>201</v>
      </c>
      <c r="BE138" s="192">
        <f>IF(N138="základní",J138,0)</f>
        <v>0</v>
      </c>
      <c r="BF138" s="192">
        <f>IF(N138="snížená",J138,0)</f>
        <v>0</v>
      </c>
      <c r="BG138" s="192">
        <f>IF(N138="zákl. přenesená",J138,0)</f>
        <v>0</v>
      </c>
      <c r="BH138" s="192">
        <f>IF(N138="sníž. přenesená",J138,0)</f>
        <v>0</v>
      </c>
      <c r="BI138" s="192">
        <f>IF(N138="nulová",J138,0)</f>
        <v>0</v>
      </c>
      <c r="BJ138" s="19" t="s">
        <v>23</v>
      </c>
      <c r="BK138" s="192">
        <f>ROUND(I138*H138,2)</f>
        <v>0</v>
      </c>
      <c r="BL138" s="19" t="s">
        <v>207</v>
      </c>
      <c r="BM138" s="191" t="s">
        <v>1631</v>
      </c>
    </row>
    <row r="139" spans="1:65" s="2" customFormat="1" ht="78">
      <c r="A139" s="36"/>
      <c r="B139" s="37"/>
      <c r="C139" s="38"/>
      <c r="D139" s="193" t="s">
        <v>209</v>
      </c>
      <c r="E139" s="38"/>
      <c r="F139" s="194" t="s">
        <v>1626</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209</v>
      </c>
      <c r="AU139" s="19" t="s">
        <v>89</v>
      </c>
    </row>
    <row r="140" spans="1:65" s="14" customFormat="1" ht="11.25">
      <c r="B140" s="208"/>
      <c r="C140" s="209"/>
      <c r="D140" s="193" t="s">
        <v>211</v>
      </c>
      <c r="E140" s="210" t="s">
        <v>22</v>
      </c>
      <c r="F140" s="211" t="s">
        <v>1632</v>
      </c>
      <c r="G140" s="209"/>
      <c r="H140" s="212">
        <v>44</v>
      </c>
      <c r="I140" s="213"/>
      <c r="J140" s="209"/>
      <c r="K140" s="209"/>
      <c r="L140" s="214"/>
      <c r="M140" s="215"/>
      <c r="N140" s="216"/>
      <c r="O140" s="216"/>
      <c r="P140" s="216"/>
      <c r="Q140" s="216"/>
      <c r="R140" s="216"/>
      <c r="S140" s="216"/>
      <c r="T140" s="217"/>
      <c r="AT140" s="218" t="s">
        <v>211</v>
      </c>
      <c r="AU140" s="218" t="s">
        <v>89</v>
      </c>
      <c r="AV140" s="14" t="s">
        <v>89</v>
      </c>
      <c r="AW140" s="14" t="s">
        <v>41</v>
      </c>
      <c r="AX140" s="14" t="s">
        <v>23</v>
      </c>
      <c r="AY140" s="218" t="s">
        <v>201</v>
      </c>
    </row>
    <row r="141" spans="1:65" s="2" customFormat="1" ht="14.45" customHeight="1">
      <c r="A141" s="36"/>
      <c r="B141" s="37"/>
      <c r="C141" s="180" t="s">
        <v>137</v>
      </c>
      <c r="D141" s="180" t="s">
        <v>202</v>
      </c>
      <c r="E141" s="181" t="s">
        <v>1633</v>
      </c>
      <c r="F141" s="182" t="s">
        <v>1634</v>
      </c>
      <c r="G141" s="183" t="s">
        <v>434</v>
      </c>
      <c r="H141" s="184">
        <v>9</v>
      </c>
      <c r="I141" s="185"/>
      <c r="J141" s="186">
        <f>ROUND(I141*H141,2)</f>
        <v>0</v>
      </c>
      <c r="K141" s="182" t="s">
        <v>206</v>
      </c>
      <c r="L141" s="41"/>
      <c r="M141" s="187" t="s">
        <v>22</v>
      </c>
      <c r="N141" s="188" t="s">
        <v>51</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207</v>
      </c>
      <c r="AT141" s="191" t="s">
        <v>202</v>
      </c>
      <c r="AU141" s="191" t="s">
        <v>89</v>
      </c>
      <c r="AY141" s="19" t="s">
        <v>201</v>
      </c>
      <c r="BE141" s="192">
        <f>IF(N141="základní",J141,0)</f>
        <v>0</v>
      </c>
      <c r="BF141" s="192">
        <f>IF(N141="snížená",J141,0)</f>
        <v>0</v>
      </c>
      <c r="BG141" s="192">
        <f>IF(N141="zákl. přenesená",J141,0)</f>
        <v>0</v>
      </c>
      <c r="BH141" s="192">
        <f>IF(N141="sníž. přenesená",J141,0)</f>
        <v>0</v>
      </c>
      <c r="BI141" s="192">
        <f>IF(N141="nulová",J141,0)</f>
        <v>0</v>
      </c>
      <c r="BJ141" s="19" t="s">
        <v>23</v>
      </c>
      <c r="BK141" s="192">
        <f>ROUND(I141*H141,2)</f>
        <v>0</v>
      </c>
      <c r="BL141" s="19" t="s">
        <v>207</v>
      </c>
      <c r="BM141" s="191" t="s">
        <v>1635</v>
      </c>
    </row>
    <row r="142" spans="1:65" s="2" customFormat="1" ht="78">
      <c r="A142" s="36"/>
      <c r="B142" s="37"/>
      <c r="C142" s="38"/>
      <c r="D142" s="193" t="s">
        <v>209</v>
      </c>
      <c r="E142" s="38"/>
      <c r="F142" s="194" t="s">
        <v>1626</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209</v>
      </c>
      <c r="AU142" s="19" t="s">
        <v>89</v>
      </c>
    </row>
    <row r="143" spans="1:65" s="14" customFormat="1" ht="11.25">
      <c r="B143" s="208"/>
      <c r="C143" s="209"/>
      <c r="D143" s="193" t="s">
        <v>211</v>
      </c>
      <c r="E143" s="210" t="s">
        <v>22</v>
      </c>
      <c r="F143" s="211" t="s">
        <v>1636</v>
      </c>
      <c r="G143" s="209"/>
      <c r="H143" s="212">
        <v>9</v>
      </c>
      <c r="I143" s="213"/>
      <c r="J143" s="209"/>
      <c r="K143" s="209"/>
      <c r="L143" s="214"/>
      <c r="M143" s="215"/>
      <c r="N143" s="216"/>
      <c r="O143" s="216"/>
      <c r="P143" s="216"/>
      <c r="Q143" s="216"/>
      <c r="R143" s="216"/>
      <c r="S143" s="216"/>
      <c r="T143" s="217"/>
      <c r="AT143" s="218" t="s">
        <v>211</v>
      </c>
      <c r="AU143" s="218" t="s">
        <v>89</v>
      </c>
      <c r="AV143" s="14" t="s">
        <v>89</v>
      </c>
      <c r="AW143" s="14" t="s">
        <v>41</v>
      </c>
      <c r="AX143" s="14" t="s">
        <v>23</v>
      </c>
      <c r="AY143" s="218" t="s">
        <v>201</v>
      </c>
    </row>
    <row r="144" spans="1:65" s="2" customFormat="1" ht="14.45" customHeight="1">
      <c r="A144" s="36"/>
      <c r="B144" s="37"/>
      <c r="C144" s="180" t="s">
        <v>143</v>
      </c>
      <c r="D144" s="180" t="s">
        <v>202</v>
      </c>
      <c r="E144" s="181" t="s">
        <v>1637</v>
      </c>
      <c r="F144" s="182" t="s">
        <v>1638</v>
      </c>
      <c r="G144" s="183" t="s">
        <v>434</v>
      </c>
      <c r="H144" s="184">
        <v>1</v>
      </c>
      <c r="I144" s="185"/>
      <c r="J144" s="186">
        <f>ROUND(I144*H144,2)</f>
        <v>0</v>
      </c>
      <c r="K144" s="182" t="s">
        <v>206</v>
      </c>
      <c r="L144" s="41"/>
      <c r="M144" s="187" t="s">
        <v>22</v>
      </c>
      <c r="N144" s="188" t="s">
        <v>51</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207</v>
      </c>
      <c r="AT144" s="191" t="s">
        <v>202</v>
      </c>
      <c r="AU144" s="191" t="s">
        <v>89</v>
      </c>
      <c r="AY144" s="19" t="s">
        <v>201</v>
      </c>
      <c r="BE144" s="192">
        <f>IF(N144="základní",J144,0)</f>
        <v>0</v>
      </c>
      <c r="BF144" s="192">
        <f>IF(N144="snížená",J144,0)</f>
        <v>0</v>
      </c>
      <c r="BG144" s="192">
        <f>IF(N144="zákl. přenesená",J144,0)</f>
        <v>0</v>
      </c>
      <c r="BH144" s="192">
        <f>IF(N144="sníž. přenesená",J144,0)</f>
        <v>0</v>
      </c>
      <c r="BI144" s="192">
        <f>IF(N144="nulová",J144,0)</f>
        <v>0</v>
      </c>
      <c r="BJ144" s="19" t="s">
        <v>23</v>
      </c>
      <c r="BK144" s="192">
        <f>ROUND(I144*H144,2)</f>
        <v>0</v>
      </c>
      <c r="BL144" s="19" t="s">
        <v>207</v>
      </c>
      <c r="BM144" s="191" t="s">
        <v>1639</v>
      </c>
    </row>
    <row r="145" spans="1:65" s="2" customFormat="1" ht="78">
      <c r="A145" s="36"/>
      <c r="B145" s="37"/>
      <c r="C145" s="38"/>
      <c r="D145" s="193" t="s">
        <v>209</v>
      </c>
      <c r="E145" s="38"/>
      <c r="F145" s="194" t="s">
        <v>1626</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209</v>
      </c>
      <c r="AU145" s="19" t="s">
        <v>89</v>
      </c>
    </row>
    <row r="146" spans="1:65" s="2" customFormat="1" ht="14.45" customHeight="1">
      <c r="A146" s="36"/>
      <c r="B146" s="37"/>
      <c r="C146" s="180" t="s">
        <v>152</v>
      </c>
      <c r="D146" s="180" t="s">
        <v>202</v>
      </c>
      <c r="E146" s="181" t="s">
        <v>1640</v>
      </c>
      <c r="F146" s="182" t="s">
        <v>1641</v>
      </c>
      <c r="G146" s="183" t="s">
        <v>434</v>
      </c>
      <c r="H146" s="184">
        <v>1</v>
      </c>
      <c r="I146" s="185"/>
      <c r="J146" s="186">
        <f>ROUND(I146*H146,2)</f>
        <v>0</v>
      </c>
      <c r="K146" s="182" t="s">
        <v>206</v>
      </c>
      <c r="L146" s="41"/>
      <c r="M146" s="187" t="s">
        <v>22</v>
      </c>
      <c r="N146" s="188" t="s">
        <v>51</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207</v>
      </c>
      <c r="AT146" s="191" t="s">
        <v>202</v>
      </c>
      <c r="AU146" s="191" t="s">
        <v>89</v>
      </c>
      <c r="AY146" s="19" t="s">
        <v>201</v>
      </c>
      <c r="BE146" s="192">
        <f>IF(N146="základní",J146,0)</f>
        <v>0</v>
      </c>
      <c r="BF146" s="192">
        <f>IF(N146="snížená",J146,0)</f>
        <v>0</v>
      </c>
      <c r="BG146" s="192">
        <f>IF(N146="zákl. přenesená",J146,0)</f>
        <v>0</v>
      </c>
      <c r="BH146" s="192">
        <f>IF(N146="sníž. přenesená",J146,0)</f>
        <v>0</v>
      </c>
      <c r="BI146" s="192">
        <f>IF(N146="nulová",J146,0)</f>
        <v>0</v>
      </c>
      <c r="BJ146" s="19" t="s">
        <v>23</v>
      </c>
      <c r="BK146" s="192">
        <f>ROUND(I146*H146,2)</f>
        <v>0</v>
      </c>
      <c r="BL146" s="19" t="s">
        <v>207</v>
      </c>
      <c r="BM146" s="191" t="s">
        <v>1642</v>
      </c>
    </row>
    <row r="147" spans="1:65" s="2" customFormat="1" ht="78">
      <c r="A147" s="36"/>
      <c r="B147" s="37"/>
      <c r="C147" s="38"/>
      <c r="D147" s="193" t="s">
        <v>209</v>
      </c>
      <c r="E147" s="38"/>
      <c r="F147" s="194" t="s">
        <v>1626</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209</v>
      </c>
      <c r="AU147" s="19" t="s">
        <v>89</v>
      </c>
    </row>
    <row r="148" spans="1:65" s="2" customFormat="1" ht="24.2" customHeight="1">
      <c r="A148" s="36"/>
      <c r="B148" s="37"/>
      <c r="C148" s="180" t="s">
        <v>8</v>
      </c>
      <c r="D148" s="180" t="s">
        <v>202</v>
      </c>
      <c r="E148" s="181" t="s">
        <v>1643</v>
      </c>
      <c r="F148" s="182" t="s">
        <v>1644</v>
      </c>
      <c r="G148" s="183" t="s">
        <v>205</v>
      </c>
      <c r="H148" s="184">
        <v>30.8</v>
      </c>
      <c r="I148" s="185"/>
      <c r="J148" s="186">
        <f>ROUND(I148*H148,2)</f>
        <v>0</v>
      </c>
      <c r="K148" s="182" t="s">
        <v>206</v>
      </c>
      <c r="L148" s="41"/>
      <c r="M148" s="187" t="s">
        <v>22</v>
      </c>
      <c r="N148" s="188" t="s">
        <v>51</v>
      </c>
      <c r="O148" s="66"/>
      <c r="P148" s="189">
        <f>O148*H148</f>
        <v>0</v>
      </c>
      <c r="Q148" s="189">
        <v>0</v>
      </c>
      <c r="R148" s="189">
        <f>Q148*H148</f>
        <v>0</v>
      </c>
      <c r="S148" s="189">
        <v>0.58599999999999997</v>
      </c>
      <c r="T148" s="190">
        <f>S148*H148</f>
        <v>18.0488</v>
      </c>
      <c r="U148" s="36"/>
      <c r="V148" s="36"/>
      <c r="W148" s="36"/>
      <c r="X148" s="36"/>
      <c r="Y148" s="36"/>
      <c r="Z148" s="36"/>
      <c r="AA148" s="36"/>
      <c r="AB148" s="36"/>
      <c r="AC148" s="36"/>
      <c r="AD148" s="36"/>
      <c r="AE148" s="36"/>
      <c r="AR148" s="191" t="s">
        <v>207</v>
      </c>
      <c r="AT148" s="191" t="s">
        <v>202</v>
      </c>
      <c r="AU148" s="191" t="s">
        <v>89</v>
      </c>
      <c r="AY148" s="19" t="s">
        <v>201</v>
      </c>
      <c r="BE148" s="192">
        <f>IF(N148="základní",J148,0)</f>
        <v>0</v>
      </c>
      <c r="BF148" s="192">
        <f>IF(N148="snížená",J148,0)</f>
        <v>0</v>
      </c>
      <c r="BG148" s="192">
        <f>IF(N148="zákl. přenesená",J148,0)</f>
        <v>0</v>
      </c>
      <c r="BH148" s="192">
        <f>IF(N148="sníž. přenesená",J148,0)</f>
        <v>0</v>
      </c>
      <c r="BI148" s="192">
        <f>IF(N148="nulová",J148,0)</f>
        <v>0</v>
      </c>
      <c r="BJ148" s="19" t="s">
        <v>23</v>
      </c>
      <c r="BK148" s="192">
        <f>ROUND(I148*H148,2)</f>
        <v>0</v>
      </c>
      <c r="BL148" s="19" t="s">
        <v>207</v>
      </c>
      <c r="BM148" s="191" t="s">
        <v>1645</v>
      </c>
    </row>
    <row r="149" spans="1:65" s="2" customFormat="1" ht="68.25">
      <c r="A149" s="36"/>
      <c r="B149" s="37"/>
      <c r="C149" s="38"/>
      <c r="D149" s="193" t="s">
        <v>209</v>
      </c>
      <c r="E149" s="38"/>
      <c r="F149" s="194" t="s">
        <v>1646</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209</v>
      </c>
      <c r="AU149" s="19" t="s">
        <v>89</v>
      </c>
    </row>
    <row r="150" spans="1:65" s="13" customFormat="1" ht="11.25">
      <c r="B150" s="198"/>
      <c r="C150" s="199"/>
      <c r="D150" s="193" t="s">
        <v>211</v>
      </c>
      <c r="E150" s="200" t="s">
        <v>22</v>
      </c>
      <c r="F150" s="201" t="s">
        <v>1647</v>
      </c>
      <c r="G150" s="199"/>
      <c r="H150" s="200" t="s">
        <v>22</v>
      </c>
      <c r="I150" s="202"/>
      <c r="J150" s="199"/>
      <c r="K150" s="199"/>
      <c r="L150" s="203"/>
      <c r="M150" s="204"/>
      <c r="N150" s="205"/>
      <c r="O150" s="205"/>
      <c r="P150" s="205"/>
      <c r="Q150" s="205"/>
      <c r="R150" s="205"/>
      <c r="S150" s="205"/>
      <c r="T150" s="206"/>
      <c r="AT150" s="207" t="s">
        <v>211</v>
      </c>
      <c r="AU150" s="207" t="s">
        <v>89</v>
      </c>
      <c r="AV150" s="13" t="s">
        <v>23</v>
      </c>
      <c r="AW150" s="13" t="s">
        <v>41</v>
      </c>
      <c r="AX150" s="13" t="s">
        <v>80</v>
      </c>
      <c r="AY150" s="207" t="s">
        <v>201</v>
      </c>
    </row>
    <row r="151" spans="1:65" s="14" customFormat="1" ht="11.25">
      <c r="B151" s="208"/>
      <c r="C151" s="209"/>
      <c r="D151" s="193" t="s">
        <v>211</v>
      </c>
      <c r="E151" s="210" t="s">
        <v>22</v>
      </c>
      <c r="F151" s="211" t="s">
        <v>1648</v>
      </c>
      <c r="G151" s="209"/>
      <c r="H151" s="212">
        <v>30.8</v>
      </c>
      <c r="I151" s="213"/>
      <c r="J151" s="209"/>
      <c r="K151" s="209"/>
      <c r="L151" s="214"/>
      <c r="M151" s="215"/>
      <c r="N151" s="216"/>
      <c r="O151" s="216"/>
      <c r="P151" s="216"/>
      <c r="Q151" s="216"/>
      <c r="R151" s="216"/>
      <c r="S151" s="216"/>
      <c r="T151" s="217"/>
      <c r="AT151" s="218" t="s">
        <v>211</v>
      </c>
      <c r="AU151" s="218" t="s">
        <v>89</v>
      </c>
      <c r="AV151" s="14" t="s">
        <v>89</v>
      </c>
      <c r="AW151" s="14" t="s">
        <v>41</v>
      </c>
      <c r="AX151" s="14" t="s">
        <v>23</v>
      </c>
      <c r="AY151" s="218" t="s">
        <v>201</v>
      </c>
    </row>
    <row r="152" spans="1:65" s="2" customFormat="1" ht="37.9" customHeight="1">
      <c r="A152" s="36"/>
      <c r="B152" s="37"/>
      <c r="C152" s="180" t="s">
        <v>157</v>
      </c>
      <c r="D152" s="180" t="s">
        <v>202</v>
      </c>
      <c r="E152" s="181" t="s">
        <v>1649</v>
      </c>
      <c r="F152" s="182" t="s">
        <v>1650</v>
      </c>
      <c r="G152" s="183" t="s">
        <v>205</v>
      </c>
      <c r="H152" s="184">
        <v>218</v>
      </c>
      <c r="I152" s="185"/>
      <c r="J152" s="186">
        <f>ROUND(I152*H152,2)</f>
        <v>0</v>
      </c>
      <c r="K152" s="182" t="s">
        <v>206</v>
      </c>
      <c r="L152" s="41"/>
      <c r="M152" s="187" t="s">
        <v>22</v>
      </c>
      <c r="N152" s="188" t="s">
        <v>51</v>
      </c>
      <c r="O152" s="66"/>
      <c r="P152" s="189">
        <f>O152*H152</f>
        <v>0</v>
      </c>
      <c r="Q152" s="189">
        <v>0</v>
      </c>
      <c r="R152" s="189">
        <f>Q152*H152</f>
        <v>0</v>
      </c>
      <c r="S152" s="189">
        <v>0.38800000000000001</v>
      </c>
      <c r="T152" s="190">
        <f>S152*H152</f>
        <v>84.584000000000003</v>
      </c>
      <c r="U152" s="36"/>
      <c r="V152" s="36"/>
      <c r="W152" s="36"/>
      <c r="X152" s="36"/>
      <c r="Y152" s="36"/>
      <c r="Z152" s="36"/>
      <c r="AA152" s="36"/>
      <c r="AB152" s="36"/>
      <c r="AC152" s="36"/>
      <c r="AD152" s="36"/>
      <c r="AE152" s="36"/>
      <c r="AR152" s="191" t="s">
        <v>207</v>
      </c>
      <c r="AT152" s="191" t="s">
        <v>202</v>
      </c>
      <c r="AU152" s="191" t="s">
        <v>89</v>
      </c>
      <c r="AY152" s="19" t="s">
        <v>201</v>
      </c>
      <c r="BE152" s="192">
        <f>IF(N152="základní",J152,0)</f>
        <v>0</v>
      </c>
      <c r="BF152" s="192">
        <f>IF(N152="snížená",J152,0)</f>
        <v>0</v>
      </c>
      <c r="BG152" s="192">
        <f>IF(N152="zákl. přenesená",J152,0)</f>
        <v>0</v>
      </c>
      <c r="BH152" s="192">
        <f>IF(N152="sníž. přenesená",J152,0)</f>
        <v>0</v>
      </c>
      <c r="BI152" s="192">
        <f>IF(N152="nulová",J152,0)</f>
        <v>0</v>
      </c>
      <c r="BJ152" s="19" t="s">
        <v>23</v>
      </c>
      <c r="BK152" s="192">
        <f>ROUND(I152*H152,2)</f>
        <v>0</v>
      </c>
      <c r="BL152" s="19" t="s">
        <v>207</v>
      </c>
      <c r="BM152" s="191" t="s">
        <v>1651</v>
      </c>
    </row>
    <row r="153" spans="1:65" s="2" customFormat="1" ht="117">
      <c r="A153" s="36"/>
      <c r="B153" s="37"/>
      <c r="C153" s="38"/>
      <c r="D153" s="193" t="s">
        <v>209</v>
      </c>
      <c r="E153" s="38"/>
      <c r="F153" s="194" t="s">
        <v>210</v>
      </c>
      <c r="G153" s="38"/>
      <c r="H153" s="38"/>
      <c r="I153" s="195"/>
      <c r="J153" s="38"/>
      <c r="K153" s="38"/>
      <c r="L153" s="41"/>
      <c r="M153" s="196"/>
      <c r="N153" s="197"/>
      <c r="O153" s="66"/>
      <c r="P153" s="66"/>
      <c r="Q153" s="66"/>
      <c r="R153" s="66"/>
      <c r="S153" s="66"/>
      <c r="T153" s="67"/>
      <c r="U153" s="36"/>
      <c r="V153" s="36"/>
      <c r="W153" s="36"/>
      <c r="X153" s="36"/>
      <c r="Y153" s="36"/>
      <c r="Z153" s="36"/>
      <c r="AA153" s="36"/>
      <c r="AB153" s="36"/>
      <c r="AC153" s="36"/>
      <c r="AD153" s="36"/>
      <c r="AE153" s="36"/>
      <c r="AT153" s="19" t="s">
        <v>209</v>
      </c>
      <c r="AU153" s="19" t="s">
        <v>89</v>
      </c>
    </row>
    <row r="154" spans="1:65" s="13" customFormat="1" ht="11.25">
      <c r="B154" s="198"/>
      <c r="C154" s="199"/>
      <c r="D154" s="193" t="s">
        <v>211</v>
      </c>
      <c r="E154" s="200" t="s">
        <v>22</v>
      </c>
      <c r="F154" s="201" t="s">
        <v>1652</v>
      </c>
      <c r="G154" s="199"/>
      <c r="H154" s="200" t="s">
        <v>22</v>
      </c>
      <c r="I154" s="202"/>
      <c r="J154" s="199"/>
      <c r="K154" s="199"/>
      <c r="L154" s="203"/>
      <c r="M154" s="204"/>
      <c r="N154" s="205"/>
      <c r="O154" s="205"/>
      <c r="P154" s="205"/>
      <c r="Q154" s="205"/>
      <c r="R154" s="205"/>
      <c r="S154" s="205"/>
      <c r="T154" s="206"/>
      <c r="AT154" s="207" t="s">
        <v>211</v>
      </c>
      <c r="AU154" s="207" t="s">
        <v>89</v>
      </c>
      <c r="AV154" s="13" t="s">
        <v>23</v>
      </c>
      <c r="AW154" s="13" t="s">
        <v>41</v>
      </c>
      <c r="AX154" s="13" t="s">
        <v>80</v>
      </c>
      <c r="AY154" s="207" t="s">
        <v>201</v>
      </c>
    </row>
    <row r="155" spans="1:65" s="13" customFormat="1" ht="11.25">
      <c r="B155" s="198"/>
      <c r="C155" s="199"/>
      <c r="D155" s="193" t="s">
        <v>211</v>
      </c>
      <c r="E155" s="200" t="s">
        <v>22</v>
      </c>
      <c r="F155" s="201" t="s">
        <v>1653</v>
      </c>
      <c r="G155" s="199"/>
      <c r="H155" s="200" t="s">
        <v>22</v>
      </c>
      <c r="I155" s="202"/>
      <c r="J155" s="199"/>
      <c r="K155" s="199"/>
      <c r="L155" s="203"/>
      <c r="M155" s="204"/>
      <c r="N155" s="205"/>
      <c r="O155" s="205"/>
      <c r="P155" s="205"/>
      <c r="Q155" s="205"/>
      <c r="R155" s="205"/>
      <c r="S155" s="205"/>
      <c r="T155" s="206"/>
      <c r="AT155" s="207" t="s">
        <v>211</v>
      </c>
      <c r="AU155" s="207" t="s">
        <v>89</v>
      </c>
      <c r="AV155" s="13" t="s">
        <v>23</v>
      </c>
      <c r="AW155" s="13" t="s">
        <v>41</v>
      </c>
      <c r="AX155" s="13" t="s">
        <v>80</v>
      </c>
      <c r="AY155" s="207" t="s">
        <v>201</v>
      </c>
    </row>
    <row r="156" spans="1:65" s="14" customFormat="1" ht="11.25">
      <c r="B156" s="208"/>
      <c r="C156" s="209"/>
      <c r="D156" s="193" t="s">
        <v>211</v>
      </c>
      <c r="E156" s="210" t="s">
        <v>22</v>
      </c>
      <c r="F156" s="211" t="s">
        <v>1654</v>
      </c>
      <c r="G156" s="209"/>
      <c r="H156" s="212">
        <v>26</v>
      </c>
      <c r="I156" s="213"/>
      <c r="J156" s="209"/>
      <c r="K156" s="209"/>
      <c r="L156" s="214"/>
      <c r="M156" s="215"/>
      <c r="N156" s="216"/>
      <c r="O156" s="216"/>
      <c r="P156" s="216"/>
      <c r="Q156" s="216"/>
      <c r="R156" s="216"/>
      <c r="S156" s="216"/>
      <c r="T156" s="217"/>
      <c r="AT156" s="218" t="s">
        <v>211</v>
      </c>
      <c r="AU156" s="218" t="s">
        <v>89</v>
      </c>
      <c r="AV156" s="14" t="s">
        <v>89</v>
      </c>
      <c r="AW156" s="14" t="s">
        <v>41</v>
      </c>
      <c r="AX156" s="14" t="s">
        <v>80</v>
      </c>
      <c r="AY156" s="218" t="s">
        <v>201</v>
      </c>
    </row>
    <row r="157" spans="1:65" s="13" customFormat="1" ht="11.25">
      <c r="B157" s="198"/>
      <c r="C157" s="199"/>
      <c r="D157" s="193" t="s">
        <v>211</v>
      </c>
      <c r="E157" s="200" t="s">
        <v>22</v>
      </c>
      <c r="F157" s="201" t="s">
        <v>1655</v>
      </c>
      <c r="G157" s="199"/>
      <c r="H157" s="200" t="s">
        <v>22</v>
      </c>
      <c r="I157" s="202"/>
      <c r="J157" s="199"/>
      <c r="K157" s="199"/>
      <c r="L157" s="203"/>
      <c r="M157" s="204"/>
      <c r="N157" s="205"/>
      <c r="O157" s="205"/>
      <c r="P157" s="205"/>
      <c r="Q157" s="205"/>
      <c r="R157" s="205"/>
      <c r="S157" s="205"/>
      <c r="T157" s="206"/>
      <c r="AT157" s="207" t="s">
        <v>211</v>
      </c>
      <c r="AU157" s="207" t="s">
        <v>89</v>
      </c>
      <c r="AV157" s="13" t="s">
        <v>23</v>
      </c>
      <c r="AW157" s="13" t="s">
        <v>41</v>
      </c>
      <c r="AX157" s="13" t="s">
        <v>80</v>
      </c>
      <c r="AY157" s="207" t="s">
        <v>201</v>
      </c>
    </row>
    <row r="158" spans="1:65" s="14" customFormat="1" ht="11.25">
      <c r="B158" s="208"/>
      <c r="C158" s="209"/>
      <c r="D158" s="193" t="s">
        <v>211</v>
      </c>
      <c r="E158" s="210" t="s">
        <v>22</v>
      </c>
      <c r="F158" s="211" t="s">
        <v>1656</v>
      </c>
      <c r="G158" s="209"/>
      <c r="H158" s="212">
        <v>218</v>
      </c>
      <c r="I158" s="213"/>
      <c r="J158" s="209"/>
      <c r="K158" s="209"/>
      <c r="L158" s="214"/>
      <c r="M158" s="215"/>
      <c r="N158" s="216"/>
      <c r="O158" s="216"/>
      <c r="P158" s="216"/>
      <c r="Q158" s="216"/>
      <c r="R158" s="216"/>
      <c r="S158" s="216"/>
      <c r="T158" s="217"/>
      <c r="AT158" s="218" t="s">
        <v>211</v>
      </c>
      <c r="AU158" s="218" t="s">
        <v>89</v>
      </c>
      <c r="AV158" s="14" t="s">
        <v>89</v>
      </c>
      <c r="AW158" s="14" t="s">
        <v>41</v>
      </c>
      <c r="AX158" s="14" t="s">
        <v>23</v>
      </c>
      <c r="AY158" s="218" t="s">
        <v>201</v>
      </c>
    </row>
    <row r="159" spans="1:65" s="2" customFormat="1" ht="24.2" customHeight="1">
      <c r="A159" s="36"/>
      <c r="B159" s="37"/>
      <c r="C159" s="180" t="s">
        <v>160</v>
      </c>
      <c r="D159" s="180" t="s">
        <v>202</v>
      </c>
      <c r="E159" s="181" t="s">
        <v>1657</v>
      </c>
      <c r="F159" s="182" t="s">
        <v>1658</v>
      </c>
      <c r="G159" s="183" t="s">
        <v>205</v>
      </c>
      <c r="H159" s="184">
        <v>19.5</v>
      </c>
      <c r="I159" s="185"/>
      <c r="J159" s="186">
        <f>ROUND(I159*H159,2)</f>
        <v>0</v>
      </c>
      <c r="K159" s="182" t="s">
        <v>206</v>
      </c>
      <c r="L159" s="41"/>
      <c r="M159" s="187" t="s">
        <v>22</v>
      </c>
      <c r="N159" s="188" t="s">
        <v>51</v>
      </c>
      <c r="O159" s="66"/>
      <c r="P159" s="189">
        <f>O159*H159</f>
        <v>0</v>
      </c>
      <c r="Q159" s="189">
        <v>0</v>
      </c>
      <c r="R159" s="189">
        <f>Q159*H159</f>
        <v>0</v>
      </c>
      <c r="S159" s="189">
        <v>0.62</v>
      </c>
      <c r="T159" s="190">
        <f>S159*H159</f>
        <v>12.09</v>
      </c>
      <c r="U159" s="36"/>
      <c r="V159" s="36"/>
      <c r="W159" s="36"/>
      <c r="X159" s="36"/>
      <c r="Y159" s="36"/>
      <c r="Z159" s="36"/>
      <c r="AA159" s="36"/>
      <c r="AB159" s="36"/>
      <c r="AC159" s="36"/>
      <c r="AD159" s="36"/>
      <c r="AE159" s="36"/>
      <c r="AR159" s="191" t="s">
        <v>207</v>
      </c>
      <c r="AT159" s="191" t="s">
        <v>202</v>
      </c>
      <c r="AU159" s="191" t="s">
        <v>89</v>
      </c>
      <c r="AY159" s="19" t="s">
        <v>201</v>
      </c>
      <c r="BE159" s="192">
        <f>IF(N159="základní",J159,0)</f>
        <v>0</v>
      </c>
      <c r="BF159" s="192">
        <f>IF(N159="snížená",J159,0)</f>
        <v>0</v>
      </c>
      <c r="BG159" s="192">
        <f>IF(N159="zákl. přenesená",J159,0)</f>
        <v>0</v>
      </c>
      <c r="BH159" s="192">
        <f>IF(N159="sníž. přenesená",J159,0)</f>
        <v>0</v>
      </c>
      <c r="BI159" s="192">
        <f>IF(N159="nulová",J159,0)</f>
        <v>0</v>
      </c>
      <c r="BJ159" s="19" t="s">
        <v>23</v>
      </c>
      <c r="BK159" s="192">
        <f>ROUND(I159*H159,2)</f>
        <v>0</v>
      </c>
      <c r="BL159" s="19" t="s">
        <v>207</v>
      </c>
      <c r="BM159" s="191" t="s">
        <v>1659</v>
      </c>
    </row>
    <row r="160" spans="1:65" s="2" customFormat="1" ht="175.5">
      <c r="A160" s="36"/>
      <c r="B160" s="37"/>
      <c r="C160" s="38"/>
      <c r="D160" s="193" t="s">
        <v>209</v>
      </c>
      <c r="E160" s="38"/>
      <c r="F160" s="194" t="s">
        <v>921</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209</v>
      </c>
      <c r="AU160" s="19" t="s">
        <v>89</v>
      </c>
    </row>
    <row r="161" spans="1:65" s="13" customFormat="1" ht="11.25">
      <c r="B161" s="198"/>
      <c r="C161" s="199"/>
      <c r="D161" s="193" t="s">
        <v>211</v>
      </c>
      <c r="E161" s="200" t="s">
        <v>22</v>
      </c>
      <c r="F161" s="201" t="s">
        <v>1660</v>
      </c>
      <c r="G161" s="199"/>
      <c r="H161" s="200" t="s">
        <v>22</v>
      </c>
      <c r="I161" s="202"/>
      <c r="J161" s="199"/>
      <c r="K161" s="199"/>
      <c r="L161" s="203"/>
      <c r="M161" s="204"/>
      <c r="N161" s="205"/>
      <c r="O161" s="205"/>
      <c r="P161" s="205"/>
      <c r="Q161" s="205"/>
      <c r="R161" s="205"/>
      <c r="S161" s="205"/>
      <c r="T161" s="206"/>
      <c r="AT161" s="207" t="s">
        <v>211</v>
      </c>
      <c r="AU161" s="207" t="s">
        <v>89</v>
      </c>
      <c r="AV161" s="13" t="s">
        <v>23</v>
      </c>
      <c r="AW161" s="13" t="s">
        <v>41</v>
      </c>
      <c r="AX161" s="13" t="s">
        <v>80</v>
      </c>
      <c r="AY161" s="207" t="s">
        <v>201</v>
      </c>
    </row>
    <row r="162" spans="1:65" s="14" customFormat="1" ht="11.25">
      <c r="B162" s="208"/>
      <c r="C162" s="209"/>
      <c r="D162" s="193" t="s">
        <v>211</v>
      </c>
      <c r="E162" s="210" t="s">
        <v>22</v>
      </c>
      <c r="F162" s="211" t="s">
        <v>1661</v>
      </c>
      <c r="G162" s="209"/>
      <c r="H162" s="212">
        <v>19.5</v>
      </c>
      <c r="I162" s="213"/>
      <c r="J162" s="209"/>
      <c r="K162" s="209"/>
      <c r="L162" s="214"/>
      <c r="M162" s="215"/>
      <c r="N162" s="216"/>
      <c r="O162" s="216"/>
      <c r="P162" s="216"/>
      <c r="Q162" s="216"/>
      <c r="R162" s="216"/>
      <c r="S162" s="216"/>
      <c r="T162" s="217"/>
      <c r="AT162" s="218" t="s">
        <v>211</v>
      </c>
      <c r="AU162" s="218" t="s">
        <v>89</v>
      </c>
      <c r="AV162" s="14" t="s">
        <v>89</v>
      </c>
      <c r="AW162" s="14" t="s">
        <v>41</v>
      </c>
      <c r="AX162" s="14" t="s">
        <v>23</v>
      </c>
      <c r="AY162" s="218" t="s">
        <v>201</v>
      </c>
    </row>
    <row r="163" spans="1:65" s="2" customFormat="1" ht="24.2" customHeight="1">
      <c r="A163" s="36"/>
      <c r="B163" s="37"/>
      <c r="C163" s="180" t="s">
        <v>317</v>
      </c>
      <c r="D163" s="180" t="s">
        <v>202</v>
      </c>
      <c r="E163" s="181" t="s">
        <v>1662</v>
      </c>
      <c r="F163" s="182" t="s">
        <v>1663</v>
      </c>
      <c r="G163" s="183" t="s">
        <v>205</v>
      </c>
      <c r="H163" s="184">
        <v>131.5</v>
      </c>
      <c r="I163" s="185"/>
      <c r="J163" s="186">
        <f>ROUND(I163*H163,2)</f>
        <v>0</v>
      </c>
      <c r="K163" s="182" t="s">
        <v>206</v>
      </c>
      <c r="L163" s="41"/>
      <c r="M163" s="187" t="s">
        <v>22</v>
      </c>
      <c r="N163" s="188" t="s">
        <v>51</v>
      </c>
      <c r="O163" s="66"/>
      <c r="P163" s="189">
        <f>O163*H163</f>
        <v>0</v>
      </c>
      <c r="Q163" s="189">
        <v>5.0000000000000002E-5</v>
      </c>
      <c r="R163" s="189">
        <f>Q163*H163</f>
        <v>6.5750000000000001E-3</v>
      </c>
      <c r="S163" s="189">
        <v>0.128</v>
      </c>
      <c r="T163" s="190">
        <f>S163*H163</f>
        <v>16.832000000000001</v>
      </c>
      <c r="U163" s="36"/>
      <c r="V163" s="36"/>
      <c r="W163" s="36"/>
      <c r="X163" s="36"/>
      <c r="Y163" s="36"/>
      <c r="Z163" s="36"/>
      <c r="AA163" s="36"/>
      <c r="AB163" s="36"/>
      <c r="AC163" s="36"/>
      <c r="AD163" s="36"/>
      <c r="AE163" s="36"/>
      <c r="AR163" s="191" t="s">
        <v>207</v>
      </c>
      <c r="AT163" s="191" t="s">
        <v>202</v>
      </c>
      <c r="AU163" s="191" t="s">
        <v>89</v>
      </c>
      <c r="AY163" s="19" t="s">
        <v>201</v>
      </c>
      <c r="BE163" s="192">
        <f>IF(N163="základní",J163,0)</f>
        <v>0</v>
      </c>
      <c r="BF163" s="192">
        <f>IF(N163="snížená",J163,0)</f>
        <v>0</v>
      </c>
      <c r="BG163" s="192">
        <f>IF(N163="zákl. přenesená",J163,0)</f>
        <v>0</v>
      </c>
      <c r="BH163" s="192">
        <f>IF(N163="sníž. přenesená",J163,0)</f>
        <v>0</v>
      </c>
      <c r="BI163" s="192">
        <f>IF(N163="nulová",J163,0)</f>
        <v>0</v>
      </c>
      <c r="BJ163" s="19" t="s">
        <v>23</v>
      </c>
      <c r="BK163" s="192">
        <f>ROUND(I163*H163,2)</f>
        <v>0</v>
      </c>
      <c r="BL163" s="19" t="s">
        <v>207</v>
      </c>
      <c r="BM163" s="191" t="s">
        <v>1664</v>
      </c>
    </row>
    <row r="164" spans="1:65" s="2" customFormat="1" ht="195">
      <c r="A164" s="36"/>
      <c r="B164" s="37"/>
      <c r="C164" s="38"/>
      <c r="D164" s="193" t="s">
        <v>209</v>
      </c>
      <c r="E164" s="38"/>
      <c r="F164" s="194" t="s">
        <v>1665</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209</v>
      </c>
      <c r="AU164" s="19" t="s">
        <v>89</v>
      </c>
    </row>
    <row r="165" spans="1:65" s="14" customFormat="1" ht="11.25">
      <c r="B165" s="208"/>
      <c r="C165" s="209"/>
      <c r="D165" s="193" t="s">
        <v>211</v>
      </c>
      <c r="E165" s="210" t="s">
        <v>22</v>
      </c>
      <c r="F165" s="211" t="s">
        <v>1666</v>
      </c>
      <c r="G165" s="209"/>
      <c r="H165" s="212">
        <v>131.5</v>
      </c>
      <c r="I165" s="213"/>
      <c r="J165" s="209"/>
      <c r="K165" s="209"/>
      <c r="L165" s="214"/>
      <c r="M165" s="215"/>
      <c r="N165" s="216"/>
      <c r="O165" s="216"/>
      <c r="P165" s="216"/>
      <c r="Q165" s="216"/>
      <c r="R165" s="216"/>
      <c r="S165" s="216"/>
      <c r="T165" s="217"/>
      <c r="AT165" s="218" t="s">
        <v>211</v>
      </c>
      <c r="AU165" s="218" t="s">
        <v>89</v>
      </c>
      <c r="AV165" s="14" t="s">
        <v>89</v>
      </c>
      <c r="AW165" s="14" t="s">
        <v>41</v>
      </c>
      <c r="AX165" s="14" t="s">
        <v>23</v>
      </c>
      <c r="AY165" s="218" t="s">
        <v>201</v>
      </c>
    </row>
    <row r="166" spans="1:65" s="2" customFormat="1" ht="24.2" customHeight="1">
      <c r="A166" s="36"/>
      <c r="B166" s="37"/>
      <c r="C166" s="180" t="s">
        <v>321</v>
      </c>
      <c r="D166" s="180" t="s">
        <v>202</v>
      </c>
      <c r="E166" s="181" t="s">
        <v>214</v>
      </c>
      <c r="F166" s="182" t="s">
        <v>215</v>
      </c>
      <c r="G166" s="183" t="s">
        <v>216</v>
      </c>
      <c r="H166" s="184">
        <v>16</v>
      </c>
      <c r="I166" s="185"/>
      <c r="J166" s="186">
        <f>ROUND(I166*H166,2)</f>
        <v>0</v>
      </c>
      <c r="K166" s="182" t="s">
        <v>206</v>
      </c>
      <c r="L166" s="41"/>
      <c r="M166" s="187" t="s">
        <v>22</v>
      </c>
      <c r="N166" s="188" t="s">
        <v>51</v>
      </c>
      <c r="O166" s="66"/>
      <c r="P166" s="189">
        <f>O166*H166</f>
        <v>0</v>
      </c>
      <c r="Q166" s="189">
        <v>0</v>
      </c>
      <c r="R166" s="189">
        <f>Q166*H166</f>
        <v>0</v>
      </c>
      <c r="S166" s="189">
        <v>0.28999999999999998</v>
      </c>
      <c r="T166" s="190">
        <f>S166*H166</f>
        <v>4.6399999999999997</v>
      </c>
      <c r="U166" s="36"/>
      <c r="V166" s="36"/>
      <c r="W166" s="36"/>
      <c r="X166" s="36"/>
      <c r="Y166" s="36"/>
      <c r="Z166" s="36"/>
      <c r="AA166" s="36"/>
      <c r="AB166" s="36"/>
      <c r="AC166" s="36"/>
      <c r="AD166" s="36"/>
      <c r="AE166" s="36"/>
      <c r="AR166" s="191" t="s">
        <v>207</v>
      </c>
      <c r="AT166" s="191" t="s">
        <v>202</v>
      </c>
      <c r="AU166" s="191" t="s">
        <v>89</v>
      </c>
      <c r="AY166" s="19" t="s">
        <v>201</v>
      </c>
      <c r="BE166" s="192">
        <f>IF(N166="základní",J166,0)</f>
        <v>0</v>
      </c>
      <c r="BF166" s="192">
        <f>IF(N166="snížená",J166,0)</f>
        <v>0</v>
      </c>
      <c r="BG166" s="192">
        <f>IF(N166="zákl. přenesená",J166,0)</f>
        <v>0</v>
      </c>
      <c r="BH166" s="192">
        <f>IF(N166="sníž. přenesená",J166,0)</f>
        <v>0</v>
      </c>
      <c r="BI166" s="192">
        <f>IF(N166="nulová",J166,0)</f>
        <v>0</v>
      </c>
      <c r="BJ166" s="19" t="s">
        <v>23</v>
      </c>
      <c r="BK166" s="192">
        <f>ROUND(I166*H166,2)</f>
        <v>0</v>
      </c>
      <c r="BL166" s="19" t="s">
        <v>207</v>
      </c>
      <c r="BM166" s="191" t="s">
        <v>1667</v>
      </c>
    </row>
    <row r="167" spans="1:65" s="2" customFormat="1" ht="136.5">
      <c r="A167" s="36"/>
      <c r="B167" s="37"/>
      <c r="C167" s="38"/>
      <c r="D167" s="193" t="s">
        <v>209</v>
      </c>
      <c r="E167" s="38"/>
      <c r="F167" s="194" t="s">
        <v>218</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209</v>
      </c>
      <c r="AU167" s="19" t="s">
        <v>89</v>
      </c>
    </row>
    <row r="168" spans="1:65" s="13" customFormat="1" ht="11.25">
      <c r="B168" s="198"/>
      <c r="C168" s="199"/>
      <c r="D168" s="193" t="s">
        <v>211</v>
      </c>
      <c r="E168" s="200" t="s">
        <v>22</v>
      </c>
      <c r="F168" s="201" t="s">
        <v>1668</v>
      </c>
      <c r="G168" s="199"/>
      <c r="H168" s="200" t="s">
        <v>22</v>
      </c>
      <c r="I168" s="202"/>
      <c r="J168" s="199"/>
      <c r="K168" s="199"/>
      <c r="L168" s="203"/>
      <c r="M168" s="204"/>
      <c r="N168" s="205"/>
      <c r="O168" s="205"/>
      <c r="P168" s="205"/>
      <c r="Q168" s="205"/>
      <c r="R168" s="205"/>
      <c r="S168" s="205"/>
      <c r="T168" s="206"/>
      <c r="AT168" s="207" t="s">
        <v>211</v>
      </c>
      <c r="AU168" s="207" t="s">
        <v>89</v>
      </c>
      <c r="AV168" s="13" t="s">
        <v>23</v>
      </c>
      <c r="AW168" s="13" t="s">
        <v>41</v>
      </c>
      <c r="AX168" s="13" t="s">
        <v>80</v>
      </c>
      <c r="AY168" s="207" t="s">
        <v>201</v>
      </c>
    </row>
    <row r="169" spans="1:65" s="14" customFormat="1" ht="11.25">
      <c r="B169" s="208"/>
      <c r="C169" s="209"/>
      <c r="D169" s="193" t="s">
        <v>211</v>
      </c>
      <c r="E169" s="210" t="s">
        <v>22</v>
      </c>
      <c r="F169" s="211" t="s">
        <v>1669</v>
      </c>
      <c r="G169" s="209"/>
      <c r="H169" s="212">
        <v>10</v>
      </c>
      <c r="I169" s="213"/>
      <c r="J169" s="209"/>
      <c r="K169" s="209"/>
      <c r="L169" s="214"/>
      <c r="M169" s="215"/>
      <c r="N169" s="216"/>
      <c r="O169" s="216"/>
      <c r="P169" s="216"/>
      <c r="Q169" s="216"/>
      <c r="R169" s="216"/>
      <c r="S169" s="216"/>
      <c r="T169" s="217"/>
      <c r="AT169" s="218" t="s">
        <v>211</v>
      </c>
      <c r="AU169" s="218" t="s">
        <v>89</v>
      </c>
      <c r="AV169" s="14" t="s">
        <v>89</v>
      </c>
      <c r="AW169" s="14" t="s">
        <v>41</v>
      </c>
      <c r="AX169" s="14" t="s">
        <v>80</v>
      </c>
      <c r="AY169" s="218" t="s">
        <v>201</v>
      </c>
    </row>
    <row r="170" spans="1:65" s="13" customFormat="1" ht="11.25">
      <c r="B170" s="198"/>
      <c r="C170" s="199"/>
      <c r="D170" s="193" t="s">
        <v>211</v>
      </c>
      <c r="E170" s="200" t="s">
        <v>22</v>
      </c>
      <c r="F170" s="201" t="s">
        <v>1670</v>
      </c>
      <c r="G170" s="199"/>
      <c r="H170" s="200" t="s">
        <v>22</v>
      </c>
      <c r="I170" s="202"/>
      <c r="J170" s="199"/>
      <c r="K170" s="199"/>
      <c r="L170" s="203"/>
      <c r="M170" s="204"/>
      <c r="N170" s="205"/>
      <c r="O170" s="205"/>
      <c r="P170" s="205"/>
      <c r="Q170" s="205"/>
      <c r="R170" s="205"/>
      <c r="S170" s="205"/>
      <c r="T170" s="206"/>
      <c r="AT170" s="207" t="s">
        <v>211</v>
      </c>
      <c r="AU170" s="207" t="s">
        <v>89</v>
      </c>
      <c r="AV170" s="13" t="s">
        <v>23</v>
      </c>
      <c r="AW170" s="13" t="s">
        <v>41</v>
      </c>
      <c r="AX170" s="13" t="s">
        <v>80</v>
      </c>
      <c r="AY170" s="207" t="s">
        <v>201</v>
      </c>
    </row>
    <row r="171" spans="1:65" s="14" customFormat="1" ht="11.25">
      <c r="B171" s="208"/>
      <c r="C171" s="209"/>
      <c r="D171" s="193" t="s">
        <v>211</v>
      </c>
      <c r="E171" s="210" t="s">
        <v>22</v>
      </c>
      <c r="F171" s="211" t="s">
        <v>1671</v>
      </c>
      <c r="G171" s="209"/>
      <c r="H171" s="212">
        <v>6</v>
      </c>
      <c r="I171" s="213"/>
      <c r="J171" s="209"/>
      <c r="K171" s="209"/>
      <c r="L171" s="214"/>
      <c r="M171" s="215"/>
      <c r="N171" s="216"/>
      <c r="O171" s="216"/>
      <c r="P171" s="216"/>
      <c r="Q171" s="216"/>
      <c r="R171" s="216"/>
      <c r="S171" s="216"/>
      <c r="T171" s="217"/>
      <c r="AT171" s="218" t="s">
        <v>211</v>
      </c>
      <c r="AU171" s="218" t="s">
        <v>89</v>
      </c>
      <c r="AV171" s="14" t="s">
        <v>89</v>
      </c>
      <c r="AW171" s="14" t="s">
        <v>41</v>
      </c>
      <c r="AX171" s="14" t="s">
        <v>80</v>
      </c>
      <c r="AY171" s="218" t="s">
        <v>201</v>
      </c>
    </row>
    <row r="172" spans="1:65" s="15" customFormat="1" ht="11.25">
      <c r="B172" s="229"/>
      <c r="C172" s="230"/>
      <c r="D172" s="193" t="s">
        <v>211</v>
      </c>
      <c r="E172" s="231" t="s">
        <v>22</v>
      </c>
      <c r="F172" s="232" t="s">
        <v>316</v>
      </c>
      <c r="G172" s="230"/>
      <c r="H172" s="233">
        <v>16</v>
      </c>
      <c r="I172" s="234"/>
      <c r="J172" s="230"/>
      <c r="K172" s="230"/>
      <c r="L172" s="235"/>
      <c r="M172" s="236"/>
      <c r="N172" s="237"/>
      <c r="O172" s="237"/>
      <c r="P172" s="237"/>
      <c r="Q172" s="237"/>
      <c r="R172" s="237"/>
      <c r="S172" s="237"/>
      <c r="T172" s="238"/>
      <c r="AT172" s="239" t="s">
        <v>211</v>
      </c>
      <c r="AU172" s="239" t="s">
        <v>89</v>
      </c>
      <c r="AV172" s="15" t="s">
        <v>207</v>
      </c>
      <c r="AW172" s="15" t="s">
        <v>41</v>
      </c>
      <c r="AX172" s="15" t="s">
        <v>23</v>
      </c>
      <c r="AY172" s="239" t="s">
        <v>201</v>
      </c>
    </row>
    <row r="173" spans="1:65" s="2" customFormat="1" ht="14.45" customHeight="1">
      <c r="A173" s="36"/>
      <c r="B173" s="37"/>
      <c r="C173" s="180" t="s">
        <v>328</v>
      </c>
      <c r="D173" s="180" t="s">
        <v>202</v>
      </c>
      <c r="E173" s="181" t="s">
        <v>1672</v>
      </c>
      <c r="F173" s="182" t="s">
        <v>1673</v>
      </c>
      <c r="G173" s="183" t="s">
        <v>224</v>
      </c>
      <c r="H173" s="184">
        <v>355.9</v>
      </c>
      <c r="I173" s="185"/>
      <c r="J173" s="186">
        <f>ROUND(I173*H173,2)</f>
        <v>0</v>
      </c>
      <c r="K173" s="182" t="s">
        <v>206</v>
      </c>
      <c r="L173" s="41"/>
      <c r="M173" s="187" t="s">
        <v>22</v>
      </c>
      <c r="N173" s="188" t="s">
        <v>51</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207</v>
      </c>
      <c r="AT173" s="191" t="s">
        <v>202</v>
      </c>
      <c r="AU173" s="191" t="s">
        <v>89</v>
      </c>
      <c r="AY173" s="19" t="s">
        <v>201</v>
      </c>
      <c r="BE173" s="192">
        <f>IF(N173="základní",J173,0)</f>
        <v>0</v>
      </c>
      <c r="BF173" s="192">
        <f>IF(N173="snížená",J173,0)</f>
        <v>0</v>
      </c>
      <c r="BG173" s="192">
        <f>IF(N173="zákl. přenesená",J173,0)</f>
        <v>0</v>
      </c>
      <c r="BH173" s="192">
        <f>IF(N173="sníž. přenesená",J173,0)</f>
        <v>0</v>
      </c>
      <c r="BI173" s="192">
        <f>IF(N173="nulová",J173,0)</f>
        <v>0</v>
      </c>
      <c r="BJ173" s="19" t="s">
        <v>23</v>
      </c>
      <c r="BK173" s="192">
        <f>ROUND(I173*H173,2)</f>
        <v>0</v>
      </c>
      <c r="BL173" s="19" t="s">
        <v>207</v>
      </c>
      <c r="BM173" s="191" t="s">
        <v>1674</v>
      </c>
    </row>
    <row r="174" spans="1:65" s="2" customFormat="1" ht="39">
      <c r="A174" s="36"/>
      <c r="B174" s="37"/>
      <c r="C174" s="38"/>
      <c r="D174" s="193" t="s">
        <v>209</v>
      </c>
      <c r="E174" s="38"/>
      <c r="F174" s="194" t="s">
        <v>1675</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209</v>
      </c>
      <c r="AU174" s="19" t="s">
        <v>89</v>
      </c>
    </row>
    <row r="175" spans="1:65" s="13" customFormat="1" ht="11.25">
      <c r="B175" s="198"/>
      <c r="C175" s="199"/>
      <c r="D175" s="193" t="s">
        <v>211</v>
      </c>
      <c r="E175" s="200" t="s">
        <v>22</v>
      </c>
      <c r="F175" s="201" t="s">
        <v>1676</v>
      </c>
      <c r="G175" s="199"/>
      <c r="H175" s="200" t="s">
        <v>22</v>
      </c>
      <c r="I175" s="202"/>
      <c r="J175" s="199"/>
      <c r="K175" s="199"/>
      <c r="L175" s="203"/>
      <c r="M175" s="204"/>
      <c r="N175" s="205"/>
      <c r="O175" s="205"/>
      <c r="P175" s="205"/>
      <c r="Q175" s="205"/>
      <c r="R175" s="205"/>
      <c r="S175" s="205"/>
      <c r="T175" s="206"/>
      <c r="AT175" s="207" t="s">
        <v>211</v>
      </c>
      <c r="AU175" s="207" t="s">
        <v>89</v>
      </c>
      <c r="AV175" s="13" t="s">
        <v>23</v>
      </c>
      <c r="AW175" s="13" t="s">
        <v>41</v>
      </c>
      <c r="AX175" s="13" t="s">
        <v>80</v>
      </c>
      <c r="AY175" s="207" t="s">
        <v>201</v>
      </c>
    </row>
    <row r="176" spans="1:65" s="13" customFormat="1" ht="11.25">
      <c r="B176" s="198"/>
      <c r="C176" s="199"/>
      <c r="D176" s="193" t="s">
        <v>211</v>
      </c>
      <c r="E176" s="200" t="s">
        <v>22</v>
      </c>
      <c r="F176" s="201" t="s">
        <v>1677</v>
      </c>
      <c r="G176" s="199"/>
      <c r="H176" s="200" t="s">
        <v>22</v>
      </c>
      <c r="I176" s="202"/>
      <c r="J176" s="199"/>
      <c r="K176" s="199"/>
      <c r="L176" s="203"/>
      <c r="M176" s="204"/>
      <c r="N176" s="205"/>
      <c r="O176" s="205"/>
      <c r="P176" s="205"/>
      <c r="Q176" s="205"/>
      <c r="R176" s="205"/>
      <c r="S176" s="205"/>
      <c r="T176" s="206"/>
      <c r="AT176" s="207" t="s">
        <v>211</v>
      </c>
      <c r="AU176" s="207" t="s">
        <v>89</v>
      </c>
      <c r="AV176" s="13" t="s">
        <v>23</v>
      </c>
      <c r="AW176" s="13" t="s">
        <v>41</v>
      </c>
      <c r="AX176" s="13" t="s">
        <v>80</v>
      </c>
      <c r="AY176" s="207" t="s">
        <v>201</v>
      </c>
    </row>
    <row r="177" spans="1:65" s="14" customFormat="1" ht="11.25">
      <c r="B177" s="208"/>
      <c r="C177" s="209"/>
      <c r="D177" s="193" t="s">
        <v>211</v>
      </c>
      <c r="E177" s="210" t="s">
        <v>22</v>
      </c>
      <c r="F177" s="211" t="s">
        <v>1678</v>
      </c>
      <c r="G177" s="209"/>
      <c r="H177" s="212">
        <v>55.9</v>
      </c>
      <c r="I177" s="213"/>
      <c r="J177" s="209"/>
      <c r="K177" s="209"/>
      <c r="L177" s="214"/>
      <c r="M177" s="215"/>
      <c r="N177" s="216"/>
      <c r="O177" s="216"/>
      <c r="P177" s="216"/>
      <c r="Q177" s="216"/>
      <c r="R177" s="216"/>
      <c r="S177" s="216"/>
      <c r="T177" s="217"/>
      <c r="AT177" s="218" t="s">
        <v>211</v>
      </c>
      <c r="AU177" s="218" t="s">
        <v>89</v>
      </c>
      <c r="AV177" s="14" t="s">
        <v>89</v>
      </c>
      <c r="AW177" s="14" t="s">
        <v>41</v>
      </c>
      <c r="AX177" s="14" t="s">
        <v>80</v>
      </c>
      <c r="AY177" s="218" t="s">
        <v>201</v>
      </c>
    </row>
    <row r="178" spans="1:65" s="13" customFormat="1" ht="11.25">
      <c r="B178" s="198"/>
      <c r="C178" s="199"/>
      <c r="D178" s="193" t="s">
        <v>211</v>
      </c>
      <c r="E178" s="200" t="s">
        <v>22</v>
      </c>
      <c r="F178" s="201" t="s">
        <v>1679</v>
      </c>
      <c r="G178" s="199"/>
      <c r="H178" s="200" t="s">
        <v>22</v>
      </c>
      <c r="I178" s="202"/>
      <c r="J178" s="199"/>
      <c r="K178" s="199"/>
      <c r="L178" s="203"/>
      <c r="M178" s="204"/>
      <c r="N178" s="205"/>
      <c r="O178" s="205"/>
      <c r="P178" s="205"/>
      <c r="Q178" s="205"/>
      <c r="R178" s="205"/>
      <c r="S178" s="205"/>
      <c r="T178" s="206"/>
      <c r="AT178" s="207" t="s">
        <v>211</v>
      </c>
      <c r="AU178" s="207" t="s">
        <v>89</v>
      </c>
      <c r="AV178" s="13" t="s">
        <v>23</v>
      </c>
      <c r="AW178" s="13" t="s">
        <v>41</v>
      </c>
      <c r="AX178" s="13" t="s">
        <v>80</v>
      </c>
      <c r="AY178" s="207" t="s">
        <v>201</v>
      </c>
    </row>
    <row r="179" spans="1:65" s="14" customFormat="1" ht="11.25">
      <c r="B179" s="208"/>
      <c r="C179" s="209"/>
      <c r="D179" s="193" t="s">
        <v>211</v>
      </c>
      <c r="E179" s="210" t="s">
        <v>22</v>
      </c>
      <c r="F179" s="211" t="s">
        <v>1680</v>
      </c>
      <c r="G179" s="209"/>
      <c r="H179" s="212">
        <v>300</v>
      </c>
      <c r="I179" s="213"/>
      <c r="J179" s="209"/>
      <c r="K179" s="209"/>
      <c r="L179" s="214"/>
      <c r="M179" s="215"/>
      <c r="N179" s="216"/>
      <c r="O179" s="216"/>
      <c r="P179" s="216"/>
      <c r="Q179" s="216"/>
      <c r="R179" s="216"/>
      <c r="S179" s="216"/>
      <c r="T179" s="217"/>
      <c r="AT179" s="218" t="s">
        <v>211</v>
      </c>
      <c r="AU179" s="218" t="s">
        <v>89</v>
      </c>
      <c r="AV179" s="14" t="s">
        <v>89</v>
      </c>
      <c r="AW179" s="14" t="s">
        <v>41</v>
      </c>
      <c r="AX179" s="14" t="s">
        <v>80</v>
      </c>
      <c r="AY179" s="218" t="s">
        <v>201</v>
      </c>
    </row>
    <row r="180" spans="1:65" s="15" customFormat="1" ht="11.25">
      <c r="B180" s="229"/>
      <c r="C180" s="230"/>
      <c r="D180" s="193" t="s">
        <v>211</v>
      </c>
      <c r="E180" s="231" t="s">
        <v>22</v>
      </c>
      <c r="F180" s="232" t="s">
        <v>316</v>
      </c>
      <c r="G180" s="230"/>
      <c r="H180" s="233">
        <v>355.9</v>
      </c>
      <c r="I180" s="234"/>
      <c r="J180" s="230"/>
      <c r="K180" s="230"/>
      <c r="L180" s="235"/>
      <c r="M180" s="236"/>
      <c r="N180" s="237"/>
      <c r="O180" s="237"/>
      <c r="P180" s="237"/>
      <c r="Q180" s="237"/>
      <c r="R180" s="237"/>
      <c r="S180" s="237"/>
      <c r="T180" s="238"/>
      <c r="AT180" s="239" t="s">
        <v>211</v>
      </c>
      <c r="AU180" s="239" t="s">
        <v>89</v>
      </c>
      <c r="AV180" s="15" t="s">
        <v>207</v>
      </c>
      <c r="AW180" s="15" t="s">
        <v>41</v>
      </c>
      <c r="AX180" s="15" t="s">
        <v>23</v>
      </c>
      <c r="AY180" s="239" t="s">
        <v>201</v>
      </c>
    </row>
    <row r="181" spans="1:65" s="2" customFormat="1" ht="14.45" customHeight="1">
      <c r="A181" s="36"/>
      <c r="B181" s="37"/>
      <c r="C181" s="180" t="s">
        <v>7</v>
      </c>
      <c r="D181" s="180" t="s">
        <v>202</v>
      </c>
      <c r="E181" s="181" t="s">
        <v>1681</v>
      </c>
      <c r="F181" s="182" t="s">
        <v>1682</v>
      </c>
      <c r="G181" s="183" t="s">
        <v>224</v>
      </c>
      <c r="H181" s="184">
        <v>42</v>
      </c>
      <c r="I181" s="185"/>
      <c r="J181" s="186">
        <f>ROUND(I181*H181,2)</f>
        <v>0</v>
      </c>
      <c r="K181" s="182" t="s">
        <v>206</v>
      </c>
      <c r="L181" s="41"/>
      <c r="M181" s="187" t="s">
        <v>22</v>
      </c>
      <c r="N181" s="188" t="s">
        <v>51</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207</v>
      </c>
      <c r="AT181" s="191" t="s">
        <v>202</v>
      </c>
      <c r="AU181" s="191" t="s">
        <v>89</v>
      </c>
      <c r="AY181" s="19" t="s">
        <v>201</v>
      </c>
      <c r="BE181" s="192">
        <f>IF(N181="základní",J181,0)</f>
        <v>0</v>
      </c>
      <c r="BF181" s="192">
        <f>IF(N181="snížená",J181,0)</f>
        <v>0</v>
      </c>
      <c r="BG181" s="192">
        <f>IF(N181="zákl. přenesená",J181,0)</f>
        <v>0</v>
      </c>
      <c r="BH181" s="192">
        <f>IF(N181="sníž. přenesená",J181,0)</f>
        <v>0</v>
      </c>
      <c r="BI181" s="192">
        <f>IF(N181="nulová",J181,0)</f>
        <v>0</v>
      </c>
      <c r="BJ181" s="19" t="s">
        <v>23</v>
      </c>
      <c r="BK181" s="192">
        <f>ROUND(I181*H181,2)</f>
        <v>0</v>
      </c>
      <c r="BL181" s="19" t="s">
        <v>207</v>
      </c>
      <c r="BM181" s="191" t="s">
        <v>1683</v>
      </c>
    </row>
    <row r="182" spans="1:65" s="2" customFormat="1" ht="29.25">
      <c r="A182" s="36"/>
      <c r="B182" s="37"/>
      <c r="C182" s="38"/>
      <c r="D182" s="193" t="s">
        <v>209</v>
      </c>
      <c r="E182" s="38"/>
      <c r="F182" s="194" t="s">
        <v>1684</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209</v>
      </c>
      <c r="AU182" s="19" t="s">
        <v>89</v>
      </c>
    </row>
    <row r="183" spans="1:65" s="2" customFormat="1" ht="24.2" customHeight="1">
      <c r="A183" s="36"/>
      <c r="B183" s="37"/>
      <c r="C183" s="180" t="s">
        <v>344</v>
      </c>
      <c r="D183" s="180" t="s">
        <v>202</v>
      </c>
      <c r="E183" s="181" t="s">
        <v>1685</v>
      </c>
      <c r="F183" s="182" t="s">
        <v>1686</v>
      </c>
      <c r="G183" s="183" t="s">
        <v>224</v>
      </c>
      <c r="H183" s="184">
        <v>456</v>
      </c>
      <c r="I183" s="185"/>
      <c r="J183" s="186">
        <f>ROUND(I183*H183,2)</f>
        <v>0</v>
      </c>
      <c r="K183" s="182" t="s">
        <v>206</v>
      </c>
      <c r="L183" s="41"/>
      <c r="M183" s="187" t="s">
        <v>22</v>
      </c>
      <c r="N183" s="188" t="s">
        <v>51</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207</v>
      </c>
      <c r="AT183" s="191" t="s">
        <v>202</v>
      </c>
      <c r="AU183" s="191" t="s">
        <v>89</v>
      </c>
      <c r="AY183" s="19" t="s">
        <v>201</v>
      </c>
      <c r="BE183" s="192">
        <f>IF(N183="základní",J183,0)</f>
        <v>0</v>
      </c>
      <c r="BF183" s="192">
        <f>IF(N183="snížená",J183,0)</f>
        <v>0</v>
      </c>
      <c r="BG183" s="192">
        <f>IF(N183="zákl. přenesená",J183,0)</f>
        <v>0</v>
      </c>
      <c r="BH183" s="192">
        <f>IF(N183="sníž. přenesená",J183,0)</f>
        <v>0</v>
      </c>
      <c r="BI183" s="192">
        <f>IF(N183="nulová",J183,0)</f>
        <v>0</v>
      </c>
      <c r="BJ183" s="19" t="s">
        <v>23</v>
      </c>
      <c r="BK183" s="192">
        <f>ROUND(I183*H183,2)</f>
        <v>0</v>
      </c>
      <c r="BL183" s="19" t="s">
        <v>207</v>
      </c>
      <c r="BM183" s="191" t="s">
        <v>1687</v>
      </c>
    </row>
    <row r="184" spans="1:65" s="2" customFormat="1" ht="48.75">
      <c r="A184" s="36"/>
      <c r="B184" s="37"/>
      <c r="C184" s="38"/>
      <c r="D184" s="193" t="s">
        <v>209</v>
      </c>
      <c r="E184" s="38"/>
      <c r="F184" s="194" t="s">
        <v>232</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209</v>
      </c>
      <c r="AU184" s="19" t="s">
        <v>89</v>
      </c>
    </row>
    <row r="185" spans="1:65" s="13" customFormat="1" ht="11.25">
      <c r="B185" s="198"/>
      <c r="C185" s="199"/>
      <c r="D185" s="193" t="s">
        <v>211</v>
      </c>
      <c r="E185" s="200" t="s">
        <v>22</v>
      </c>
      <c r="F185" s="201" t="s">
        <v>1688</v>
      </c>
      <c r="G185" s="199"/>
      <c r="H185" s="200" t="s">
        <v>22</v>
      </c>
      <c r="I185" s="202"/>
      <c r="J185" s="199"/>
      <c r="K185" s="199"/>
      <c r="L185" s="203"/>
      <c r="M185" s="204"/>
      <c r="N185" s="205"/>
      <c r="O185" s="205"/>
      <c r="P185" s="205"/>
      <c r="Q185" s="205"/>
      <c r="R185" s="205"/>
      <c r="S185" s="205"/>
      <c r="T185" s="206"/>
      <c r="AT185" s="207" t="s">
        <v>211</v>
      </c>
      <c r="AU185" s="207" t="s">
        <v>89</v>
      </c>
      <c r="AV185" s="13" t="s">
        <v>23</v>
      </c>
      <c r="AW185" s="13" t="s">
        <v>41</v>
      </c>
      <c r="AX185" s="13" t="s">
        <v>80</v>
      </c>
      <c r="AY185" s="207" t="s">
        <v>201</v>
      </c>
    </row>
    <row r="186" spans="1:65" s="14" customFormat="1" ht="11.25">
      <c r="B186" s="208"/>
      <c r="C186" s="209"/>
      <c r="D186" s="193" t="s">
        <v>211</v>
      </c>
      <c r="E186" s="210" t="s">
        <v>22</v>
      </c>
      <c r="F186" s="211" t="s">
        <v>1689</v>
      </c>
      <c r="G186" s="209"/>
      <c r="H186" s="212">
        <v>456</v>
      </c>
      <c r="I186" s="213"/>
      <c r="J186" s="209"/>
      <c r="K186" s="209"/>
      <c r="L186" s="214"/>
      <c r="M186" s="215"/>
      <c r="N186" s="216"/>
      <c r="O186" s="216"/>
      <c r="P186" s="216"/>
      <c r="Q186" s="216"/>
      <c r="R186" s="216"/>
      <c r="S186" s="216"/>
      <c r="T186" s="217"/>
      <c r="AT186" s="218" t="s">
        <v>211</v>
      </c>
      <c r="AU186" s="218" t="s">
        <v>89</v>
      </c>
      <c r="AV186" s="14" t="s">
        <v>89</v>
      </c>
      <c r="AW186" s="14" t="s">
        <v>41</v>
      </c>
      <c r="AX186" s="14" t="s">
        <v>23</v>
      </c>
      <c r="AY186" s="218" t="s">
        <v>201</v>
      </c>
    </row>
    <row r="187" spans="1:65" s="2" customFormat="1" ht="37.9" customHeight="1">
      <c r="A187" s="36"/>
      <c r="B187" s="37"/>
      <c r="C187" s="180" t="s">
        <v>351</v>
      </c>
      <c r="D187" s="180" t="s">
        <v>202</v>
      </c>
      <c r="E187" s="181" t="s">
        <v>1690</v>
      </c>
      <c r="F187" s="182" t="s">
        <v>1691</v>
      </c>
      <c r="G187" s="183" t="s">
        <v>224</v>
      </c>
      <c r="H187" s="184">
        <v>42</v>
      </c>
      <c r="I187" s="185"/>
      <c r="J187" s="186">
        <f>ROUND(I187*H187,2)</f>
        <v>0</v>
      </c>
      <c r="K187" s="182" t="s">
        <v>206</v>
      </c>
      <c r="L187" s="41"/>
      <c r="M187" s="187" t="s">
        <v>22</v>
      </c>
      <c r="N187" s="188" t="s">
        <v>51</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207</v>
      </c>
      <c r="AT187" s="191" t="s">
        <v>202</v>
      </c>
      <c r="AU187" s="191" t="s">
        <v>89</v>
      </c>
      <c r="AY187" s="19" t="s">
        <v>201</v>
      </c>
      <c r="BE187" s="192">
        <f>IF(N187="základní",J187,0)</f>
        <v>0</v>
      </c>
      <c r="BF187" s="192">
        <f>IF(N187="snížená",J187,0)</f>
        <v>0</v>
      </c>
      <c r="BG187" s="192">
        <f>IF(N187="zákl. přenesená",J187,0)</f>
        <v>0</v>
      </c>
      <c r="BH187" s="192">
        <f>IF(N187="sníž. přenesená",J187,0)</f>
        <v>0</v>
      </c>
      <c r="BI187" s="192">
        <f>IF(N187="nulová",J187,0)</f>
        <v>0</v>
      </c>
      <c r="BJ187" s="19" t="s">
        <v>23</v>
      </c>
      <c r="BK187" s="192">
        <f>ROUND(I187*H187,2)</f>
        <v>0</v>
      </c>
      <c r="BL187" s="19" t="s">
        <v>207</v>
      </c>
      <c r="BM187" s="191" t="s">
        <v>1692</v>
      </c>
    </row>
    <row r="188" spans="1:65" s="2" customFormat="1" ht="39">
      <c r="A188" s="36"/>
      <c r="B188" s="37"/>
      <c r="C188" s="38"/>
      <c r="D188" s="193" t="s">
        <v>209</v>
      </c>
      <c r="E188" s="38"/>
      <c r="F188" s="194" t="s">
        <v>1693</v>
      </c>
      <c r="G188" s="38"/>
      <c r="H188" s="38"/>
      <c r="I188" s="195"/>
      <c r="J188" s="38"/>
      <c r="K188" s="38"/>
      <c r="L188" s="41"/>
      <c r="M188" s="196"/>
      <c r="N188" s="197"/>
      <c r="O188" s="66"/>
      <c r="P188" s="66"/>
      <c r="Q188" s="66"/>
      <c r="R188" s="66"/>
      <c r="S188" s="66"/>
      <c r="T188" s="67"/>
      <c r="U188" s="36"/>
      <c r="V188" s="36"/>
      <c r="W188" s="36"/>
      <c r="X188" s="36"/>
      <c r="Y188" s="36"/>
      <c r="Z188" s="36"/>
      <c r="AA188" s="36"/>
      <c r="AB188" s="36"/>
      <c r="AC188" s="36"/>
      <c r="AD188" s="36"/>
      <c r="AE188" s="36"/>
      <c r="AT188" s="19" t="s">
        <v>209</v>
      </c>
      <c r="AU188" s="19" t="s">
        <v>89</v>
      </c>
    </row>
    <row r="189" spans="1:65" s="13" customFormat="1" ht="11.25">
      <c r="B189" s="198"/>
      <c r="C189" s="199"/>
      <c r="D189" s="193" t="s">
        <v>211</v>
      </c>
      <c r="E189" s="200" t="s">
        <v>22</v>
      </c>
      <c r="F189" s="201" t="s">
        <v>1694</v>
      </c>
      <c r="G189" s="199"/>
      <c r="H189" s="200" t="s">
        <v>22</v>
      </c>
      <c r="I189" s="202"/>
      <c r="J189" s="199"/>
      <c r="K189" s="199"/>
      <c r="L189" s="203"/>
      <c r="M189" s="204"/>
      <c r="N189" s="205"/>
      <c r="O189" s="205"/>
      <c r="P189" s="205"/>
      <c r="Q189" s="205"/>
      <c r="R189" s="205"/>
      <c r="S189" s="205"/>
      <c r="T189" s="206"/>
      <c r="AT189" s="207" t="s">
        <v>211</v>
      </c>
      <c r="AU189" s="207" t="s">
        <v>89</v>
      </c>
      <c r="AV189" s="13" t="s">
        <v>23</v>
      </c>
      <c r="AW189" s="13" t="s">
        <v>41</v>
      </c>
      <c r="AX189" s="13" t="s">
        <v>80</v>
      </c>
      <c r="AY189" s="207" t="s">
        <v>201</v>
      </c>
    </row>
    <row r="190" spans="1:65" s="13" customFormat="1" ht="11.25">
      <c r="B190" s="198"/>
      <c r="C190" s="199"/>
      <c r="D190" s="193" t="s">
        <v>211</v>
      </c>
      <c r="E190" s="200" t="s">
        <v>22</v>
      </c>
      <c r="F190" s="201" t="s">
        <v>1695</v>
      </c>
      <c r="G190" s="199"/>
      <c r="H190" s="200" t="s">
        <v>22</v>
      </c>
      <c r="I190" s="202"/>
      <c r="J190" s="199"/>
      <c r="K190" s="199"/>
      <c r="L190" s="203"/>
      <c r="M190" s="204"/>
      <c r="N190" s="205"/>
      <c r="O190" s="205"/>
      <c r="P190" s="205"/>
      <c r="Q190" s="205"/>
      <c r="R190" s="205"/>
      <c r="S190" s="205"/>
      <c r="T190" s="206"/>
      <c r="AT190" s="207" t="s">
        <v>211</v>
      </c>
      <c r="AU190" s="207" t="s">
        <v>89</v>
      </c>
      <c r="AV190" s="13" t="s">
        <v>23</v>
      </c>
      <c r="AW190" s="13" t="s">
        <v>41</v>
      </c>
      <c r="AX190" s="13" t="s">
        <v>80</v>
      </c>
      <c r="AY190" s="207" t="s">
        <v>201</v>
      </c>
    </row>
    <row r="191" spans="1:65" s="14" customFormat="1" ht="11.25">
      <c r="B191" s="208"/>
      <c r="C191" s="209"/>
      <c r="D191" s="193" t="s">
        <v>211</v>
      </c>
      <c r="E191" s="210" t="s">
        <v>22</v>
      </c>
      <c r="F191" s="211" t="s">
        <v>1696</v>
      </c>
      <c r="G191" s="209"/>
      <c r="H191" s="212">
        <v>27</v>
      </c>
      <c r="I191" s="213"/>
      <c r="J191" s="209"/>
      <c r="K191" s="209"/>
      <c r="L191" s="214"/>
      <c r="M191" s="215"/>
      <c r="N191" s="216"/>
      <c r="O191" s="216"/>
      <c r="P191" s="216"/>
      <c r="Q191" s="216"/>
      <c r="R191" s="216"/>
      <c r="S191" s="216"/>
      <c r="T191" s="217"/>
      <c r="AT191" s="218" t="s">
        <v>211</v>
      </c>
      <c r="AU191" s="218" t="s">
        <v>89</v>
      </c>
      <c r="AV191" s="14" t="s">
        <v>89</v>
      </c>
      <c r="AW191" s="14" t="s">
        <v>41</v>
      </c>
      <c r="AX191" s="14" t="s">
        <v>80</v>
      </c>
      <c r="AY191" s="218" t="s">
        <v>201</v>
      </c>
    </row>
    <row r="192" spans="1:65" s="13" customFormat="1" ht="11.25">
      <c r="B192" s="198"/>
      <c r="C192" s="199"/>
      <c r="D192" s="193" t="s">
        <v>211</v>
      </c>
      <c r="E192" s="200" t="s">
        <v>22</v>
      </c>
      <c r="F192" s="201" t="s">
        <v>1697</v>
      </c>
      <c r="G192" s="199"/>
      <c r="H192" s="200" t="s">
        <v>22</v>
      </c>
      <c r="I192" s="202"/>
      <c r="J192" s="199"/>
      <c r="K192" s="199"/>
      <c r="L192" s="203"/>
      <c r="M192" s="204"/>
      <c r="N192" s="205"/>
      <c r="O192" s="205"/>
      <c r="P192" s="205"/>
      <c r="Q192" s="205"/>
      <c r="R192" s="205"/>
      <c r="S192" s="205"/>
      <c r="T192" s="206"/>
      <c r="AT192" s="207" t="s">
        <v>211</v>
      </c>
      <c r="AU192" s="207" t="s">
        <v>89</v>
      </c>
      <c r="AV192" s="13" t="s">
        <v>23</v>
      </c>
      <c r="AW192" s="13" t="s">
        <v>41</v>
      </c>
      <c r="AX192" s="13" t="s">
        <v>80</v>
      </c>
      <c r="AY192" s="207" t="s">
        <v>201</v>
      </c>
    </row>
    <row r="193" spans="1:65" s="14" customFormat="1" ht="11.25">
      <c r="B193" s="208"/>
      <c r="C193" s="209"/>
      <c r="D193" s="193" t="s">
        <v>211</v>
      </c>
      <c r="E193" s="210" t="s">
        <v>22</v>
      </c>
      <c r="F193" s="211" t="s">
        <v>1698</v>
      </c>
      <c r="G193" s="209"/>
      <c r="H193" s="212">
        <v>15</v>
      </c>
      <c r="I193" s="213"/>
      <c r="J193" s="209"/>
      <c r="K193" s="209"/>
      <c r="L193" s="214"/>
      <c r="M193" s="215"/>
      <c r="N193" s="216"/>
      <c r="O193" s="216"/>
      <c r="P193" s="216"/>
      <c r="Q193" s="216"/>
      <c r="R193" s="216"/>
      <c r="S193" s="216"/>
      <c r="T193" s="217"/>
      <c r="AT193" s="218" t="s">
        <v>211</v>
      </c>
      <c r="AU193" s="218" t="s">
        <v>89</v>
      </c>
      <c r="AV193" s="14" t="s">
        <v>89</v>
      </c>
      <c r="AW193" s="14" t="s">
        <v>41</v>
      </c>
      <c r="AX193" s="14" t="s">
        <v>80</v>
      </c>
      <c r="AY193" s="218" t="s">
        <v>201</v>
      </c>
    </row>
    <row r="194" spans="1:65" s="15" customFormat="1" ht="11.25">
      <c r="B194" s="229"/>
      <c r="C194" s="230"/>
      <c r="D194" s="193" t="s">
        <v>211</v>
      </c>
      <c r="E194" s="231" t="s">
        <v>22</v>
      </c>
      <c r="F194" s="232" t="s">
        <v>316</v>
      </c>
      <c r="G194" s="230"/>
      <c r="H194" s="233">
        <v>42</v>
      </c>
      <c r="I194" s="234"/>
      <c r="J194" s="230"/>
      <c r="K194" s="230"/>
      <c r="L194" s="235"/>
      <c r="M194" s="236"/>
      <c r="N194" s="237"/>
      <c r="O194" s="237"/>
      <c r="P194" s="237"/>
      <c r="Q194" s="237"/>
      <c r="R194" s="237"/>
      <c r="S194" s="237"/>
      <c r="T194" s="238"/>
      <c r="AT194" s="239" t="s">
        <v>211</v>
      </c>
      <c r="AU194" s="239" t="s">
        <v>89</v>
      </c>
      <c r="AV194" s="15" t="s">
        <v>207</v>
      </c>
      <c r="AW194" s="15" t="s">
        <v>41</v>
      </c>
      <c r="AX194" s="15" t="s">
        <v>23</v>
      </c>
      <c r="AY194" s="239" t="s">
        <v>201</v>
      </c>
    </row>
    <row r="195" spans="1:65" s="2" customFormat="1" ht="14.45" customHeight="1">
      <c r="A195" s="36"/>
      <c r="B195" s="37"/>
      <c r="C195" s="180" t="s">
        <v>358</v>
      </c>
      <c r="D195" s="180" t="s">
        <v>202</v>
      </c>
      <c r="E195" s="181" t="s">
        <v>1699</v>
      </c>
      <c r="F195" s="182" t="s">
        <v>1700</v>
      </c>
      <c r="G195" s="183" t="s">
        <v>224</v>
      </c>
      <c r="H195" s="184">
        <v>136.05199999999999</v>
      </c>
      <c r="I195" s="185"/>
      <c r="J195" s="186">
        <f>ROUND(I195*H195,2)</f>
        <v>0</v>
      </c>
      <c r="K195" s="182" t="s">
        <v>206</v>
      </c>
      <c r="L195" s="41"/>
      <c r="M195" s="187" t="s">
        <v>22</v>
      </c>
      <c r="N195" s="188" t="s">
        <v>51</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207</v>
      </c>
      <c r="AT195" s="191" t="s">
        <v>202</v>
      </c>
      <c r="AU195" s="191" t="s">
        <v>89</v>
      </c>
      <c r="AY195" s="19" t="s">
        <v>201</v>
      </c>
      <c r="BE195" s="192">
        <f>IF(N195="základní",J195,0)</f>
        <v>0</v>
      </c>
      <c r="BF195" s="192">
        <f>IF(N195="snížená",J195,0)</f>
        <v>0</v>
      </c>
      <c r="BG195" s="192">
        <f>IF(N195="zákl. přenesená",J195,0)</f>
        <v>0</v>
      </c>
      <c r="BH195" s="192">
        <f>IF(N195="sníž. přenesená",J195,0)</f>
        <v>0</v>
      </c>
      <c r="BI195" s="192">
        <f>IF(N195="nulová",J195,0)</f>
        <v>0</v>
      </c>
      <c r="BJ195" s="19" t="s">
        <v>23</v>
      </c>
      <c r="BK195" s="192">
        <f>ROUND(I195*H195,2)</f>
        <v>0</v>
      </c>
      <c r="BL195" s="19" t="s">
        <v>207</v>
      </c>
      <c r="BM195" s="191" t="s">
        <v>1701</v>
      </c>
    </row>
    <row r="196" spans="1:65" s="2" customFormat="1" ht="68.25">
      <c r="A196" s="36"/>
      <c r="B196" s="37"/>
      <c r="C196" s="38"/>
      <c r="D196" s="193" t="s">
        <v>209</v>
      </c>
      <c r="E196" s="38"/>
      <c r="F196" s="194" t="s">
        <v>1346</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209</v>
      </c>
      <c r="AU196" s="19" t="s">
        <v>89</v>
      </c>
    </row>
    <row r="197" spans="1:65" s="13" customFormat="1" ht="11.25">
      <c r="B197" s="198"/>
      <c r="C197" s="199"/>
      <c r="D197" s="193" t="s">
        <v>211</v>
      </c>
      <c r="E197" s="200" t="s">
        <v>22</v>
      </c>
      <c r="F197" s="201" t="s">
        <v>1702</v>
      </c>
      <c r="G197" s="199"/>
      <c r="H197" s="200" t="s">
        <v>22</v>
      </c>
      <c r="I197" s="202"/>
      <c r="J197" s="199"/>
      <c r="K197" s="199"/>
      <c r="L197" s="203"/>
      <c r="M197" s="204"/>
      <c r="N197" s="205"/>
      <c r="O197" s="205"/>
      <c r="P197" s="205"/>
      <c r="Q197" s="205"/>
      <c r="R197" s="205"/>
      <c r="S197" s="205"/>
      <c r="T197" s="206"/>
      <c r="AT197" s="207" t="s">
        <v>211</v>
      </c>
      <c r="AU197" s="207" t="s">
        <v>89</v>
      </c>
      <c r="AV197" s="13" t="s">
        <v>23</v>
      </c>
      <c r="AW197" s="13" t="s">
        <v>41</v>
      </c>
      <c r="AX197" s="13" t="s">
        <v>80</v>
      </c>
      <c r="AY197" s="207" t="s">
        <v>201</v>
      </c>
    </row>
    <row r="198" spans="1:65" s="13" customFormat="1" ht="11.25">
      <c r="B198" s="198"/>
      <c r="C198" s="199"/>
      <c r="D198" s="193" t="s">
        <v>211</v>
      </c>
      <c r="E198" s="200" t="s">
        <v>22</v>
      </c>
      <c r="F198" s="201" t="s">
        <v>1703</v>
      </c>
      <c r="G198" s="199"/>
      <c r="H198" s="200" t="s">
        <v>22</v>
      </c>
      <c r="I198" s="202"/>
      <c r="J198" s="199"/>
      <c r="K198" s="199"/>
      <c r="L198" s="203"/>
      <c r="M198" s="204"/>
      <c r="N198" s="205"/>
      <c r="O198" s="205"/>
      <c r="P198" s="205"/>
      <c r="Q198" s="205"/>
      <c r="R198" s="205"/>
      <c r="S198" s="205"/>
      <c r="T198" s="206"/>
      <c r="AT198" s="207" t="s">
        <v>211</v>
      </c>
      <c r="AU198" s="207" t="s">
        <v>89</v>
      </c>
      <c r="AV198" s="13" t="s">
        <v>23</v>
      </c>
      <c r="AW198" s="13" t="s">
        <v>41</v>
      </c>
      <c r="AX198" s="13" t="s">
        <v>80</v>
      </c>
      <c r="AY198" s="207" t="s">
        <v>201</v>
      </c>
    </row>
    <row r="199" spans="1:65" s="14" customFormat="1" ht="11.25">
      <c r="B199" s="208"/>
      <c r="C199" s="209"/>
      <c r="D199" s="193" t="s">
        <v>211</v>
      </c>
      <c r="E199" s="210" t="s">
        <v>22</v>
      </c>
      <c r="F199" s="211" t="s">
        <v>1704</v>
      </c>
      <c r="G199" s="209"/>
      <c r="H199" s="212">
        <v>44.436</v>
      </c>
      <c r="I199" s="213"/>
      <c r="J199" s="209"/>
      <c r="K199" s="209"/>
      <c r="L199" s="214"/>
      <c r="M199" s="215"/>
      <c r="N199" s="216"/>
      <c r="O199" s="216"/>
      <c r="P199" s="216"/>
      <c r="Q199" s="216"/>
      <c r="R199" s="216"/>
      <c r="S199" s="216"/>
      <c r="T199" s="217"/>
      <c r="AT199" s="218" t="s">
        <v>211</v>
      </c>
      <c r="AU199" s="218" t="s">
        <v>89</v>
      </c>
      <c r="AV199" s="14" t="s">
        <v>89</v>
      </c>
      <c r="AW199" s="14" t="s">
        <v>41</v>
      </c>
      <c r="AX199" s="14" t="s">
        <v>80</v>
      </c>
      <c r="AY199" s="218" t="s">
        <v>201</v>
      </c>
    </row>
    <row r="200" spans="1:65" s="13" customFormat="1" ht="11.25">
      <c r="B200" s="198"/>
      <c r="C200" s="199"/>
      <c r="D200" s="193" t="s">
        <v>211</v>
      </c>
      <c r="E200" s="200" t="s">
        <v>22</v>
      </c>
      <c r="F200" s="201" t="s">
        <v>1705</v>
      </c>
      <c r="G200" s="199"/>
      <c r="H200" s="200" t="s">
        <v>22</v>
      </c>
      <c r="I200" s="202"/>
      <c r="J200" s="199"/>
      <c r="K200" s="199"/>
      <c r="L200" s="203"/>
      <c r="M200" s="204"/>
      <c r="N200" s="205"/>
      <c r="O200" s="205"/>
      <c r="P200" s="205"/>
      <c r="Q200" s="205"/>
      <c r="R200" s="205"/>
      <c r="S200" s="205"/>
      <c r="T200" s="206"/>
      <c r="AT200" s="207" t="s">
        <v>211</v>
      </c>
      <c r="AU200" s="207" t="s">
        <v>89</v>
      </c>
      <c r="AV200" s="13" t="s">
        <v>23</v>
      </c>
      <c r="AW200" s="13" t="s">
        <v>41</v>
      </c>
      <c r="AX200" s="13" t="s">
        <v>80</v>
      </c>
      <c r="AY200" s="207" t="s">
        <v>201</v>
      </c>
    </row>
    <row r="201" spans="1:65" s="14" customFormat="1" ht="11.25">
      <c r="B201" s="208"/>
      <c r="C201" s="209"/>
      <c r="D201" s="193" t="s">
        <v>211</v>
      </c>
      <c r="E201" s="210" t="s">
        <v>22</v>
      </c>
      <c r="F201" s="211" t="s">
        <v>1706</v>
      </c>
      <c r="G201" s="209"/>
      <c r="H201" s="212">
        <v>48</v>
      </c>
      <c r="I201" s="213"/>
      <c r="J201" s="209"/>
      <c r="K201" s="209"/>
      <c r="L201" s="214"/>
      <c r="M201" s="215"/>
      <c r="N201" s="216"/>
      <c r="O201" s="216"/>
      <c r="P201" s="216"/>
      <c r="Q201" s="216"/>
      <c r="R201" s="216"/>
      <c r="S201" s="216"/>
      <c r="T201" s="217"/>
      <c r="AT201" s="218" t="s">
        <v>211</v>
      </c>
      <c r="AU201" s="218" t="s">
        <v>89</v>
      </c>
      <c r="AV201" s="14" t="s">
        <v>89</v>
      </c>
      <c r="AW201" s="14" t="s">
        <v>41</v>
      </c>
      <c r="AX201" s="14" t="s">
        <v>80</v>
      </c>
      <c r="AY201" s="218" t="s">
        <v>201</v>
      </c>
    </row>
    <row r="202" spans="1:65" s="13" customFormat="1" ht="11.25">
      <c r="B202" s="198"/>
      <c r="C202" s="199"/>
      <c r="D202" s="193" t="s">
        <v>211</v>
      </c>
      <c r="E202" s="200" t="s">
        <v>22</v>
      </c>
      <c r="F202" s="201" t="s">
        <v>1707</v>
      </c>
      <c r="G202" s="199"/>
      <c r="H202" s="200" t="s">
        <v>22</v>
      </c>
      <c r="I202" s="202"/>
      <c r="J202" s="199"/>
      <c r="K202" s="199"/>
      <c r="L202" s="203"/>
      <c r="M202" s="204"/>
      <c r="N202" s="205"/>
      <c r="O202" s="205"/>
      <c r="P202" s="205"/>
      <c r="Q202" s="205"/>
      <c r="R202" s="205"/>
      <c r="S202" s="205"/>
      <c r="T202" s="206"/>
      <c r="AT202" s="207" t="s">
        <v>211</v>
      </c>
      <c r="AU202" s="207" t="s">
        <v>89</v>
      </c>
      <c r="AV202" s="13" t="s">
        <v>23</v>
      </c>
      <c r="AW202" s="13" t="s">
        <v>41</v>
      </c>
      <c r="AX202" s="13" t="s">
        <v>80</v>
      </c>
      <c r="AY202" s="207" t="s">
        <v>201</v>
      </c>
    </row>
    <row r="203" spans="1:65" s="14" customFormat="1" ht="11.25">
      <c r="B203" s="208"/>
      <c r="C203" s="209"/>
      <c r="D203" s="193" t="s">
        <v>211</v>
      </c>
      <c r="E203" s="210" t="s">
        <v>22</v>
      </c>
      <c r="F203" s="211" t="s">
        <v>1708</v>
      </c>
      <c r="G203" s="209"/>
      <c r="H203" s="212">
        <v>5.6</v>
      </c>
      <c r="I203" s="213"/>
      <c r="J203" s="209"/>
      <c r="K203" s="209"/>
      <c r="L203" s="214"/>
      <c r="M203" s="215"/>
      <c r="N203" s="216"/>
      <c r="O203" s="216"/>
      <c r="P203" s="216"/>
      <c r="Q203" s="216"/>
      <c r="R203" s="216"/>
      <c r="S203" s="216"/>
      <c r="T203" s="217"/>
      <c r="AT203" s="218" t="s">
        <v>211</v>
      </c>
      <c r="AU203" s="218" t="s">
        <v>89</v>
      </c>
      <c r="AV203" s="14" t="s">
        <v>89</v>
      </c>
      <c r="AW203" s="14" t="s">
        <v>41</v>
      </c>
      <c r="AX203" s="14" t="s">
        <v>80</v>
      </c>
      <c r="AY203" s="218" t="s">
        <v>201</v>
      </c>
    </row>
    <row r="204" spans="1:65" s="13" customFormat="1" ht="11.25">
      <c r="B204" s="198"/>
      <c r="C204" s="199"/>
      <c r="D204" s="193" t="s">
        <v>211</v>
      </c>
      <c r="E204" s="200" t="s">
        <v>22</v>
      </c>
      <c r="F204" s="201" t="s">
        <v>1709</v>
      </c>
      <c r="G204" s="199"/>
      <c r="H204" s="200" t="s">
        <v>22</v>
      </c>
      <c r="I204" s="202"/>
      <c r="J204" s="199"/>
      <c r="K204" s="199"/>
      <c r="L204" s="203"/>
      <c r="M204" s="204"/>
      <c r="N204" s="205"/>
      <c r="O204" s="205"/>
      <c r="P204" s="205"/>
      <c r="Q204" s="205"/>
      <c r="R204" s="205"/>
      <c r="S204" s="205"/>
      <c r="T204" s="206"/>
      <c r="AT204" s="207" t="s">
        <v>211</v>
      </c>
      <c r="AU204" s="207" t="s">
        <v>89</v>
      </c>
      <c r="AV204" s="13" t="s">
        <v>23</v>
      </c>
      <c r="AW204" s="13" t="s">
        <v>41</v>
      </c>
      <c r="AX204" s="13" t="s">
        <v>80</v>
      </c>
      <c r="AY204" s="207" t="s">
        <v>201</v>
      </c>
    </row>
    <row r="205" spans="1:65" s="14" customFormat="1" ht="11.25">
      <c r="B205" s="208"/>
      <c r="C205" s="209"/>
      <c r="D205" s="193" t="s">
        <v>211</v>
      </c>
      <c r="E205" s="210" t="s">
        <v>22</v>
      </c>
      <c r="F205" s="211" t="s">
        <v>1710</v>
      </c>
      <c r="G205" s="209"/>
      <c r="H205" s="212">
        <v>4.5999999999999996</v>
      </c>
      <c r="I205" s="213"/>
      <c r="J205" s="209"/>
      <c r="K205" s="209"/>
      <c r="L205" s="214"/>
      <c r="M205" s="215"/>
      <c r="N205" s="216"/>
      <c r="O205" s="216"/>
      <c r="P205" s="216"/>
      <c r="Q205" s="216"/>
      <c r="R205" s="216"/>
      <c r="S205" s="216"/>
      <c r="T205" s="217"/>
      <c r="AT205" s="218" t="s">
        <v>211</v>
      </c>
      <c r="AU205" s="218" t="s">
        <v>89</v>
      </c>
      <c r="AV205" s="14" t="s">
        <v>89</v>
      </c>
      <c r="AW205" s="14" t="s">
        <v>41</v>
      </c>
      <c r="AX205" s="14" t="s">
        <v>80</v>
      </c>
      <c r="AY205" s="218" t="s">
        <v>201</v>
      </c>
    </row>
    <row r="206" spans="1:65" s="13" customFormat="1" ht="11.25">
      <c r="B206" s="198"/>
      <c r="C206" s="199"/>
      <c r="D206" s="193" t="s">
        <v>211</v>
      </c>
      <c r="E206" s="200" t="s">
        <v>22</v>
      </c>
      <c r="F206" s="201" t="s">
        <v>1711</v>
      </c>
      <c r="G206" s="199"/>
      <c r="H206" s="200" t="s">
        <v>22</v>
      </c>
      <c r="I206" s="202"/>
      <c r="J206" s="199"/>
      <c r="K206" s="199"/>
      <c r="L206" s="203"/>
      <c r="M206" s="204"/>
      <c r="N206" s="205"/>
      <c r="O206" s="205"/>
      <c r="P206" s="205"/>
      <c r="Q206" s="205"/>
      <c r="R206" s="205"/>
      <c r="S206" s="205"/>
      <c r="T206" s="206"/>
      <c r="AT206" s="207" t="s">
        <v>211</v>
      </c>
      <c r="AU206" s="207" t="s">
        <v>89</v>
      </c>
      <c r="AV206" s="13" t="s">
        <v>23</v>
      </c>
      <c r="AW206" s="13" t="s">
        <v>41</v>
      </c>
      <c r="AX206" s="13" t="s">
        <v>80</v>
      </c>
      <c r="AY206" s="207" t="s">
        <v>201</v>
      </c>
    </row>
    <row r="207" spans="1:65" s="14" customFormat="1" ht="11.25">
      <c r="B207" s="208"/>
      <c r="C207" s="209"/>
      <c r="D207" s="193" t="s">
        <v>211</v>
      </c>
      <c r="E207" s="210" t="s">
        <v>22</v>
      </c>
      <c r="F207" s="211" t="s">
        <v>1712</v>
      </c>
      <c r="G207" s="209"/>
      <c r="H207" s="212">
        <v>0.41599999999999998</v>
      </c>
      <c r="I207" s="213"/>
      <c r="J207" s="209"/>
      <c r="K207" s="209"/>
      <c r="L207" s="214"/>
      <c r="M207" s="215"/>
      <c r="N207" s="216"/>
      <c r="O207" s="216"/>
      <c r="P207" s="216"/>
      <c r="Q207" s="216"/>
      <c r="R207" s="216"/>
      <c r="S207" s="216"/>
      <c r="T207" s="217"/>
      <c r="AT207" s="218" t="s">
        <v>211</v>
      </c>
      <c r="AU207" s="218" t="s">
        <v>89</v>
      </c>
      <c r="AV207" s="14" t="s">
        <v>89</v>
      </c>
      <c r="AW207" s="14" t="s">
        <v>41</v>
      </c>
      <c r="AX207" s="14" t="s">
        <v>80</v>
      </c>
      <c r="AY207" s="218" t="s">
        <v>201</v>
      </c>
    </row>
    <row r="208" spans="1:65" s="13" customFormat="1" ht="11.25">
      <c r="B208" s="198"/>
      <c r="C208" s="199"/>
      <c r="D208" s="193" t="s">
        <v>211</v>
      </c>
      <c r="E208" s="200" t="s">
        <v>22</v>
      </c>
      <c r="F208" s="201" t="s">
        <v>1713</v>
      </c>
      <c r="G208" s="199"/>
      <c r="H208" s="200" t="s">
        <v>22</v>
      </c>
      <c r="I208" s="202"/>
      <c r="J208" s="199"/>
      <c r="K208" s="199"/>
      <c r="L208" s="203"/>
      <c r="M208" s="204"/>
      <c r="N208" s="205"/>
      <c r="O208" s="205"/>
      <c r="P208" s="205"/>
      <c r="Q208" s="205"/>
      <c r="R208" s="205"/>
      <c r="S208" s="205"/>
      <c r="T208" s="206"/>
      <c r="AT208" s="207" t="s">
        <v>211</v>
      </c>
      <c r="AU208" s="207" t="s">
        <v>89</v>
      </c>
      <c r="AV208" s="13" t="s">
        <v>23</v>
      </c>
      <c r="AW208" s="13" t="s">
        <v>41</v>
      </c>
      <c r="AX208" s="13" t="s">
        <v>80</v>
      </c>
      <c r="AY208" s="207" t="s">
        <v>201</v>
      </c>
    </row>
    <row r="209" spans="1:65" s="14" customFormat="1" ht="11.25">
      <c r="B209" s="208"/>
      <c r="C209" s="209"/>
      <c r="D209" s="193" t="s">
        <v>211</v>
      </c>
      <c r="E209" s="210" t="s">
        <v>22</v>
      </c>
      <c r="F209" s="211" t="s">
        <v>1714</v>
      </c>
      <c r="G209" s="209"/>
      <c r="H209" s="212">
        <v>33</v>
      </c>
      <c r="I209" s="213"/>
      <c r="J209" s="209"/>
      <c r="K209" s="209"/>
      <c r="L209" s="214"/>
      <c r="M209" s="215"/>
      <c r="N209" s="216"/>
      <c r="O209" s="216"/>
      <c r="P209" s="216"/>
      <c r="Q209" s="216"/>
      <c r="R209" s="216"/>
      <c r="S209" s="216"/>
      <c r="T209" s="217"/>
      <c r="AT209" s="218" t="s">
        <v>211</v>
      </c>
      <c r="AU209" s="218" t="s">
        <v>89</v>
      </c>
      <c r="AV209" s="14" t="s">
        <v>89</v>
      </c>
      <c r="AW209" s="14" t="s">
        <v>41</v>
      </c>
      <c r="AX209" s="14" t="s">
        <v>80</v>
      </c>
      <c r="AY209" s="218" t="s">
        <v>201</v>
      </c>
    </row>
    <row r="210" spans="1:65" s="15" customFormat="1" ht="11.25">
      <c r="B210" s="229"/>
      <c r="C210" s="230"/>
      <c r="D210" s="193" t="s">
        <v>211</v>
      </c>
      <c r="E210" s="231" t="s">
        <v>22</v>
      </c>
      <c r="F210" s="232" t="s">
        <v>316</v>
      </c>
      <c r="G210" s="230"/>
      <c r="H210" s="233">
        <v>136.05199999999999</v>
      </c>
      <c r="I210" s="234"/>
      <c r="J210" s="230"/>
      <c r="K210" s="230"/>
      <c r="L210" s="235"/>
      <c r="M210" s="236"/>
      <c r="N210" s="237"/>
      <c r="O210" s="237"/>
      <c r="P210" s="237"/>
      <c r="Q210" s="237"/>
      <c r="R210" s="237"/>
      <c r="S210" s="237"/>
      <c r="T210" s="238"/>
      <c r="AT210" s="239" t="s">
        <v>211</v>
      </c>
      <c r="AU210" s="239" t="s">
        <v>89</v>
      </c>
      <c r="AV210" s="15" t="s">
        <v>207</v>
      </c>
      <c r="AW210" s="15" t="s">
        <v>41</v>
      </c>
      <c r="AX210" s="15" t="s">
        <v>23</v>
      </c>
      <c r="AY210" s="239" t="s">
        <v>201</v>
      </c>
    </row>
    <row r="211" spans="1:65" s="2" customFormat="1" ht="24.2" customHeight="1">
      <c r="A211" s="36"/>
      <c r="B211" s="37"/>
      <c r="C211" s="180" t="s">
        <v>372</v>
      </c>
      <c r="D211" s="180" t="s">
        <v>202</v>
      </c>
      <c r="E211" s="181" t="s">
        <v>1715</v>
      </c>
      <c r="F211" s="182" t="s">
        <v>1716</v>
      </c>
      <c r="G211" s="183" t="s">
        <v>224</v>
      </c>
      <c r="H211" s="184">
        <v>240</v>
      </c>
      <c r="I211" s="185"/>
      <c r="J211" s="186">
        <f>ROUND(I211*H211,2)</f>
        <v>0</v>
      </c>
      <c r="K211" s="182" t="s">
        <v>206</v>
      </c>
      <c r="L211" s="41"/>
      <c r="M211" s="187" t="s">
        <v>22</v>
      </c>
      <c r="N211" s="188" t="s">
        <v>51</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207</v>
      </c>
      <c r="AT211" s="191" t="s">
        <v>202</v>
      </c>
      <c r="AU211" s="191" t="s">
        <v>89</v>
      </c>
      <c r="AY211" s="19" t="s">
        <v>201</v>
      </c>
      <c r="BE211" s="192">
        <f>IF(N211="základní",J211,0)</f>
        <v>0</v>
      </c>
      <c r="BF211" s="192">
        <f>IF(N211="snížená",J211,0)</f>
        <v>0</v>
      </c>
      <c r="BG211" s="192">
        <f>IF(N211="zákl. přenesená",J211,0)</f>
        <v>0</v>
      </c>
      <c r="BH211" s="192">
        <f>IF(N211="sníž. přenesená",J211,0)</f>
        <v>0</v>
      </c>
      <c r="BI211" s="192">
        <f>IF(N211="nulová",J211,0)</f>
        <v>0</v>
      </c>
      <c r="BJ211" s="19" t="s">
        <v>23</v>
      </c>
      <c r="BK211" s="192">
        <f>ROUND(I211*H211,2)</f>
        <v>0</v>
      </c>
      <c r="BL211" s="19" t="s">
        <v>207</v>
      </c>
      <c r="BM211" s="191" t="s">
        <v>1717</v>
      </c>
    </row>
    <row r="212" spans="1:65" s="2" customFormat="1" ht="68.25">
      <c r="A212" s="36"/>
      <c r="B212" s="37"/>
      <c r="C212" s="38"/>
      <c r="D212" s="193" t="s">
        <v>209</v>
      </c>
      <c r="E212" s="38"/>
      <c r="F212" s="194" t="s">
        <v>1718</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209</v>
      </c>
      <c r="AU212" s="19" t="s">
        <v>89</v>
      </c>
    </row>
    <row r="213" spans="1:65" s="13" customFormat="1" ht="11.25">
      <c r="B213" s="198"/>
      <c r="C213" s="199"/>
      <c r="D213" s="193" t="s">
        <v>211</v>
      </c>
      <c r="E213" s="200" t="s">
        <v>22</v>
      </c>
      <c r="F213" s="201" t="s">
        <v>1719</v>
      </c>
      <c r="G213" s="199"/>
      <c r="H213" s="200" t="s">
        <v>22</v>
      </c>
      <c r="I213" s="202"/>
      <c r="J213" s="199"/>
      <c r="K213" s="199"/>
      <c r="L213" s="203"/>
      <c r="M213" s="204"/>
      <c r="N213" s="205"/>
      <c r="O213" s="205"/>
      <c r="P213" s="205"/>
      <c r="Q213" s="205"/>
      <c r="R213" s="205"/>
      <c r="S213" s="205"/>
      <c r="T213" s="206"/>
      <c r="AT213" s="207" t="s">
        <v>211</v>
      </c>
      <c r="AU213" s="207" t="s">
        <v>89</v>
      </c>
      <c r="AV213" s="13" t="s">
        <v>23</v>
      </c>
      <c r="AW213" s="13" t="s">
        <v>41</v>
      </c>
      <c r="AX213" s="13" t="s">
        <v>80</v>
      </c>
      <c r="AY213" s="207" t="s">
        <v>201</v>
      </c>
    </row>
    <row r="214" spans="1:65" s="14" customFormat="1" ht="11.25">
      <c r="B214" s="208"/>
      <c r="C214" s="209"/>
      <c r="D214" s="193" t="s">
        <v>211</v>
      </c>
      <c r="E214" s="210" t="s">
        <v>22</v>
      </c>
      <c r="F214" s="211" t="s">
        <v>1720</v>
      </c>
      <c r="G214" s="209"/>
      <c r="H214" s="212">
        <v>240</v>
      </c>
      <c r="I214" s="213"/>
      <c r="J214" s="209"/>
      <c r="K214" s="209"/>
      <c r="L214" s="214"/>
      <c r="M214" s="215"/>
      <c r="N214" s="216"/>
      <c r="O214" s="216"/>
      <c r="P214" s="216"/>
      <c r="Q214" s="216"/>
      <c r="R214" s="216"/>
      <c r="S214" s="216"/>
      <c r="T214" s="217"/>
      <c r="AT214" s="218" t="s">
        <v>211</v>
      </c>
      <c r="AU214" s="218" t="s">
        <v>89</v>
      </c>
      <c r="AV214" s="14" t="s">
        <v>89</v>
      </c>
      <c r="AW214" s="14" t="s">
        <v>41</v>
      </c>
      <c r="AX214" s="14" t="s">
        <v>23</v>
      </c>
      <c r="AY214" s="218" t="s">
        <v>201</v>
      </c>
    </row>
    <row r="215" spans="1:65" s="2" customFormat="1" ht="24.2" customHeight="1">
      <c r="A215" s="36"/>
      <c r="B215" s="37"/>
      <c r="C215" s="180" t="s">
        <v>378</v>
      </c>
      <c r="D215" s="180" t="s">
        <v>202</v>
      </c>
      <c r="E215" s="181" t="s">
        <v>1721</v>
      </c>
      <c r="F215" s="182" t="s">
        <v>1722</v>
      </c>
      <c r="G215" s="183" t="s">
        <v>216</v>
      </c>
      <c r="H215" s="184">
        <v>320</v>
      </c>
      <c r="I215" s="185"/>
      <c r="J215" s="186">
        <f>ROUND(I215*H215,2)</f>
        <v>0</v>
      </c>
      <c r="K215" s="182" t="s">
        <v>206</v>
      </c>
      <c r="L215" s="41"/>
      <c r="M215" s="187" t="s">
        <v>22</v>
      </c>
      <c r="N215" s="188" t="s">
        <v>51</v>
      </c>
      <c r="O215" s="66"/>
      <c r="P215" s="189">
        <f>O215*H215</f>
        <v>0</v>
      </c>
      <c r="Q215" s="189">
        <v>3.363E-2</v>
      </c>
      <c r="R215" s="189">
        <f>Q215*H215</f>
        <v>10.7616</v>
      </c>
      <c r="S215" s="189">
        <v>0</v>
      </c>
      <c r="T215" s="190">
        <f>S215*H215</f>
        <v>0</v>
      </c>
      <c r="U215" s="36"/>
      <c r="V215" s="36"/>
      <c r="W215" s="36"/>
      <c r="X215" s="36"/>
      <c r="Y215" s="36"/>
      <c r="Z215" s="36"/>
      <c r="AA215" s="36"/>
      <c r="AB215" s="36"/>
      <c r="AC215" s="36"/>
      <c r="AD215" s="36"/>
      <c r="AE215" s="36"/>
      <c r="AR215" s="191" t="s">
        <v>207</v>
      </c>
      <c r="AT215" s="191" t="s">
        <v>202</v>
      </c>
      <c r="AU215" s="191" t="s">
        <v>89</v>
      </c>
      <c r="AY215" s="19" t="s">
        <v>201</v>
      </c>
      <c r="BE215" s="192">
        <f>IF(N215="základní",J215,0)</f>
        <v>0</v>
      </c>
      <c r="BF215" s="192">
        <f>IF(N215="snížená",J215,0)</f>
        <v>0</v>
      </c>
      <c r="BG215" s="192">
        <f>IF(N215="zákl. přenesená",J215,0)</f>
        <v>0</v>
      </c>
      <c r="BH215" s="192">
        <f>IF(N215="sníž. přenesená",J215,0)</f>
        <v>0</v>
      </c>
      <c r="BI215" s="192">
        <f>IF(N215="nulová",J215,0)</f>
        <v>0</v>
      </c>
      <c r="BJ215" s="19" t="s">
        <v>23</v>
      </c>
      <c r="BK215" s="192">
        <f>ROUND(I215*H215,2)</f>
        <v>0</v>
      </c>
      <c r="BL215" s="19" t="s">
        <v>207</v>
      </c>
      <c r="BM215" s="191" t="s">
        <v>1723</v>
      </c>
    </row>
    <row r="216" spans="1:65" s="2" customFormat="1" ht="117">
      <c r="A216" s="36"/>
      <c r="B216" s="37"/>
      <c r="C216" s="38"/>
      <c r="D216" s="193" t="s">
        <v>209</v>
      </c>
      <c r="E216" s="38"/>
      <c r="F216" s="194" t="s">
        <v>1724</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209</v>
      </c>
      <c r="AU216" s="19" t="s">
        <v>89</v>
      </c>
    </row>
    <row r="217" spans="1:65" s="13" customFormat="1" ht="11.25">
      <c r="B217" s="198"/>
      <c r="C217" s="199"/>
      <c r="D217" s="193" t="s">
        <v>211</v>
      </c>
      <c r="E217" s="200" t="s">
        <v>22</v>
      </c>
      <c r="F217" s="201" t="s">
        <v>1725</v>
      </c>
      <c r="G217" s="199"/>
      <c r="H217" s="200" t="s">
        <v>22</v>
      </c>
      <c r="I217" s="202"/>
      <c r="J217" s="199"/>
      <c r="K217" s="199"/>
      <c r="L217" s="203"/>
      <c r="M217" s="204"/>
      <c r="N217" s="205"/>
      <c r="O217" s="205"/>
      <c r="P217" s="205"/>
      <c r="Q217" s="205"/>
      <c r="R217" s="205"/>
      <c r="S217" s="205"/>
      <c r="T217" s="206"/>
      <c r="AT217" s="207" t="s">
        <v>211</v>
      </c>
      <c r="AU217" s="207" t="s">
        <v>89</v>
      </c>
      <c r="AV217" s="13" t="s">
        <v>23</v>
      </c>
      <c r="AW217" s="13" t="s">
        <v>41</v>
      </c>
      <c r="AX217" s="13" t="s">
        <v>80</v>
      </c>
      <c r="AY217" s="207" t="s">
        <v>201</v>
      </c>
    </row>
    <row r="218" spans="1:65" s="13" customFormat="1" ht="11.25">
      <c r="B218" s="198"/>
      <c r="C218" s="199"/>
      <c r="D218" s="193" t="s">
        <v>211</v>
      </c>
      <c r="E218" s="200" t="s">
        <v>22</v>
      </c>
      <c r="F218" s="201" t="s">
        <v>1726</v>
      </c>
      <c r="G218" s="199"/>
      <c r="H218" s="200" t="s">
        <v>22</v>
      </c>
      <c r="I218" s="202"/>
      <c r="J218" s="199"/>
      <c r="K218" s="199"/>
      <c r="L218" s="203"/>
      <c r="M218" s="204"/>
      <c r="N218" s="205"/>
      <c r="O218" s="205"/>
      <c r="P218" s="205"/>
      <c r="Q218" s="205"/>
      <c r="R218" s="205"/>
      <c r="S218" s="205"/>
      <c r="T218" s="206"/>
      <c r="AT218" s="207" t="s">
        <v>211</v>
      </c>
      <c r="AU218" s="207" t="s">
        <v>89</v>
      </c>
      <c r="AV218" s="13" t="s">
        <v>23</v>
      </c>
      <c r="AW218" s="13" t="s">
        <v>41</v>
      </c>
      <c r="AX218" s="13" t="s">
        <v>80</v>
      </c>
      <c r="AY218" s="207" t="s">
        <v>201</v>
      </c>
    </row>
    <row r="219" spans="1:65" s="14" customFormat="1" ht="11.25">
      <c r="B219" s="208"/>
      <c r="C219" s="209"/>
      <c r="D219" s="193" t="s">
        <v>211</v>
      </c>
      <c r="E219" s="210" t="s">
        <v>22</v>
      </c>
      <c r="F219" s="211" t="s">
        <v>1727</v>
      </c>
      <c r="G219" s="209"/>
      <c r="H219" s="212">
        <v>320</v>
      </c>
      <c r="I219" s="213"/>
      <c r="J219" s="209"/>
      <c r="K219" s="209"/>
      <c r="L219" s="214"/>
      <c r="M219" s="215"/>
      <c r="N219" s="216"/>
      <c r="O219" s="216"/>
      <c r="P219" s="216"/>
      <c r="Q219" s="216"/>
      <c r="R219" s="216"/>
      <c r="S219" s="216"/>
      <c r="T219" s="217"/>
      <c r="AT219" s="218" t="s">
        <v>211</v>
      </c>
      <c r="AU219" s="218" t="s">
        <v>89</v>
      </c>
      <c r="AV219" s="14" t="s">
        <v>89</v>
      </c>
      <c r="AW219" s="14" t="s">
        <v>41</v>
      </c>
      <c r="AX219" s="14" t="s">
        <v>23</v>
      </c>
      <c r="AY219" s="218" t="s">
        <v>201</v>
      </c>
    </row>
    <row r="220" spans="1:65" s="2" customFormat="1" ht="14.45" customHeight="1">
      <c r="A220" s="36"/>
      <c r="B220" s="37"/>
      <c r="C220" s="219" t="s">
        <v>384</v>
      </c>
      <c r="D220" s="219" t="s">
        <v>261</v>
      </c>
      <c r="E220" s="220" t="s">
        <v>1728</v>
      </c>
      <c r="F220" s="221" t="s">
        <v>1729</v>
      </c>
      <c r="G220" s="222" t="s">
        <v>285</v>
      </c>
      <c r="H220" s="223">
        <v>1.92</v>
      </c>
      <c r="I220" s="224"/>
      <c r="J220" s="225">
        <f>ROUND(I220*H220,2)</f>
        <v>0</v>
      </c>
      <c r="K220" s="221" t="s">
        <v>22</v>
      </c>
      <c r="L220" s="226"/>
      <c r="M220" s="227" t="s">
        <v>22</v>
      </c>
      <c r="N220" s="228" t="s">
        <v>51</v>
      </c>
      <c r="O220" s="66"/>
      <c r="P220" s="189">
        <f>O220*H220</f>
        <v>0</v>
      </c>
      <c r="Q220" s="189">
        <v>1</v>
      </c>
      <c r="R220" s="189">
        <f>Q220*H220</f>
        <v>1.92</v>
      </c>
      <c r="S220" s="189">
        <v>0</v>
      </c>
      <c r="T220" s="190">
        <f>S220*H220</f>
        <v>0</v>
      </c>
      <c r="U220" s="36"/>
      <c r="V220" s="36"/>
      <c r="W220" s="36"/>
      <c r="X220" s="36"/>
      <c r="Y220" s="36"/>
      <c r="Z220" s="36"/>
      <c r="AA220" s="36"/>
      <c r="AB220" s="36"/>
      <c r="AC220" s="36"/>
      <c r="AD220" s="36"/>
      <c r="AE220" s="36"/>
      <c r="AR220" s="191" t="s">
        <v>253</v>
      </c>
      <c r="AT220" s="191" t="s">
        <v>261</v>
      </c>
      <c r="AU220" s="191" t="s">
        <v>89</v>
      </c>
      <c r="AY220" s="19" t="s">
        <v>201</v>
      </c>
      <c r="BE220" s="192">
        <f>IF(N220="základní",J220,0)</f>
        <v>0</v>
      </c>
      <c r="BF220" s="192">
        <f>IF(N220="snížená",J220,0)</f>
        <v>0</v>
      </c>
      <c r="BG220" s="192">
        <f>IF(N220="zákl. přenesená",J220,0)</f>
        <v>0</v>
      </c>
      <c r="BH220" s="192">
        <f>IF(N220="sníž. přenesená",J220,0)</f>
        <v>0</v>
      </c>
      <c r="BI220" s="192">
        <f>IF(N220="nulová",J220,0)</f>
        <v>0</v>
      </c>
      <c r="BJ220" s="19" t="s">
        <v>23</v>
      </c>
      <c r="BK220" s="192">
        <f>ROUND(I220*H220,2)</f>
        <v>0</v>
      </c>
      <c r="BL220" s="19" t="s">
        <v>207</v>
      </c>
      <c r="BM220" s="191" t="s">
        <v>1730</v>
      </c>
    </row>
    <row r="221" spans="1:65" s="14" customFormat="1" ht="11.25">
      <c r="B221" s="208"/>
      <c r="C221" s="209"/>
      <c r="D221" s="193" t="s">
        <v>211</v>
      </c>
      <c r="E221" s="209"/>
      <c r="F221" s="211" t="s">
        <v>1731</v>
      </c>
      <c r="G221" s="209"/>
      <c r="H221" s="212">
        <v>1.92</v>
      </c>
      <c r="I221" s="213"/>
      <c r="J221" s="209"/>
      <c r="K221" s="209"/>
      <c r="L221" s="214"/>
      <c r="M221" s="215"/>
      <c r="N221" s="216"/>
      <c r="O221" s="216"/>
      <c r="P221" s="216"/>
      <c r="Q221" s="216"/>
      <c r="R221" s="216"/>
      <c r="S221" s="216"/>
      <c r="T221" s="217"/>
      <c r="AT221" s="218" t="s">
        <v>211</v>
      </c>
      <c r="AU221" s="218" t="s">
        <v>89</v>
      </c>
      <c r="AV221" s="14" t="s">
        <v>89</v>
      </c>
      <c r="AW221" s="14" t="s">
        <v>4</v>
      </c>
      <c r="AX221" s="14" t="s">
        <v>23</v>
      </c>
      <c r="AY221" s="218" t="s">
        <v>201</v>
      </c>
    </row>
    <row r="222" spans="1:65" s="2" customFormat="1" ht="24.2" customHeight="1">
      <c r="A222" s="36"/>
      <c r="B222" s="37"/>
      <c r="C222" s="180" t="s">
        <v>390</v>
      </c>
      <c r="D222" s="180" t="s">
        <v>202</v>
      </c>
      <c r="E222" s="181" t="s">
        <v>1732</v>
      </c>
      <c r="F222" s="182" t="s">
        <v>1733</v>
      </c>
      <c r="G222" s="183" t="s">
        <v>205</v>
      </c>
      <c r="H222" s="184">
        <v>54</v>
      </c>
      <c r="I222" s="185"/>
      <c r="J222" s="186">
        <f>ROUND(I222*H222,2)</f>
        <v>0</v>
      </c>
      <c r="K222" s="182" t="s">
        <v>206</v>
      </c>
      <c r="L222" s="41"/>
      <c r="M222" s="187" t="s">
        <v>22</v>
      </c>
      <c r="N222" s="188" t="s">
        <v>51</v>
      </c>
      <c r="O222" s="66"/>
      <c r="P222" s="189">
        <f>O222*H222</f>
        <v>0</v>
      </c>
      <c r="Q222" s="189">
        <v>1.3999999999999999E-4</v>
      </c>
      <c r="R222" s="189">
        <f>Q222*H222</f>
        <v>7.559999999999999E-3</v>
      </c>
      <c r="S222" s="189">
        <v>0</v>
      </c>
      <c r="T222" s="190">
        <f>S222*H222</f>
        <v>0</v>
      </c>
      <c r="U222" s="36"/>
      <c r="V222" s="36"/>
      <c r="W222" s="36"/>
      <c r="X222" s="36"/>
      <c r="Y222" s="36"/>
      <c r="Z222" s="36"/>
      <c r="AA222" s="36"/>
      <c r="AB222" s="36"/>
      <c r="AC222" s="36"/>
      <c r="AD222" s="36"/>
      <c r="AE222" s="36"/>
      <c r="AR222" s="191" t="s">
        <v>207</v>
      </c>
      <c r="AT222" s="191" t="s">
        <v>202</v>
      </c>
      <c r="AU222" s="191" t="s">
        <v>89</v>
      </c>
      <c r="AY222" s="19" t="s">
        <v>201</v>
      </c>
      <c r="BE222" s="192">
        <f>IF(N222="základní",J222,0)</f>
        <v>0</v>
      </c>
      <c r="BF222" s="192">
        <f>IF(N222="snížená",J222,0)</f>
        <v>0</v>
      </c>
      <c r="BG222" s="192">
        <f>IF(N222="zákl. přenesená",J222,0)</f>
        <v>0</v>
      </c>
      <c r="BH222" s="192">
        <f>IF(N222="sníž. přenesená",J222,0)</f>
        <v>0</v>
      </c>
      <c r="BI222" s="192">
        <f>IF(N222="nulová",J222,0)</f>
        <v>0</v>
      </c>
      <c r="BJ222" s="19" t="s">
        <v>23</v>
      </c>
      <c r="BK222" s="192">
        <f>ROUND(I222*H222,2)</f>
        <v>0</v>
      </c>
      <c r="BL222" s="19" t="s">
        <v>207</v>
      </c>
      <c r="BM222" s="191" t="s">
        <v>1734</v>
      </c>
    </row>
    <row r="223" spans="1:65" s="2" customFormat="1" ht="58.5">
      <c r="A223" s="36"/>
      <c r="B223" s="37"/>
      <c r="C223" s="38"/>
      <c r="D223" s="193" t="s">
        <v>209</v>
      </c>
      <c r="E223" s="38"/>
      <c r="F223" s="194" t="s">
        <v>1735</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209</v>
      </c>
      <c r="AU223" s="19" t="s">
        <v>89</v>
      </c>
    </row>
    <row r="224" spans="1:65" s="13" customFormat="1" ht="11.25">
      <c r="B224" s="198"/>
      <c r="C224" s="199"/>
      <c r="D224" s="193" t="s">
        <v>211</v>
      </c>
      <c r="E224" s="200" t="s">
        <v>22</v>
      </c>
      <c r="F224" s="201" t="s">
        <v>1736</v>
      </c>
      <c r="G224" s="199"/>
      <c r="H224" s="200" t="s">
        <v>22</v>
      </c>
      <c r="I224" s="202"/>
      <c r="J224" s="199"/>
      <c r="K224" s="199"/>
      <c r="L224" s="203"/>
      <c r="M224" s="204"/>
      <c r="N224" s="205"/>
      <c r="O224" s="205"/>
      <c r="P224" s="205"/>
      <c r="Q224" s="205"/>
      <c r="R224" s="205"/>
      <c r="S224" s="205"/>
      <c r="T224" s="206"/>
      <c r="AT224" s="207" t="s">
        <v>211</v>
      </c>
      <c r="AU224" s="207" t="s">
        <v>89</v>
      </c>
      <c r="AV224" s="13" t="s">
        <v>23</v>
      </c>
      <c r="AW224" s="13" t="s">
        <v>41</v>
      </c>
      <c r="AX224" s="13" t="s">
        <v>80</v>
      </c>
      <c r="AY224" s="207" t="s">
        <v>201</v>
      </c>
    </row>
    <row r="225" spans="1:65" s="13" customFormat="1" ht="11.25">
      <c r="B225" s="198"/>
      <c r="C225" s="199"/>
      <c r="D225" s="193" t="s">
        <v>211</v>
      </c>
      <c r="E225" s="200" t="s">
        <v>22</v>
      </c>
      <c r="F225" s="201" t="s">
        <v>1737</v>
      </c>
      <c r="G225" s="199"/>
      <c r="H225" s="200" t="s">
        <v>22</v>
      </c>
      <c r="I225" s="202"/>
      <c r="J225" s="199"/>
      <c r="K225" s="199"/>
      <c r="L225" s="203"/>
      <c r="M225" s="204"/>
      <c r="N225" s="205"/>
      <c r="O225" s="205"/>
      <c r="P225" s="205"/>
      <c r="Q225" s="205"/>
      <c r="R225" s="205"/>
      <c r="S225" s="205"/>
      <c r="T225" s="206"/>
      <c r="AT225" s="207" t="s">
        <v>211</v>
      </c>
      <c r="AU225" s="207" t="s">
        <v>89</v>
      </c>
      <c r="AV225" s="13" t="s">
        <v>23</v>
      </c>
      <c r="AW225" s="13" t="s">
        <v>41</v>
      </c>
      <c r="AX225" s="13" t="s">
        <v>80</v>
      </c>
      <c r="AY225" s="207" t="s">
        <v>201</v>
      </c>
    </row>
    <row r="226" spans="1:65" s="14" customFormat="1" ht="11.25">
      <c r="B226" s="208"/>
      <c r="C226" s="209"/>
      <c r="D226" s="193" t="s">
        <v>211</v>
      </c>
      <c r="E226" s="210" t="s">
        <v>22</v>
      </c>
      <c r="F226" s="211" t="s">
        <v>1738</v>
      </c>
      <c r="G226" s="209"/>
      <c r="H226" s="212">
        <v>14</v>
      </c>
      <c r="I226" s="213"/>
      <c r="J226" s="209"/>
      <c r="K226" s="209"/>
      <c r="L226" s="214"/>
      <c r="M226" s="215"/>
      <c r="N226" s="216"/>
      <c r="O226" s="216"/>
      <c r="P226" s="216"/>
      <c r="Q226" s="216"/>
      <c r="R226" s="216"/>
      <c r="S226" s="216"/>
      <c r="T226" s="217"/>
      <c r="AT226" s="218" t="s">
        <v>211</v>
      </c>
      <c r="AU226" s="218" t="s">
        <v>89</v>
      </c>
      <c r="AV226" s="14" t="s">
        <v>89</v>
      </c>
      <c r="AW226" s="14" t="s">
        <v>41</v>
      </c>
      <c r="AX226" s="14" t="s">
        <v>80</v>
      </c>
      <c r="AY226" s="218" t="s">
        <v>201</v>
      </c>
    </row>
    <row r="227" spans="1:65" s="13" customFormat="1" ht="11.25">
      <c r="B227" s="198"/>
      <c r="C227" s="199"/>
      <c r="D227" s="193" t="s">
        <v>211</v>
      </c>
      <c r="E227" s="200" t="s">
        <v>22</v>
      </c>
      <c r="F227" s="201" t="s">
        <v>1739</v>
      </c>
      <c r="G227" s="199"/>
      <c r="H227" s="200" t="s">
        <v>22</v>
      </c>
      <c r="I227" s="202"/>
      <c r="J227" s="199"/>
      <c r="K227" s="199"/>
      <c r="L227" s="203"/>
      <c r="M227" s="204"/>
      <c r="N227" s="205"/>
      <c r="O227" s="205"/>
      <c r="P227" s="205"/>
      <c r="Q227" s="205"/>
      <c r="R227" s="205"/>
      <c r="S227" s="205"/>
      <c r="T227" s="206"/>
      <c r="AT227" s="207" t="s">
        <v>211</v>
      </c>
      <c r="AU227" s="207" t="s">
        <v>89</v>
      </c>
      <c r="AV227" s="13" t="s">
        <v>23</v>
      </c>
      <c r="AW227" s="13" t="s">
        <v>41</v>
      </c>
      <c r="AX227" s="13" t="s">
        <v>80</v>
      </c>
      <c r="AY227" s="207" t="s">
        <v>201</v>
      </c>
    </row>
    <row r="228" spans="1:65" s="14" customFormat="1" ht="11.25">
      <c r="B228" s="208"/>
      <c r="C228" s="209"/>
      <c r="D228" s="193" t="s">
        <v>211</v>
      </c>
      <c r="E228" s="210" t="s">
        <v>22</v>
      </c>
      <c r="F228" s="211" t="s">
        <v>1740</v>
      </c>
      <c r="G228" s="209"/>
      <c r="H228" s="212">
        <v>40</v>
      </c>
      <c r="I228" s="213"/>
      <c r="J228" s="209"/>
      <c r="K228" s="209"/>
      <c r="L228" s="214"/>
      <c r="M228" s="215"/>
      <c r="N228" s="216"/>
      <c r="O228" s="216"/>
      <c r="P228" s="216"/>
      <c r="Q228" s="216"/>
      <c r="R228" s="216"/>
      <c r="S228" s="216"/>
      <c r="T228" s="217"/>
      <c r="AT228" s="218" t="s">
        <v>211</v>
      </c>
      <c r="AU228" s="218" t="s">
        <v>89</v>
      </c>
      <c r="AV228" s="14" t="s">
        <v>89</v>
      </c>
      <c r="AW228" s="14" t="s">
        <v>41</v>
      </c>
      <c r="AX228" s="14" t="s">
        <v>80</v>
      </c>
      <c r="AY228" s="218" t="s">
        <v>201</v>
      </c>
    </row>
    <row r="229" spans="1:65" s="15" customFormat="1" ht="11.25">
      <c r="B229" s="229"/>
      <c r="C229" s="230"/>
      <c r="D229" s="193" t="s">
        <v>211</v>
      </c>
      <c r="E229" s="231" t="s">
        <v>22</v>
      </c>
      <c r="F229" s="232" t="s">
        <v>316</v>
      </c>
      <c r="G229" s="230"/>
      <c r="H229" s="233">
        <v>54</v>
      </c>
      <c r="I229" s="234"/>
      <c r="J229" s="230"/>
      <c r="K229" s="230"/>
      <c r="L229" s="235"/>
      <c r="M229" s="236"/>
      <c r="N229" s="237"/>
      <c r="O229" s="237"/>
      <c r="P229" s="237"/>
      <c r="Q229" s="237"/>
      <c r="R229" s="237"/>
      <c r="S229" s="237"/>
      <c r="T229" s="238"/>
      <c r="AT229" s="239" t="s">
        <v>211</v>
      </c>
      <c r="AU229" s="239" t="s">
        <v>89</v>
      </c>
      <c r="AV229" s="15" t="s">
        <v>207</v>
      </c>
      <c r="AW229" s="15" t="s">
        <v>41</v>
      </c>
      <c r="AX229" s="15" t="s">
        <v>23</v>
      </c>
      <c r="AY229" s="239" t="s">
        <v>201</v>
      </c>
    </row>
    <row r="230" spans="1:65" s="2" customFormat="1" ht="14.45" customHeight="1">
      <c r="A230" s="36"/>
      <c r="B230" s="37"/>
      <c r="C230" s="219" t="s">
        <v>396</v>
      </c>
      <c r="D230" s="219" t="s">
        <v>261</v>
      </c>
      <c r="E230" s="220" t="s">
        <v>1741</v>
      </c>
      <c r="F230" s="221" t="s">
        <v>1742</v>
      </c>
      <c r="G230" s="222" t="s">
        <v>205</v>
      </c>
      <c r="H230" s="223">
        <v>62.1</v>
      </c>
      <c r="I230" s="224"/>
      <c r="J230" s="225">
        <f>ROUND(I230*H230,2)</f>
        <v>0</v>
      </c>
      <c r="K230" s="221" t="s">
        <v>206</v>
      </c>
      <c r="L230" s="226"/>
      <c r="M230" s="227" t="s">
        <v>22</v>
      </c>
      <c r="N230" s="228" t="s">
        <v>51</v>
      </c>
      <c r="O230" s="66"/>
      <c r="P230" s="189">
        <f>O230*H230</f>
        <v>0</v>
      </c>
      <c r="Q230" s="189">
        <v>3.2000000000000003E-4</v>
      </c>
      <c r="R230" s="189">
        <f>Q230*H230</f>
        <v>1.9872000000000001E-2</v>
      </c>
      <c r="S230" s="189">
        <v>0</v>
      </c>
      <c r="T230" s="190">
        <f>S230*H230</f>
        <v>0</v>
      </c>
      <c r="U230" s="36"/>
      <c r="V230" s="36"/>
      <c r="W230" s="36"/>
      <c r="X230" s="36"/>
      <c r="Y230" s="36"/>
      <c r="Z230" s="36"/>
      <c r="AA230" s="36"/>
      <c r="AB230" s="36"/>
      <c r="AC230" s="36"/>
      <c r="AD230" s="36"/>
      <c r="AE230" s="36"/>
      <c r="AR230" s="191" t="s">
        <v>253</v>
      </c>
      <c r="AT230" s="191" t="s">
        <v>261</v>
      </c>
      <c r="AU230" s="191" t="s">
        <v>89</v>
      </c>
      <c r="AY230" s="19" t="s">
        <v>201</v>
      </c>
      <c r="BE230" s="192">
        <f>IF(N230="základní",J230,0)</f>
        <v>0</v>
      </c>
      <c r="BF230" s="192">
        <f>IF(N230="snížená",J230,0)</f>
        <v>0</v>
      </c>
      <c r="BG230" s="192">
        <f>IF(N230="zákl. přenesená",J230,0)</f>
        <v>0</v>
      </c>
      <c r="BH230" s="192">
        <f>IF(N230="sníž. přenesená",J230,0)</f>
        <v>0</v>
      </c>
      <c r="BI230" s="192">
        <f>IF(N230="nulová",J230,0)</f>
        <v>0</v>
      </c>
      <c r="BJ230" s="19" t="s">
        <v>23</v>
      </c>
      <c r="BK230" s="192">
        <f>ROUND(I230*H230,2)</f>
        <v>0</v>
      </c>
      <c r="BL230" s="19" t="s">
        <v>207</v>
      </c>
      <c r="BM230" s="191" t="s">
        <v>1743</v>
      </c>
    </row>
    <row r="231" spans="1:65" s="14" customFormat="1" ht="11.25">
      <c r="B231" s="208"/>
      <c r="C231" s="209"/>
      <c r="D231" s="193" t="s">
        <v>211</v>
      </c>
      <c r="E231" s="209"/>
      <c r="F231" s="211" t="s">
        <v>1744</v>
      </c>
      <c r="G231" s="209"/>
      <c r="H231" s="212">
        <v>62.1</v>
      </c>
      <c r="I231" s="213"/>
      <c r="J231" s="209"/>
      <c r="K231" s="209"/>
      <c r="L231" s="214"/>
      <c r="M231" s="215"/>
      <c r="N231" s="216"/>
      <c r="O231" s="216"/>
      <c r="P231" s="216"/>
      <c r="Q231" s="216"/>
      <c r="R231" s="216"/>
      <c r="S231" s="216"/>
      <c r="T231" s="217"/>
      <c r="AT231" s="218" t="s">
        <v>211</v>
      </c>
      <c r="AU231" s="218" t="s">
        <v>89</v>
      </c>
      <c r="AV231" s="14" t="s">
        <v>89</v>
      </c>
      <c r="AW231" s="14" t="s">
        <v>4</v>
      </c>
      <c r="AX231" s="14" t="s">
        <v>23</v>
      </c>
      <c r="AY231" s="218" t="s">
        <v>201</v>
      </c>
    </row>
    <row r="232" spans="1:65" s="2" customFormat="1" ht="24.2" customHeight="1">
      <c r="A232" s="36"/>
      <c r="B232" s="37"/>
      <c r="C232" s="180" t="s">
        <v>403</v>
      </c>
      <c r="D232" s="180" t="s">
        <v>202</v>
      </c>
      <c r="E232" s="181" t="s">
        <v>1745</v>
      </c>
      <c r="F232" s="182" t="s">
        <v>1746</v>
      </c>
      <c r="G232" s="183" t="s">
        <v>434</v>
      </c>
      <c r="H232" s="184">
        <v>19</v>
      </c>
      <c r="I232" s="185"/>
      <c r="J232" s="186">
        <f>ROUND(I232*H232,2)</f>
        <v>0</v>
      </c>
      <c r="K232" s="182" t="s">
        <v>206</v>
      </c>
      <c r="L232" s="41"/>
      <c r="M232" s="187" t="s">
        <v>22</v>
      </c>
      <c r="N232" s="188" t="s">
        <v>51</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207</v>
      </c>
      <c r="AT232" s="191" t="s">
        <v>202</v>
      </c>
      <c r="AU232" s="191" t="s">
        <v>89</v>
      </c>
      <c r="AY232" s="19" t="s">
        <v>201</v>
      </c>
      <c r="BE232" s="192">
        <f>IF(N232="základní",J232,0)</f>
        <v>0</v>
      </c>
      <c r="BF232" s="192">
        <f>IF(N232="snížená",J232,0)</f>
        <v>0</v>
      </c>
      <c r="BG232" s="192">
        <f>IF(N232="zákl. přenesená",J232,0)</f>
        <v>0</v>
      </c>
      <c r="BH232" s="192">
        <f>IF(N232="sníž. přenesená",J232,0)</f>
        <v>0</v>
      </c>
      <c r="BI232" s="192">
        <f>IF(N232="nulová",J232,0)</f>
        <v>0</v>
      </c>
      <c r="BJ232" s="19" t="s">
        <v>23</v>
      </c>
      <c r="BK232" s="192">
        <f>ROUND(I232*H232,2)</f>
        <v>0</v>
      </c>
      <c r="BL232" s="19" t="s">
        <v>207</v>
      </c>
      <c r="BM232" s="191" t="s">
        <v>1747</v>
      </c>
    </row>
    <row r="233" spans="1:65" s="2" customFormat="1" ht="39">
      <c r="A233" s="36"/>
      <c r="B233" s="37"/>
      <c r="C233" s="38"/>
      <c r="D233" s="193" t="s">
        <v>209</v>
      </c>
      <c r="E233" s="38"/>
      <c r="F233" s="194" t="s">
        <v>1748</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209</v>
      </c>
      <c r="AU233" s="19" t="s">
        <v>89</v>
      </c>
    </row>
    <row r="234" spans="1:65" s="2" customFormat="1" ht="24.2" customHeight="1">
      <c r="A234" s="36"/>
      <c r="B234" s="37"/>
      <c r="C234" s="180" t="s">
        <v>410</v>
      </c>
      <c r="D234" s="180" t="s">
        <v>202</v>
      </c>
      <c r="E234" s="181" t="s">
        <v>1749</v>
      </c>
      <c r="F234" s="182" t="s">
        <v>1750</v>
      </c>
      <c r="G234" s="183" t="s">
        <v>434</v>
      </c>
      <c r="H234" s="184">
        <v>20</v>
      </c>
      <c r="I234" s="185"/>
      <c r="J234" s="186">
        <f>ROUND(I234*H234,2)</f>
        <v>0</v>
      </c>
      <c r="K234" s="182" t="s">
        <v>206</v>
      </c>
      <c r="L234" s="41"/>
      <c r="M234" s="187" t="s">
        <v>22</v>
      </c>
      <c r="N234" s="188" t="s">
        <v>51</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207</v>
      </c>
      <c r="AT234" s="191" t="s">
        <v>202</v>
      </c>
      <c r="AU234" s="191" t="s">
        <v>89</v>
      </c>
      <c r="AY234" s="19" t="s">
        <v>201</v>
      </c>
      <c r="BE234" s="192">
        <f>IF(N234="základní",J234,0)</f>
        <v>0</v>
      </c>
      <c r="BF234" s="192">
        <f>IF(N234="snížená",J234,0)</f>
        <v>0</v>
      </c>
      <c r="BG234" s="192">
        <f>IF(N234="zákl. přenesená",J234,0)</f>
        <v>0</v>
      </c>
      <c r="BH234" s="192">
        <f>IF(N234="sníž. přenesená",J234,0)</f>
        <v>0</v>
      </c>
      <c r="BI234" s="192">
        <f>IF(N234="nulová",J234,0)</f>
        <v>0</v>
      </c>
      <c r="BJ234" s="19" t="s">
        <v>23</v>
      </c>
      <c r="BK234" s="192">
        <f>ROUND(I234*H234,2)</f>
        <v>0</v>
      </c>
      <c r="BL234" s="19" t="s">
        <v>207</v>
      </c>
      <c r="BM234" s="191" t="s">
        <v>1751</v>
      </c>
    </row>
    <row r="235" spans="1:65" s="2" customFormat="1" ht="39">
      <c r="A235" s="36"/>
      <c r="B235" s="37"/>
      <c r="C235" s="38"/>
      <c r="D235" s="193" t="s">
        <v>209</v>
      </c>
      <c r="E235" s="38"/>
      <c r="F235" s="194" t="s">
        <v>1748</v>
      </c>
      <c r="G235" s="38"/>
      <c r="H235" s="38"/>
      <c r="I235" s="195"/>
      <c r="J235" s="38"/>
      <c r="K235" s="38"/>
      <c r="L235" s="41"/>
      <c r="M235" s="196"/>
      <c r="N235" s="197"/>
      <c r="O235" s="66"/>
      <c r="P235" s="66"/>
      <c r="Q235" s="66"/>
      <c r="R235" s="66"/>
      <c r="S235" s="66"/>
      <c r="T235" s="67"/>
      <c r="U235" s="36"/>
      <c r="V235" s="36"/>
      <c r="W235" s="36"/>
      <c r="X235" s="36"/>
      <c r="Y235" s="36"/>
      <c r="Z235" s="36"/>
      <c r="AA235" s="36"/>
      <c r="AB235" s="36"/>
      <c r="AC235" s="36"/>
      <c r="AD235" s="36"/>
      <c r="AE235" s="36"/>
      <c r="AT235" s="19" t="s">
        <v>209</v>
      </c>
      <c r="AU235" s="19" t="s">
        <v>89</v>
      </c>
    </row>
    <row r="236" spans="1:65" s="2" customFormat="1" ht="24.2" customHeight="1">
      <c r="A236" s="36"/>
      <c r="B236" s="37"/>
      <c r="C236" s="180" t="s">
        <v>418</v>
      </c>
      <c r="D236" s="180" t="s">
        <v>202</v>
      </c>
      <c r="E236" s="181" t="s">
        <v>1752</v>
      </c>
      <c r="F236" s="182" t="s">
        <v>1753</v>
      </c>
      <c r="G236" s="183" t="s">
        <v>434</v>
      </c>
      <c r="H236" s="184">
        <v>4</v>
      </c>
      <c r="I236" s="185"/>
      <c r="J236" s="186">
        <f>ROUND(I236*H236,2)</f>
        <v>0</v>
      </c>
      <c r="K236" s="182" t="s">
        <v>206</v>
      </c>
      <c r="L236" s="41"/>
      <c r="M236" s="187" t="s">
        <v>22</v>
      </c>
      <c r="N236" s="188" t="s">
        <v>51</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207</v>
      </c>
      <c r="AT236" s="191" t="s">
        <v>202</v>
      </c>
      <c r="AU236" s="191" t="s">
        <v>89</v>
      </c>
      <c r="AY236" s="19" t="s">
        <v>201</v>
      </c>
      <c r="BE236" s="192">
        <f>IF(N236="základní",J236,0)</f>
        <v>0</v>
      </c>
      <c r="BF236" s="192">
        <f>IF(N236="snížená",J236,0)</f>
        <v>0</v>
      </c>
      <c r="BG236" s="192">
        <f>IF(N236="zákl. přenesená",J236,0)</f>
        <v>0</v>
      </c>
      <c r="BH236" s="192">
        <f>IF(N236="sníž. přenesená",J236,0)</f>
        <v>0</v>
      </c>
      <c r="BI236" s="192">
        <f>IF(N236="nulová",J236,0)</f>
        <v>0</v>
      </c>
      <c r="BJ236" s="19" t="s">
        <v>23</v>
      </c>
      <c r="BK236" s="192">
        <f>ROUND(I236*H236,2)</f>
        <v>0</v>
      </c>
      <c r="BL236" s="19" t="s">
        <v>207</v>
      </c>
      <c r="BM236" s="191" t="s">
        <v>1754</v>
      </c>
    </row>
    <row r="237" spans="1:65" s="2" customFormat="1" ht="39">
      <c r="A237" s="36"/>
      <c r="B237" s="37"/>
      <c r="C237" s="38"/>
      <c r="D237" s="193" t="s">
        <v>209</v>
      </c>
      <c r="E237" s="38"/>
      <c r="F237" s="194" t="s">
        <v>1748</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209</v>
      </c>
      <c r="AU237" s="19" t="s">
        <v>89</v>
      </c>
    </row>
    <row r="238" spans="1:65" s="2" customFormat="1" ht="24.2" customHeight="1">
      <c r="A238" s="36"/>
      <c r="B238" s="37"/>
      <c r="C238" s="180" t="s">
        <v>425</v>
      </c>
      <c r="D238" s="180" t="s">
        <v>202</v>
      </c>
      <c r="E238" s="181" t="s">
        <v>1755</v>
      </c>
      <c r="F238" s="182" t="s">
        <v>1756</v>
      </c>
      <c r="G238" s="183" t="s">
        <v>434</v>
      </c>
      <c r="H238" s="184">
        <v>1</v>
      </c>
      <c r="I238" s="185"/>
      <c r="J238" s="186">
        <f>ROUND(I238*H238,2)</f>
        <v>0</v>
      </c>
      <c r="K238" s="182" t="s">
        <v>206</v>
      </c>
      <c r="L238" s="41"/>
      <c r="M238" s="187" t="s">
        <v>22</v>
      </c>
      <c r="N238" s="188" t="s">
        <v>51</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207</v>
      </c>
      <c r="AT238" s="191" t="s">
        <v>202</v>
      </c>
      <c r="AU238" s="191" t="s">
        <v>89</v>
      </c>
      <c r="AY238" s="19" t="s">
        <v>201</v>
      </c>
      <c r="BE238" s="192">
        <f>IF(N238="základní",J238,0)</f>
        <v>0</v>
      </c>
      <c r="BF238" s="192">
        <f>IF(N238="snížená",J238,0)</f>
        <v>0</v>
      </c>
      <c r="BG238" s="192">
        <f>IF(N238="zákl. přenesená",J238,0)</f>
        <v>0</v>
      </c>
      <c r="BH238" s="192">
        <f>IF(N238="sníž. přenesená",J238,0)</f>
        <v>0</v>
      </c>
      <c r="BI238" s="192">
        <f>IF(N238="nulová",J238,0)</f>
        <v>0</v>
      </c>
      <c r="BJ238" s="19" t="s">
        <v>23</v>
      </c>
      <c r="BK238" s="192">
        <f>ROUND(I238*H238,2)</f>
        <v>0</v>
      </c>
      <c r="BL238" s="19" t="s">
        <v>207</v>
      </c>
      <c r="BM238" s="191" t="s">
        <v>1757</v>
      </c>
    </row>
    <row r="239" spans="1:65" s="2" customFormat="1" ht="39">
      <c r="A239" s="36"/>
      <c r="B239" s="37"/>
      <c r="C239" s="38"/>
      <c r="D239" s="193" t="s">
        <v>209</v>
      </c>
      <c r="E239" s="38"/>
      <c r="F239" s="194" t="s">
        <v>1748</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209</v>
      </c>
      <c r="AU239" s="19" t="s">
        <v>89</v>
      </c>
    </row>
    <row r="240" spans="1:65" s="2" customFormat="1" ht="24.2" customHeight="1">
      <c r="A240" s="36"/>
      <c r="B240" s="37"/>
      <c r="C240" s="180" t="s">
        <v>431</v>
      </c>
      <c r="D240" s="180" t="s">
        <v>202</v>
      </c>
      <c r="E240" s="181" t="s">
        <v>1758</v>
      </c>
      <c r="F240" s="182" t="s">
        <v>1759</v>
      </c>
      <c r="G240" s="183" t="s">
        <v>434</v>
      </c>
      <c r="H240" s="184">
        <v>57</v>
      </c>
      <c r="I240" s="185"/>
      <c r="J240" s="186">
        <f>ROUND(I240*H240,2)</f>
        <v>0</v>
      </c>
      <c r="K240" s="182" t="s">
        <v>206</v>
      </c>
      <c r="L240" s="41"/>
      <c r="M240" s="187" t="s">
        <v>22</v>
      </c>
      <c r="N240" s="188" t="s">
        <v>51</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207</v>
      </c>
      <c r="AT240" s="191" t="s">
        <v>202</v>
      </c>
      <c r="AU240" s="191" t="s">
        <v>89</v>
      </c>
      <c r="AY240" s="19" t="s">
        <v>201</v>
      </c>
      <c r="BE240" s="192">
        <f>IF(N240="základní",J240,0)</f>
        <v>0</v>
      </c>
      <c r="BF240" s="192">
        <f>IF(N240="snížená",J240,0)</f>
        <v>0</v>
      </c>
      <c r="BG240" s="192">
        <f>IF(N240="zákl. přenesená",J240,0)</f>
        <v>0</v>
      </c>
      <c r="BH240" s="192">
        <f>IF(N240="sníž. přenesená",J240,0)</f>
        <v>0</v>
      </c>
      <c r="BI240" s="192">
        <f>IF(N240="nulová",J240,0)</f>
        <v>0</v>
      </c>
      <c r="BJ240" s="19" t="s">
        <v>23</v>
      </c>
      <c r="BK240" s="192">
        <f>ROUND(I240*H240,2)</f>
        <v>0</v>
      </c>
      <c r="BL240" s="19" t="s">
        <v>207</v>
      </c>
      <c r="BM240" s="191" t="s">
        <v>1760</v>
      </c>
    </row>
    <row r="241" spans="1:65" s="2" customFormat="1" ht="39">
      <c r="A241" s="36"/>
      <c r="B241" s="37"/>
      <c r="C241" s="38"/>
      <c r="D241" s="193" t="s">
        <v>209</v>
      </c>
      <c r="E241" s="38"/>
      <c r="F241" s="194" t="s">
        <v>1748</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209</v>
      </c>
      <c r="AU241" s="19" t="s">
        <v>89</v>
      </c>
    </row>
    <row r="242" spans="1:65" s="2" customFormat="1" ht="24.2" customHeight="1">
      <c r="A242" s="36"/>
      <c r="B242" s="37"/>
      <c r="C242" s="180" t="s">
        <v>439</v>
      </c>
      <c r="D242" s="180" t="s">
        <v>202</v>
      </c>
      <c r="E242" s="181" t="s">
        <v>1761</v>
      </c>
      <c r="F242" s="182" t="s">
        <v>1762</v>
      </c>
      <c r="G242" s="183" t="s">
        <v>434</v>
      </c>
      <c r="H242" s="184">
        <v>24</v>
      </c>
      <c r="I242" s="185"/>
      <c r="J242" s="186">
        <f>ROUND(I242*H242,2)</f>
        <v>0</v>
      </c>
      <c r="K242" s="182" t="s">
        <v>206</v>
      </c>
      <c r="L242" s="41"/>
      <c r="M242" s="187" t="s">
        <v>22</v>
      </c>
      <c r="N242" s="188" t="s">
        <v>51</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207</v>
      </c>
      <c r="AT242" s="191" t="s">
        <v>202</v>
      </c>
      <c r="AU242" s="191" t="s">
        <v>89</v>
      </c>
      <c r="AY242" s="19" t="s">
        <v>201</v>
      </c>
      <c r="BE242" s="192">
        <f>IF(N242="základní",J242,0)</f>
        <v>0</v>
      </c>
      <c r="BF242" s="192">
        <f>IF(N242="snížená",J242,0)</f>
        <v>0</v>
      </c>
      <c r="BG242" s="192">
        <f>IF(N242="zákl. přenesená",J242,0)</f>
        <v>0</v>
      </c>
      <c r="BH242" s="192">
        <f>IF(N242="sníž. přenesená",J242,0)</f>
        <v>0</v>
      </c>
      <c r="BI242" s="192">
        <f>IF(N242="nulová",J242,0)</f>
        <v>0</v>
      </c>
      <c r="BJ242" s="19" t="s">
        <v>23</v>
      </c>
      <c r="BK242" s="192">
        <f>ROUND(I242*H242,2)</f>
        <v>0</v>
      </c>
      <c r="BL242" s="19" t="s">
        <v>207</v>
      </c>
      <c r="BM242" s="191" t="s">
        <v>1763</v>
      </c>
    </row>
    <row r="243" spans="1:65" s="2" customFormat="1" ht="39">
      <c r="A243" s="36"/>
      <c r="B243" s="37"/>
      <c r="C243" s="38"/>
      <c r="D243" s="193" t="s">
        <v>209</v>
      </c>
      <c r="E243" s="38"/>
      <c r="F243" s="194" t="s">
        <v>1748</v>
      </c>
      <c r="G243" s="38"/>
      <c r="H243" s="38"/>
      <c r="I243" s="195"/>
      <c r="J243" s="38"/>
      <c r="K243" s="38"/>
      <c r="L243" s="41"/>
      <c r="M243" s="196"/>
      <c r="N243" s="197"/>
      <c r="O243" s="66"/>
      <c r="P243" s="66"/>
      <c r="Q243" s="66"/>
      <c r="R243" s="66"/>
      <c r="S243" s="66"/>
      <c r="T243" s="67"/>
      <c r="U243" s="36"/>
      <c r="V243" s="36"/>
      <c r="W243" s="36"/>
      <c r="X243" s="36"/>
      <c r="Y243" s="36"/>
      <c r="Z243" s="36"/>
      <c r="AA243" s="36"/>
      <c r="AB243" s="36"/>
      <c r="AC243" s="36"/>
      <c r="AD243" s="36"/>
      <c r="AE243" s="36"/>
      <c r="AT243" s="19" t="s">
        <v>209</v>
      </c>
      <c r="AU243" s="19" t="s">
        <v>89</v>
      </c>
    </row>
    <row r="244" spans="1:65" s="2" customFormat="1" ht="24.2" customHeight="1">
      <c r="A244" s="36"/>
      <c r="B244" s="37"/>
      <c r="C244" s="180" t="s">
        <v>443</v>
      </c>
      <c r="D244" s="180" t="s">
        <v>202</v>
      </c>
      <c r="E244" s="181" t="s">
        <v>1764</v>
      </c>
      <c r="F244" s="182" t="s">
        <v>1765</v>
      </c>
      <c r="G244" s="183" t="s">
        <v>434</v>
      </c>
      <c r="H244" s="184">
        <v>5</v>
      </c>
      <c r="I244" s="185"/>
      <c r="J244" s="186">
        <f>ROUND(I244*H244,2)</f>
        <v>0</v>
      </c>
      <c r="K244" s="182" t="s">
        <v>206</v>
      </c>
      <c r="L244" s="41"/>
      <c r="M244" s="187" t="s">
        <v>22</v>
      </c>
      <c r="N244" s="188" t="s">
        <v>51</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207</v>
      </c>
      <c r="AT244" s="191" t="s">
        <v>202</v>
      </c>
      <c r="AU244" s="191" t="s">
        <v>89</v>
      </c>
      <c r="AY244" s="19" t="s">
        <v>201</v>
      </c>
      <c r="BE244" s="192">
        <f>IF(N244="základní",J244,0)</f>
        <v>0</v>
      </c>
      <c r="BF244" s="192">
        <f>IF(N244="snížená",J244,0)</f>
        <v>0</v>
      </c>
      <c r="BG244" s="192">
        <f>IF(N244="zákl. přenesená",J244,0)</f>
        <v>0</v>
      </c>
      <c r="BH244" s="192">
        <f>IF(N244="sníž. přenesená",J244,0)</f>
        <v>0</v>
      </c>
      <c r="BI244" s="192">
        <f>IF(N244="nulová",J244,0)</f>
        <v>0</v>
      </c>
      <c r="BJ244" s="19" t="s">
        <v>23</v>
      </c>
      <c r="BK244" s="192">
        <f>ROUND(I244*H244,2)</f>
        <v>0</v>
      </c>
      <c r="BL244" s="19" t="s">
        <v>207</v>
      </c>
      <c r="BM244" s="191" t="s">
        <v>1766</v>
      </c>
    </row>
    <row r="245" spans="1:65" s="2" customFormat="1" ht="39">
      <c r="A245" s="36"/>
      <c r="B245" s="37"/>
      <c r="C245" s="38"/>
      <c r="D245" s="193" t="s">
        <v>209</v>
      </c>
      <c r="E245" s="38"/>
      <c r="F245" s="194" t="s">
        <v>1748</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209</v>
      </c>
      <c r="AU245" s="19" t="s">
        <v>89</v>
      </c>
    </row>
    <row r="246" spans="1:65" s="2" customFormat="1" ht="24.2" customHeight="1">
      <c r="A246" s="36"/>
      <c r="B246" s="37"/>
      <c r="C246" s="180" t="s">
        <v>454</v>
      </c>
      <c r="D246" s="180" t="s">
        <v>202</v>
      </c>
      <c r="E246" s="181" t="s">
        <v>1767</v>
      </c>
      <c r="F246" s="182" t="s">
        <v>1768</v>
      </c>
      <c r="G246" s="183" t="s">
        <v>434</v>
      </c>
      <c r="H246" s="184">
        <v>1</v>
      </c>
      <c r="I246" s="185"/>
      <c r="J246" s="186">
        <f>ROUND(I246*H246,2)</f>
        <v>0</v>
      </c>
      <c r="K246" s="182" t="s">
        <v>206</v>
      </c>
      <c r="L246" s="41"/>
      <c r="M246" s="187" t="s">
        <v>22</v>
      </c>
      <c r="N246" s="188" t="s">
        <v>51</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207</v>
      </c>
      <c r="AT246" s="191" t="s">
        <v>202</v>
      </c>
      <c r="AU246" s="191" t="s">
        <v>89</v>
      </c>
      <c r="AY246" s="19" t="s">
        <v>201</v>
      </c>
      <c r="BE246" s="192">
        <f>IF(N246="základní",J246,0)</f>
        <v>0</v>
      </c>
      <c r="BF246" s="192">
        <f>IF(N246="snížená",J246,0)</f>
        <v>0</v>
      </c>
      <c r="BG246" s="192">
        <f>IF(N246="zákl. přenesená",J246,0)</f>
        <v>0</v>
      </c>
      <c r="BH246" s="192">
        <f>IF(N246="sníž. přenesená",J246,0)</f>
        <v>0</v>
      </c>
      <c r="BI246" s="192">
        <f>IF(N246="nulová",J246,0)</f>
        <v>0</v>
      </c>
      <c r="BJ246" s="19" t="s">
        <v>23</v>
      </c>
      <c r="BK246" s="192">
        <f>ROUND(I246*H246,2)</f>
        <v>0</v>
      </c>
      <c r="BL246" s="19" t="s">
        <v>207</v>
      </c>
      <c r="BM246" s="191" t="s">
        <v>1769</v>
      </c>
    </row>
    <row r="247" spans="1:65" s="2" customFormat="1" ht="39">
      <c r="A247" s="36"/>
      <c r="B247" s="37"/>
      <c r="C247" s="38"/>
      <c r="D247" s="193" t="s">
        <v>209</v>
      </c>
      <c r="E247" s="38"/>
      <c r="F247" s="194" t="s">
        <v>1748</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209</v>
      </c>
      <c r="AU247" s="19" t="s">
        <v>89</v>
      </c>
    </row>
    <row r="248" spans="1:65" s="2" customFormat="1" ht="24.2" customHeight="1">
      <c r="A248" s="36"/>
      <c r="B248" s="37"/>
      <c r="C248" s="180" t="s">
        <v>462</v>
      </c>
      <c r="D248" s="180" t="s">
        <v>202</v>
      </c>
      <c r="E248" s="181" t="s">
        <v>1770</v>
      </c>
      <c r="F248" s="182" t="s">
        <v>1771</v>
      </c>
      <c r="G248" s="183" t="s">
        <v>434</v>
      </c>
      <c r="H248" s="184">
        <v>19</v>
      </c>
      <c r="I248" s="185"/>
      <c r="J248" s="186">
        <f>ROUND(I248*H248,2)</f>
        <v>0</v>
      </c>
      <c r="K248" s="182" t="s">
        <v>206</v>
      </c>
      <c r="L248" s="41"/>
      <c r="M248" s="187" t="s">
        <v>22</v>
      </c>
      <c r="N248" s="188" t="s">
        <v>51</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207</v>
      </c>
      <c r="AT248" s="191" t="s">
        <v>202</v>
      </c>
      <c r="AU248" s="191" t="s">
        <v>89</v>
      </c>
      <c r="AY248" s="19" t="s">
        <v>201</v>
      </c>
      <c r="BE248" s="192">
        <f>IF(N248="základní",J248,0)</f>
        <v>0</v>
      </c>
      <c r="BF248" s="192">
        <f>IF(N248="snížená",J248,0)</f>
        <v>0</v>
      </c>
      <c r="BG248" s="192">
        <f>IF(N248="zákl. přenesená",J248,0)</f>
        <v>0</v>
      </c>
      <c r="BH248" s="192">
        <f>IF(N248="sníž. přenesená",J248,0)</f>
        <v>0</v>
      </c>
      <c r="BI248" s="192">
        <f>IF(N248="nulová",J248,0)</f>
        <v>0</v>
      </c>
      <c r="BJ248" s="19" t="s">
        <v>23</v>
      </c>
      <c r="BK248" s="192">
        <f>ROUND(I248*H248,2)</f>
        <v>0</v>
      </c>
      <c r="BL248" s="19" t="s">
        <v>207</v>
      </c>
      <c r="BM248" s="191" t="s">
        <v>1772</v>
      </c>
    </row>
    <row r="249" spans="1:65" s="2" customFormat="1" ht="39">
      <c r="A249" s="36"/>
      <c r="B249" s="37"/>
      <c r="C249" s="38"/>
      <c r="D249" s="193" t="s">
        <v>209</v>
      </c>
      <c r="E249" s="38"/>
      <c r="F249" s="194" t="s">
        <v>1748</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209</v>
      </c>
      <c r="AU249" s="19" t="s">
        <v>89</v>
      </c>
    </row>
    <row r="250" spans="1:65" s="2" customFormat="1" ht="24.2" customHeight="1">
      <c r="A250" s="36"/>
      <c r="B250" s="37"/>
      <c r="C250" s="180" t="s">
        <v>468</v>
      </c>
      <c r="D250" s="180" t="s">
        <v>202</v>
      </c>
      <c r="E250" s="181" t="s">
        <v>1773</v>
      </c>
      <c r="F250" s="182" t="s">
        <v>1774</v>
      </c>
      <c r="G250" s="183" t="s">
        <v>434</v>
      </c>
      <c r="H250" s="184">
        <v>20</v>
      </c>
      <c r="I250" s="185"/>
      <c r="J250" s="186">
        <f>ROUND(I250*H250,2)</f>
        <v>0</v>
      </c>
      <c r="K250" s="182" t="s">
        <v>206</v>
      </c>
      <c r="L250" s="41"/>
      <c r="M250" s="187" t="s">
        <v>22</v>
      </c>
      <c r="N250" s="188" t="s">
        <v>51</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207</v>
      </c>
      <c r="AT250" s="191" t="s">
        <v>202</v>
      </c>
      <c r="AU250" s="191" t="s">
        <v>89</v>
      </c>
      <c r="AY250" s="19" t="s">
        <v>201</v>
      </c>
      <c r="BE250" s="192">
        <f>IF(N250="základní",J250,0)</f>
        <v>0</v>
      </c>
      <c r="BF250" s="192">
        <f>IF(N250="snížená",J250,0)</f>
        <v>0</v>
      </c>
      <c r="BG250" s="192">
        <f>IF(N250="zákl. přenesená",J250,0)</f>
        <v>0</v>
      </c>
      <c r="BH250" s="192">
        <f>IF(N250="sníž. přenesená",J250,0)</f>
        <v>0</v>
      </c>
      <c r="BI250" s="192">
        <f>IF(N250="nulová",J250,0)</f>
        <v>0</v>
      </c>
      <c r="BJ250" s="19" t="s">
        <v>23</v>
      </c>
      <c r="BK250" s="192">
        <f>ROUND(I250*H250,2)</f>
        <v>0</v>
      </c>
      <c r="BL250" s="19" t="s">
        <v>207</v>
      </c>
      <c r="BM250" s="191" t="s">
        <v>1775</v>
      </c>
    </row>
    <row r="251" spans="1:65" s="2" customFormat="1" ht="39">
      <c r="A251" s="36"/>
      <c r="B251" s="37"/>
      <c r="C251" s="38"/>
      <c r="D251" s="193" t="s">
        <v>209</v>
      </c>
      <c r="E251" s="38"/>
      <c r="F251" s="194" t="s">
        <v>1748</v>
      </c>
      <c r="G251" s="38"/>
      <c r="H251" s="38"/>
      <c r="I251" s="195"/>
      <c r="J251" s="38"/>
      <c r="K251" s="38"/>
      <c r="L251" s="41"/>
      <c r="M251" s="196"/>
      <c r="N251" s="197"/>
      <c r="O251" s="66"/>
      <c r="P251" s="66"/>
      <c r="Q251" s="66"/>
      <c r="R251" s="66"/>
      <c r="S251" s="66"/>
      <c r="T251" s="67"/>
      <c r="U251" s="36"/>
      <c r="V251" s="36"/>
      <c r="W251" s="36"/>
      <c r="X251" s="36"/>
      <c r="Y251" s="36"/>
      <c r="Z251" s="36"/>
      <c r="AA251" s="36"/>
      <c r="AB251" s="36"/>
      <c r="AC251" s="36"/>
      <c r="AD251" s="36"/>
      <c r="AE251" s="36"/>
      <c r="AT251" s="19" t="s">
        <v>209</v>
      </c>
      <c r="AU251" s="19" t="s">
        <v>89</v>
      </c>
    </row>
    <row r="252" spans="1:65" s="2" customFormat="1" ht="24.2" customHeight="1">
      <c r="A252" s="36"/>
      <c r="B252" s="37"/>
      <c r="C252" s="180" t="s">
        <v>472</v>
      </c>
      <c r="D252" s="180" t="s">
        <v>202</v>
      </c>
      <c r="E252" s="181" t="s">
        <v>1776</v>
      </c>
      <c r="F252" s="182" t="s">
        <v>1777</v>
      </c>
      <c r="G252" s="183" t="s">
        <v>434</v>
      </c>
      <c r="H252" s="184">
        <v>4</v>
      </c>
      <c r="I252" s="185"/>
      <c r="J252" s="186">
        <f>ROUND(I252*H252,2)</f>
        <v>0</v>
      </c>
      <c r="K252" s="182" t="s">
        <v>206</v>
      </c>
      <c r="L252" s="41"/>
      <c r="M252" s="187" t="s">
        <v>22</v>
      </c>
      <c r="N252" s="188" t="s">
        <v>51</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207</v>
      </c>
      <c r="AT252" s="191" t="s">
        <v>202</v>
      </c>
      <c r="AU252" s="191" t="s">
        <v>89</v>
      </c>
      <c r="AY252" s="19" t="s">
        <v>201</v>
      </c>
      <c r="BE252" s="192">
        <f>IF(N252="základní",J252,0)</f>
        <v>0</v>
      </c>
      <c r="BF252" s="192">
        <f>IF(N252="snížená",J252,0)</f>
        <v>0</v>
      </c>
      <c r="BG252" s="192">
        <f>IF(N252="zákl. přenesená",J252,0)</f>
        <v>0</v>
      </c>
      <c r="BH252" s="192">
        <f>IF(N252="sníž. přenesená",J252,0)</f>
        <v>0</v>
      </c>
      <c r="BI252" s="192">
        <f>IF(N252="nulová",J252,0)</f>
        <v>0</v>
      </c>
      <c r="BJ252" s="19" t="s">
        <v>23</v>
      </c>
      <c r="BK252" s="192">
        <f>ROUND(I252*H252,2)</f>
        <v>0</v>
      </c>
      <c r="BL252" s="19" t="s">
        <v>207</v>
      </c>
      <c r="BM252" s="191" t="s">
        <v>1778</v>
      </c>
    </row>
    <row r="253" spans="1:65" s="2" customFormat="1" ht="39">
      <c r="A253" s="36"/>
      <c r="B253" s="37"/>
      <c r="C253" s="38"/>
      <c r="D253" s="193" t="s">
        <v>209</v>
      </c>
      <c r="E253" s="38"/>
      <c r="F253" s="194" t="s">
        <v>1748</v>
      </c>
      <c r="G253" s="38"/>
      <c r="H253" s="38"/>
      <c r="I253" s="195"/>
      <c r="J253" s="38"/>
      <c r="K253" s="38"/>
      <c r="L253" s="41"/>
      <c r="M253" s="196"/>
      <c r="N253" s="197"/>
      <c r="O253" s="66"/>
      <c r="P253" s="66"/>
      <c r="Q253" s="66"/>
      <c r="R253" s="66"/>
      <c r="S253" s="66"/>
      <c r="T253" s="67"/>
      <c r="U253" s="36"/>
      <c r="V253" s="36"/>
      <c r="W253" s="36"/>
      <c r="X253" s="36"/>
      <c r="Y253" s="36"/>
      <c r="Z253" s="36"/>
      <c r="AA253" s="36"/>
      <c r="AB253" s="36"/>
      <c r="AC253" s="36"/>
      <c r="AD253" s="36"/>
      <c r="AE253" s="36"/>
      <c r="AT253" s="19" t="s">
        <v>209</v>
      </c>
      <c r="AU253" s="19" t="s">
        <v>89</v>
      </c>
    </row>
    <row r="254" spans="1:65" s="2" customFormat="1" ht="24.2" customHeight="1">
      <c r="A254" s="36"/>
      <c r="B254" s="37"/>
      <c r="C254" s="180" t="s">
        <v>478</v>
      </c>
      <c r="D254" s="180" t="s">
        <v>202</v>
      </c>
      <c r="E254" s="181" t="s">
        <v>1779</v>
      </c>
      <c r="F254" s="182" t="s">
        <v>1780</v>
      </c>
      <c r="G254" s="183" t="s">
        <v>434</v>
      </c>
      <c r="H254" s="184">
        <v>1</v>
      </c>
      <c r="I254" s="185"/>
      <c r="J254" s="186">
        <f>ROUND(I254*H254,2)</f>
        <v>0</v>
      </c>
      <c r="K254" s="182" t="s">
        <v>206</v>
      </c>
      <c r="L254" s="41"/>
      <c r="M254" s="187" t="s">
        <v>22</v>
      </c>
      <c r="N254" s="188" t="s">
        <v>51</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207</v>
      </c>
      <c r="AT254" s="191" t="s">
        <v>202</v>
      </c>
      <c r="AU254" s="191" t="s">
        <v>89</v>
      </c>
      <c r="AY254" s="19" t="s">
        <v>201</v>
      </c>
      <c r="BE254" s="192">
        <f>IF(N254="základní",J254,0)</f>
        <v>0</v>
      </c>
      <c r="BF254" s="192">
        <f>IF(N254="snížená",J254,0)</f>
        <v>0</v>
      </c>
      <c r="BG254" s="192">
        <f>IF(N254="zákl. přenesená",J254,0)</f>
        <v>0</v>
      </c>
      <c r="BH254" s="192">
        <f>IF(N254="sníž. přenesená",J254,0)</f>
        <v>0</v>
      </c>
      <c r="BI254" s="192">
        <f>IF(N254="nulová",J254,0)</f>
        <v>0</v>
      </c>
      <c r="BJ254" s="19" t="s">
        <v>23</v>
      </c>
      <c r="BK254" s="192">
        <f>ROUND(I254*H254,2)</f>
        <v>0</v>
      </c>
      <c r="BL254" s="19" t="s">
        <v>207</v>
      </c>
      <c r="BM254" s="191" t="s">
        <v>1781</v>
      </c>
    </row>
    <row r="255" spans="1:65" s="2" customFormat="1" ht="39">
      <c r="A255" s="36"/>
      <c r="B255" s="37"/>
      <c r="C255" s="38"/>
      <c r="D255" s="193" t="s">
        <v>209</v>
      </c>
      <c r="E255" s="38"/>
      <c r="F255" s="194" t="s">
        <v>1748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209</v>
      </c>
      <c r="AU255" s="19" t="s">
        <v>89</v>
      </c>
    </row>
    <row r="256" spans="1:65" s="2" customFormat="1" ht="24.2" customHeight="1">
      <c r="A256" s="36"/>
      <c r="B256" s="37"/>
      <c r="C256" s="180" t="s">
        <v>483</v>
      </c>
      <c r="D256" s="180" t="s">
        <v>202</v>
      </c>
      <c r="E256" s="181" t="s">
        <v>1782</v>
      </c>
      <c r="F256" s="182" t="s">
        <v>1783</v>
      </c>
      <c r="G256" s="183" t="s">
        <v>434</v>
      </c>
      <c r="H256" s="184">
        <v>57</v>
      </c>
      <c r="I256" s="185"/>
      <c r="J256" s="186">
        <f>ROUND(I256*H256,2)</f>
        <v>0</v>
      </c>
      <c r="K256" s="182" t="s">
        <v>206</v>
      </c>
      <c r="L256" s="41"/>
      <c r="M256" s="187" t="s">
        <v>22</v>
      </c>
      <c r="N256" s="188" t="s">
        <v>51</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207</v>
      </c>
      <c r="AT256" s="191" t="s">
        <v>202</v>
      </c>
      <c r="AU256" s="191" t="s">
        <v>89</v>
      </c>
      <c r="AY256" s="19" t="s">
        <v>201</v>
      </c>
      <c r="BE256" s="192">
        <f>IF(N256="základní",J256,0)</f>
        <v>0</v>
      </c>
      <c r="BF256" s="192">
        <f>IF(N256="snížená",J256,0)</f>
        <v>0</v>
      </c>
      <c r="BG256" s="192">
        <f>IF(N256="zákl. přenesená",J256,0)</f>
        <v>0</v>
      </c>
      <c r="BH256" s="192">
        <f>IF(N256="sníž. přenesená",J256,0)</f>
        <v>0</v>
      </c>
      <c r="BI256" s="192">
        <f>IF(N256="nulová",J256,0)</f>
        <v>0</v>
      </c>
      <c r="BJ256" s="19" t="s">
        <v>23</v>
      </c>
      <c r="BK256" s="192">
        <f>ROUND(I256*H256,2)</f>
        <v>0</v>
      </c>
      <c r="BL256" s="19" t="s">
        <v>207</v>
      </c>
      <c r="BM256" s="191" t="s">
        <v>1784</v>
      </c>
    </row>
    <row r="257" spans="1:65" s="2" customFormat="1" ht="39">
      <c r="A257" s="36"/>
      <c r="B257" s="37"/>
      <c r="C257" s="38"/>
      <c r="D257" s="193" t="s">
        <v>209</v>
      </c>
      <c r="E257" s="38"/>
      <c r="F257" s="194" t="s">
        <v>1748</v>
      </c>
      <c r="G257" s="38"/>
      <c r="H257" s="38"/>
      <c r="I257" s="195"/>
      <c r="J257" s="38"/>
      <c r="K257" s="38"/>
      <c r="L257" s="41"/>
      <c r="M257" s="196"/>
      <c r="N257" s="197"/>
      <c r="O257" s="66"/>
      <c r="P257" s="66"/>
      <c r="Q257" s="66"/>
      <c r="R257" s="66"/>
      <c r="S257" s="66"/>
      <c r="T257" s="67"/>
      <c r="U257" s="36"/>
      <c r="V257" s="36"/>
      <c r="W257" s="36"/>
      <c r="X257" s="36"/>
      <c r="Y257" s="36"/>
      <c r="Z257" s="36"/>
      <c r="AA257" s="36"/>
      <c r="AB257" s="36"/>
      <c r="AC257" s="36"/>
      <c r="AD257" s="36"/>
      <c r="AE257" s="36"/>
      <c r="AT257" s="19" t="s">
        <v>209</v>
      </c>
      <c r="AU257" s="19" t="s">
        <v>89</v>
      </c>
    </row>
    <row r="258" spans="1:65" s="2" customFormat="1" ht="24.2" customHeight="1">
      <c r="A258" s="36"/>
      <c r="B258" s="37"/>
      <c r="C258" s="180" t="s">
        <v>487</v>
      </c>
      <c r="D258" s="180" t="s">
        <v>202</v>
      </c>
      <c r="E258" s="181" t="s">
        <v>1785</v>
      </c>
      <c r="F258" s="182" t="s">
        <v>1786</v>
      </c>
      <c r="G258" s="183" t="s">
        <v>434</v>
      </c>
      <c r="H258" s="184">
        <v>24</v>
      </c>
      <c r="I258" s="185"/>
      <c r="J258" s="186">
        <f>ROUND(I258*H258,2)</f>
        <v>0</v>
      </c>
      <c r="K258" s="182" t="s">
        <v>206</v>
      </c>
      <c r="L258" s="41"/>
      <c r="M258" s="187" t="s">
        <v>22</v>
      </c>
      <c r="N258" s="188" t="s">
        <v>51</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207</v>
      </c>
      <c r="AT258" s="191" t="s">
        <v>202</v>
      </c>
      <c r="AU258" s="191" t="s">
        <v>89</v>
      </c>
      <c r="AY258" s="19" t="s">
        <v>201</v>
      </c>
      <c r="BE258" s="192">
        <f>IF(N258="základní",J258,0)</f>
        <v>0</v>
      </c>
      <c r="BF258" s="192">
        <f>IF(N258="snížená",J258,0)</f>
        <v>0</v>
      </c>
      <c r="BG258" s="192">
        <f>IF(N258="zákl. přenesená",J258,0)</f>
        <v>0</v>
      </c>
      <c r="BH258" s="192">
        <f>IF(N258="sníž. přenesená",J258,0)</f>
        <v>0</v>
      </c>
      <c r="BI258" s="192">
        <f>IF(N258="nulová",J258,0)</f>
        <v>0</v>
      </c>
      <c r="BJ258" s="19" t="s">
        <v>23</v>
      </c>
      <c r="BK258" s="192">
        <f>ROUND(I258*H258,2)</f>
        <v>0</v>
      </c>
      <c r="BL258" s="19" t="s">
        <v>207</v>
      </c>
      <c r="BM258" s="191" t="s">
        <v>1787</v>
      </c>
    </row>
    <row r="259" spans="1:65" s="2" customFormat="1" ht="39">
      <c r="A259" s="36"/>
      <c r="B259" s="37"/>
      <c r="C259" s="38"/>
      <c r="D259" s="193" t="s">
        <v>209</v>
      </c>
      <c r="E259" s="38"/>
      <c r="F259" s="194" t="s">
        <v>1748</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209</v>
      </c>
      <c r="AU259" s="19" t="s">
        <v>89</v>
      </c>
    </row>
    <row r="260" spans="1:65" s="2" customFormat="1" ht="24.2" customHeight="1">
      <c r="A260" s="36"/>
      <c r="B260" s="37"/>
      <c r="C260" s="180" t="s">
        <v>494</v>
      </c>
      <c r="D260" s="180" t="s">
        <v>202</v>
      </c>
      <c r="E260" s="181" t="s">
        <v>1788</v>
      </c>
      <c r="F260" s="182" t="s">
        <v>1789</v>
      </c>
      <c r="G260" s="183" t="s">
        <v>434</v>
      </c>
      <c r="H260" s="184">
        <v>5</v>
      </c>
      <c r="I260" s="185"/>
      <c r="J260" s="186">
        <f>ROUND(I260*H260,2)</f>
        <v>0</v>
      </c>
      <c r="K260" s="182" t="s">
        <v>206</v>
      </c>
      <c r="L260" s="41"/>
      <c r="M260" s="187" t="s">
        <v>22</v>
      </c>
      <c r="N260" s="188" t="s">
        <v>51</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207</v>
      </c>
      <c r="AT260" s="191" t="s">
        <v>202</v>
      </c>
      <c r="AU260" s="191" t="s">
        <v>89</v>
      </c>
      <c r="AY260" s="19" t="s">
        <v>201</v>
      </c>
      <c r="BE260" s="192">
        <f>IF(N260="základní",J260,0)</f>
        <v>0</v>
      </c>
      <c r="BF260" s="192">
        <f>IF(N260="snížená",J260,0)</f>
        <v>0</v>
      </c>
      <c r="BG260" s="192">
        <f>IF(N260="zákl. přenesená",J260,0)</f>
        <v>0</v>
      </c>
      <c r="BH260" s="192">
        <f>IF(N260="sníž. přenesená",J260,0)</f>
        <v>0</v>
      </c>
      <c r="BI260" s="192">
        <f>IF(N260="nulová",J260,0)</f>
        <v>0</v>
      </c>
      <c r="BJ260" s="19" t="s">
        <v>23</v>
      </c>
      <c r="BK260" s="192">
        <f>ROUND(I260*H260,2)</f>
        <v>0</v>
      </c>
      <c r="BL260" s="19" t="s">
        <v>207</v>
      </c>
      <c r="BM260" s="191" t="s">
        <v>1790</v>
      </c>
    </row>
    <row r="261" spans="1:65" s="2" customFormat="1" ht="39">
      <c r="A261" s="36"/>
      <c r="B261" s="37"/>
      <c r="C261" s="38"/>
      <c r="D261" s="193" t="s">
        <v>209</v>
      </c>
      <c r="E261" s="38"/>
      <c r="F261" s="194" t="s">
        <v>1748</v>
      </c>
      <c r="G261" s="38"/>
      <c r="H261" s="38"/>
      <c r="I261" s="195"/>
      <c r="J261" s="38"/>
      <c r="K261" s="38"/>
      <c r="L261" s="41"/>
      <c r="M261" s="196"/>
      <c r="N261" s="197"/>
      <c r="O261" s="66"/>
      <c r="P261" s="66"/>
      <c r="Q261" s="66"/>
      <c r="R261" s="66"/>
      <c r="S261" s="66"/>
      <c r="T261" s="67"/>
      <c r="U261" s="36"/>
      <c r="V261" s="36"/>
      <c r="W261" s="36"/>
      <c r="X261" s="36"/>
      <c r="Y261" s="36"/>
      <c r="Z261" s="36"/>
      <c r="AA261" s="36"/>
      <c r="AB261" s="36"/>
      <c r="AC261" s="36"/>
      <c r="AD261" s="36"/>
      <c r="AE261" s="36"/>
      <c r="AT261" s="19" t="s">
        <v>209</v>
      </c>
      <c r="AU261" s="19" t="s">
        <v>89</v>
      </c>
    </row>
    <row r="262" spans="1:65" s="2" customFormat="1" ht="24.2" customHeight="1">
      <c r="A262" s="36"/>
      <c r="B262" s="37"/>
      <c r="C262" s="180" t="s">
        <v>499</v>
      </c>
      <c r="D262" s="180" t="s">
        <v>202</v>
      </c>
      <c r="E262" s="181" t="s">
        <v>1791</v>
      </c>
      <c r="F262" s="182" t="s">
        <v>1792</v>
      </c>
      <c r="G262" s="183" t="s">
        <v>434</v>
      </c>
      <c r="H262" s="184">
        <v>1</v>
      </c>
      <c r="I262" s="185"/>
      <c r="J262" s="186">
        <f>ROUND(I262*H262,2)</f>
        <v>0</v>
      </c>
      <c r="K262" s="182" t="s">
        <v>206</v>
      </c>
      <c r="L262" s="41"/>
      <c r="M262" s="187" t="s">
        <v>22</v>
      </c>
      <c r="N262" s="188" t="s">
        <v>51</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207</v>
      </c>
      <c r="AT262" s="191" t="s">
        <v>202</v>
      </c>
      <c r="AU262" s="191" t="s">
        <v>89</v>
      </c>
      <c r="AY262" s="19" t="s">
        <v>201</v>
      </c>
      <c r="BE262" s="192">
        <f>IF(N262="základní",J262,0)</f>
        <v>0</v>
      </c>
      <c r="BF262" s="192">
        <f>IF(N262="snížená",J262,0)</f>
        <v>0</v>
      </c>
      <c r="BG262" s="192">
        <f>IF(N262="zákl. přenesená",J262,0)</f>
        <v>0</v>
      </c>
      <c r="BH262" s="192">
        <f>IF(N262="sníž. přenesená",J262,0)</f>
        <v>0</v>
      </c>
      <c r="BI262" s="192">
        <f>IF(N262="nulová",J262,0)</f>
        <v>0</v>
      </c>
      <c r="BJ262" s="19" t="s">
        <v>23</v>
      </c>
      <c r="BK262" s="192">
        <f>ROUND(I262*H262,2)</f>
        <v>0</v>
      </c>
      <c r="BL262" s="19" t="s">
        <v>207</v>
      </c>
      <c r="BM262" s="191" t="s">
        <v>1793</v>
      </c>
    </row>
    <row r="263" spans="1:65" s="2" customFormat="1" ht="39">
      <c r="A263" s="36"/>
      <c r="B263" s="37"/>
      <c r="C263" s="38"/>
      <c r="D263" s="193" t="s">
        <v>209</v>
      </c>
      <c r="E263" s="38"/>
      <c r="F263" s="194" t="s">
        <v>1748</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209</v>
      </c>
      <c r="AU263" s="19" t="s">
        <v>89</v>
      </c>
    </row>
    <row r="264" spans="1:65" s="2" customFormat="1" ht="24.2" customHeight="1">
      <c r="A264" s="36"/>
      <c r="B264" s="37"/>
      <c r="C264" s="180" t="s">
        <v>506</v>
      </c>
      <c r="D264" s="180" t="s">
        <v>202</v>
      </c>
      <c r="E264" s="181" t="s">
        <v>1794</v>
      </c>
      <c r="F264" s="182" t="s">
        <v>1795</v>
      </c>
      <c r="G264" s="183" t="s">
        <v>434</v>
      </c>
      <c r="H264" s="184">
        <v>77</v>
      </c>
      <c r="I264" s="185"/>
      <c r="J264" s="186">
        <f>ROUND(I264*H264,2)</f>
        <v>0</v>
      </c>
      <c r="K264" s="182" t="s">
        <v>206</v>
      </c>
      <c r="L264" s="41"/>
      <c r="M264" s="187" t="s">
        <v>22</v>
      </c>
      <c r="N264" s="188" t="s">
        <v>51</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207</v>
      </c>
      <c r="AT264" s="191" t="s">
        <v>202</v>
      </c>
      <c r="AU264" s="191" t="s">
        <v>89</v>
      </c>
      <c r="AY264" s="19" t="s">
        <v>201</v>
      </c>
      <c r="BE264" s="192">
        <f>IF(N264="základní",J264,0)</f>
        <v>0</v>
      </c>
      <c r="BF264" s="192">
        <f>IF(N264="snížená",J264,0)</f>
        <v>0</v>
      </c>
      <c r="BG264" s="192">
        <f>IF(N264="zákl. přenesená",J264,0)</f>
        <v>0</v>
      </c>
      <c r="BH264" s="192">
        <f>IF(N264="sníž. přenesená",J264,0)</f>
        <v>0</v>
      </c>
      <c r="BI264" s="192">
        <f>IF(N264="nulová",J264,0)</f>
        <v>0</v>
      </c>
      <c r="BJ264" s="19" t="s">
        <v>23</v>
      </c>
      <c r="BK264" s="192">
        <f>ROUND(I264*H264,2)</f>
        <v>0</v>
      </c>
      <c r="BL264" s="19" t="s">
        <v>207</v>
      </c>
      <c r="BM264" s="191" t="s">
        <v>1796</v>
      </c>
    </row>
    <row r="265" spans="1:65" s="2" customFormat="1" ht="39">
      <c r="A265" s="36"/>
      <c r="B265" s="37"/>
      <c r="C265" s="38"/>
      <c r="D265" s="193" t="s">
        <v>209</v>
      </c>
      <c r="E265" s="38"/>
      <c r="F265" s="194" t="s">
        <v>1748</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209</v>
      </c>
      <c r="AU265" s="19" t="s">
        <v>89</v>
      </c>
    </row>
    <row r="266" spans="1:65" s="2" customFormat="1" ht="24.2" customHeight="1">
      <c r="A266" s="36"/>
      <c r="B266" s="37"/>
      <c r="C266" s="180" t="s">
        <v>510</v>
      </c>
      <c r="D266" s="180" t="s">
        <v>202</v>
      </c>
      <c r="E266" s="181" t="s">
        <v>1797</v>
      </c>
      <c r="F266" s="182" t="s">
        <v>1798</v>
      </c>
      <c r="G266" s="183" t="s">
        <v>434</v>
      </c>
      <c r="H266" s="184">
        <v>44</v>
      </c>
      <c r="I266" s="185"/>
      <c r="J266" s="186">
        <f>ROUND(I266*H266,2)</f>
        <v>0</v>
      </c>
      <c r="K266" s="182" t="s">
        <v>206</v>
      </c>
      <c r="L266" s="41"/>
      <c r="M266" s="187" t="s">
        <v>22</v>
      </c>
      <c r="N266" s="188" t="s">
        <v>51</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207</v>
      </c>
      <c r="AT266" s="191" t="s">
        <v>202</v>
      </c>
      <c r="AU266" s="191" t="s">
        <v>89</v>
      </c>
      <c r="AY266" s="19" t="s">
        <v>201</v>
      </c>
      <c r="BE266" s="192">
        <f>IF(N266="základní",J266,0)</f>
        <v>0</v>
      </c>
      <c r="BF266" s="192">
        <f>IF(N266="snížená",J266,0)</f>
        <v>0</v>
      </c>
      <c r="BG266" s="192">
        <f>IF(N266="zákl. přenesená",J266,0)</f>
        <v>0</v>
      </c>
      <c r="BH266" s="192">
        <f>IF(N266="sníž. přenesená",J266,0)</f>
        <v>0</v>
      </c>
      <c r="BI266" s="192">
        <f>IF(N266="nulová",J266,0)</f>
        <v>0</v>
      </c>
      <c r="BJ266" s="19" t="s">
        <v>23</v>
      </c>
      <c r="BK266" s="192">
        <f>ROUND(I266*H266,2)</f>
        <v>0</v>
      </c>
      <c r="BL266" s="19" t="s">
        <v>207</v>
      </c>
      <c r="BM266" s="191" t="s">
        <v>1799</v>
      </c>
    </row>
    <row r="267" spans="1:65" s="2" customFormat="1" ht="39">
      <c r="A267" s="36"/>
      <c r="B267" s="37"/>
      <c r="C267" s="38"/>
      <c r="D267" s="193" t="s">
        <v>209</v>
      </c>
      <c r="E267" s="38"/>
      <c r="F267" s="194" t="s">
        <v>1748</v>
      </c>
      <c r="G267" s="38"/>
      <c r="H267" s="38"/>
      <c r="I267" s="195"/>
      <c r="J267" s="38"/>
      <c r="K267" s="38"/>
      <c r="L267" s="41"/>
      <c r="M267" s="196"/>
      <c r="N267" s="197"/>
      <c r="O267" s="66"/>
      <c r="P267" s="66"/>
      <c r="Q267" s="66"/>
      <c r="R267" s="66"/>
      <c r="S267" s="66"/>
      <c r="T267" s="67"/>
      <c r="U267" s="36"/>
      <c r="V267" s="36"/>
      <c r="W267" s="36"/>
      <c r="X267" s="36"/>
      <c r="Y267" s="36"/>
      <c r="Z267" s="36"/>
      <c r="AA267" s="36"/>
      <c r="AB267" s="36"/>
      <c r="AC267" s="36"/>
      <c r="AD267" s="36"/>
      <c r="AE267" s="36"/>
      <c r="AT267" s="19" t="s">
        <v>209</v>
      </c>
      <c r="AU267" s="19" t="s">
        <v>89</v>
      </c>
    </row>
    <row r="268" spans="1:65" s="2" customFormat="1" ht="24.2" customHeight="1">
      <c r="A268" s="36"/>
      <c r="B268" s="37"/>
      <c r="C268" s="180" t="s">
        <v>518</v>
      </c>
      <c r="D268" s="180" t="s">
        <v>202</v>
      </c>
      <c r="E268" s="181" t="s">
        <v>1800</v>
      </c>
      <c r="F268" s="182" t="s">
        <v>1801</v>
      </c>
      <c r="G268" s="183" t="s">
        <v>434</v>
      </c>
      <c r="H268" s="184">
        <v>9</v>
      </c>
      <c r="I268" s="185"/>
      <c r="J268" s="186">
        <f>ROUND(I268*H268,2)</f>
        <v>0</v>
      </c>
      <c r="K268" s="182" t="s">
        <v>206</v>
      </c>
      <c r="L268" s="41"/>
      <c r="M268" s="187" t="s">
        <v>22</v>
      </c>
      <c r="N268" s="188" t="s">
        <v>51</v>
      </c>
      <c r="O268" s="66"/>
      <c r="P268" s="189">
        <f>O268*H268</f>
        <v>0</v>
      </c>
      <c r="Q268" s="189">
        <v>0</v>
      </c>
      <c r="R268" s="189">
        <f>Q268*H268</f>
        <v>0</v>
      </c>
      <c r="S268" s="189">
        <v>0</v>
      </c>
      <c r="T268" s="190">
        <f>S268*H268</f>
        <v>0</v>
      </c>
      <c r="U268" s="36"/>
      <c r="V268" s="36"/>
      <c r="W268" s="36"/>
      <c r="X268" s="36"/>
      <c r="Y268" s="36"/>
      <c r="Z268" s="36"/>
      <c r="AA268" s="36"/>
      <c r="AB268" s="36"/>
      <c r="AC268" s="36"/>
      <c r="AD268" s="36"/>
      <c r="AE268" s="36"/>
      <c r="AR268" s="191" t="s">
        <v>207</v>
      </c>
      <c r="AT268" s="191" t="s">
        <v>202</v>
      </c>
      <c r="AU268" s="191" t="s">
        <v>89</v>
      </c>
      <c r="AY268" s="19" t="s">
        <v>201</v>
      </c>
      <c r="BE268" s="192">
        <f>IF(N268="základní",J268,0)</f>
        <v>0</v>
      </c>
      <c r="BF268" s="192">
        <f>IF(N268="snížená",J268,0)</f>
        <v>0</v>
      </c>
      <c r="BG268" s="192">
        <f>IF(N268="zákl. přenesená",J268,0)</f>
        <v>0</v>
      </c>
      <c r="BH268" s="192">
        <f>IF(N268="sníž. přenesená",J268,0)</f>
        <v>0</v>
      </c>
      <c r="BI268" s="192">
        <f>IF(N268="nulová",J268,0)</f>
        <v>0</v>
      </c>
      <c r="BJ268" s="19" t="s">
        <v>23</v>
      </c>
      <c r="BK268" s="192">
        <f>ROUND(I268*H268,2)</f>
        <v>0</v>
      </c>
      <c r="BL268" s="19" t="s">
        <v>207</v>
      </c>
      <c r="BM268" s="191" t="s">
        <v>1802</v>
      </c>
    </row>
    <row r="269" spans="1:65" s="2" customFormat="1" ht="39">
      <c r="A269" s="36"/>
      <c r="B269" s="37"/>
      <c r="C269" s="38"/>
      <c r="D269" s="193" t="s">
        <v>209</v>
      </c>
      <c r="E269" s="38"/>
      <c r="F269" s="194" t="s">
        <v>1748</v>
      </c>
      <c r="G269" s="38"/>
      <c r="H269" s="38"/>
      <c r="I269" s="195"/>
      <c r="J269" s="38"/>
      <c r="K269" s="38"/>
      <c r="L269" s="41"/>
      <c r="M269" s="196"/>
      <c r="N269" s="197"/>
      <c r="O269" s="66"/>
      <c r="P269" s="66"/>
      <c r="Q269" s="66"/>
      <c r="R269" s="66"/>
      <c r="S269" s="66"/>
      <c r="T269" s="67"/>
      <c r="U269" s="36"/>
      <c r="V269" s="36"/>
      <c r="W269" s="36"/>
      <c r="X269" s="36"/>
      <c r="Y269" s="36"/>
      <c r="Z269" s="36"/>
      <c r="AA269" s="36"/>
      <c r="AB269" s="36"/>
      <c r="AC269" s="36"/>
      <c r="AD269" s="36"/>
      <c r="AE269" s="36"/>
      <c r="AT269" s="19" t="s">
        <v>209</v>
      </c>
      <c r="AU269" s="19" t="s">
        <v>89</v>
      </c>
    </row>
    <row r="270" spans="1:65" s="2" customFormat="1" ht="24.2" customHeight="1">
      <c r="A270" s="36"/>
      <c r="B270" s="37"/>
      <c r="C270" s="180" t="s">
        <v>525</v>
      </c>
      <c r="D270" s="180" t="s">
        <v>202</v>
      </c>
      <c r="E270" s="181" t="s">
        <v>1803</v>
      </c>
      <c r="F270" s="182" t="s">
        <v>1804</v>
      </c>
      <c r="G270" s="183" t="s">
        <v>434</v>
      </c>
      <c r="H270" s="184">
        <v>2</v>
      </c>
      <c r="I270" s="185"/>
      <c r="J270" s="186">
        <f>ROUND(I270*H270,2)</f>
        <v>0</v>
      </c>
      <c r="K270" s="182" t="s">
        <v>206</v>
      </c>
      <c r="L270" s="41"/>
      <c r="M270" s="187" t="s">
        <v>22</v>
      </c>
      <c r="N270" s="188" t="s">
        <v>51</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207</v>
      </c>
      <c r="AT270" s="191" t="s">
        <v>202</v>
      </c>
      <c r="AU270" s="191" t="s">
        <v>89</v>
      </c>
      <c r="AY270" s="19" t="s">
        <v>201</v>
      </c>
      <c r="BE270" s="192">
        <f>IF(N270="základní",J270,0)</f>
        <v>0</v>
      </c>
      <c r="BF270" s="192">
        <f>IF(N270="snížená",J270,0)</f>
        <v>0</v>
      </c>
      <c r="BG270" s="192">
        <f>IF(N270="zákl. přenesená",J270,0)</f>
        <v>0</v>
      </c>
      <c r="BH270" s="192">
        <f>IF(N270="sníž. přenesená",J270,0)</f>
        <v>0</v>
      </c>
      <c r="BI270" s="192">
        <f>IF(N270="nulová",J270,0)</f>
        <v>0</v>
      </c>
      <c r="BJ270" s="19" t="s">
        <v>23</v>
      </c>
      <c r="BK270" s="192">
        <f>ROUND(I270*H270,2)</f>
        <v>0</v>
      </c>
      <c r="BL270" s="19" t="s">
        <v>207</v>
      </c>
      <c r="BM270" s="191" t="s">
        <v>1805</v>
      </c>
    </row>
    <row r="271" spans="1:65" s="2" customFormat="1" ht="39">
      <c r="A271" s="36"/>
      <c r="B271" s="37"/>
      <c r="C271" s="38"/>
      <c r="D271" s="193" t="s">
        <v>209</v>
      </c>
      <c r="E271" s="38"/>
      <c r="F271" s="194" t="s">
        <v>1748</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209</v>
      </c>
      <c r="AU271" s="19" t="s">
        <v>89</v>
      </c>
    </row>
    <row r="272" spans="1:65" s="2" customFormat="1" ht="37.9" customHeight="1">
      <c r="A272" s="36"/>
      <c r="B272" s="37"/>
      <c r="C272" s="180" t="s">
        <v>532</v>
      </c>
      <c r="D272" s="180" t="s">
        <v>202</v>
      </c>
      <c r="E272" s="181" t="s">
        <v>1349</v>
      </c>
      <c r="F272" s="182" t="s">
        <v>1350</v>
      </c>
      <c r="G272" s="183" t="s">
        <v>224</v>
      </c>
      <c r="H272" s="184">
        <v>127.05200000000001</v>
      </c>
      <c r="I272" s="185"/>
      <c r="J272" s="186">
        <f>ROUND(I272*H272,2)</f>
        <v>0</v>
      </c>
      <c r="K272" s="182" t="s">
        <v>206</v>
      </c>
      <c r="L272" s="41"/>
      <c r="M272" s="187" t="s">
        <v>22</v>
      </c>
      <c r="N272" s="188" t="s">
        <v>51</v>
      </c>
      <c r="O272" s="66"/>
      <c r="P272" s="189">
        <f>O272*H272</f>
        <v>0</v>
      </c>
      <c r="Q272" s="189">
        <v>0</v>
      </c>
      <c r="R272" s="189">
        <f>Q272*H272</f>
        <v>0</v>
      </c>
      <c r="S272" s="189">
        <v>0</v>
      </c>
      <c r="T272" s="190">
        <f>S272*H272</f>
        <v>0</v>
      </c>
      <c r="U272" s="36"/>
      <c r="V272" s="36"/>
      <c r="W272" s="36"/>
      <c r="X272" s="36"/>
      <c r="Y272" s="36"/>
      <c r="Z272" s="36"/>
      <c r="AA272" s="36"/>
      <c r="AB272" s="36"/>
      <c r="AC272" s="36"/>
      <c r="AD272" s="36"/>
      <c r="AE272" s="36"/>
      <c r="AR272" s="191" t="s">
        <v>207</v>
      </c>
      <c r="AT272" s="191" t="s">
        <v>202</v>
      </c>
      <c r="AU272" s="191" t="s">
        <v>89</v>
      </c>
      <c r="AY272" s="19" t="s">
        <v>201</v>
      </c>
      <c r="BE272" s="192">
        <f>IF(N272="základní",J272,0)</f>
        <v>0</v>
      </c>
      <c r="BF272" s="192">
        <f>IF(N272="snížená",J272,0)</f>
        <v>0</v>
      </c>
      <c r="BG272" s="192">
        <f>IF(N272="zákl. přenesená",J272,0)</f>
        <v>0</v>
      </c>
      <c r="BH272" s="192">
        <f>IF(N272="sníž. přenesená",J272,0)</f>
        <v>0</v>
      </c>
      <c r="BI272" s="192">
        <f>IF(N272="nulová",J272,0)</f>
        <v>0</v>
      </c>
      <c r="BJ272" s="19" t="s">
        <v>23</v>
      </c>
      <c r="BK272" s="192">
        <f>ROUND(I272*H272,2)</f>
        <v>0</v>
      </c>
      <c r="BL272" s="19" t="s">
        <v>207</v>
      </c>
      <c r="BM272" s="191" t="s">
        <v>1806</v>
      </c>
    </row>
    <row r="273" spans="1:65" s="2" customFormat="1" ht="58.5">
      <c r="A273" s="36"/>
      <c r="B273" s="37"/>
      <c r="C273" s="38"/>
      <c r="D273" s="193" t="s">
        <v>209</v>
      </c>
      <c r="E273" s="38"/>
      <c r="F273" s="194" t="s">
        <v>1352</v>
      </c>
      <c r="G273" s="38"/>
      <c r="H273" s="38"/>
      <c r="I273" s="195"/>
      <c r="J273" s="38"/>
      <c r="K273" s="38"/>
      <c r="L273" s="41"/>
      <c r="M273" s="196"/>
      <c r="N273" s="197"/>
      <c r="O273" s="66"/>
      <c r="P273" s="66"/>
      <c r="Q273" s="66"/>
      <c r="R273" s="66"/>
      <c r="S273" s="66"/>
      <c r="T273" s="67"/>
      <c r="U273" s="36"/>
      <c r="V273" s="36"/>
      <c r="W273" s="36"/>
      <c r="X273" s="36"/>
      <c r="Y273" s="36"/>
      <c r="Z273" s="36"/>
      <c r="AA273" s="36"/>
      <c r="AB273" s="36"/>
      <c r="AC273" s="36"/>
      <c r="AD273" s="36"/>
      <c r="AE273" s="36"/>
      <c r="AT273" s="19" t="s">
        <v>209</v>
      </c>
      <c r="AU273" s="19" t="s">
        <v>89</v>
      </c>
    </row>
    <row r="274" spans="1:65" s="14" customFormat="1" ht="11.25">
      <c r="B274" s="208"/>
      <c r="C274" s="209"/>
      <c r="D274" s="193" t="s">
        <v>211</v>
      </c>
      <c r="E274" s="210" t="s">
        <v>22</v>
      </c>
      <c r="F274" s="211" t="s">
        <v>1807</v>
      </c>
      <c r="G274" s="209"/>
      <c r="H274" s="212">
        <v>127.05200000000001</v>
      </c>
      <c r="I274" s="213"/>
      <c r="J274" s="209"/>
      <c r="K274" s="209"/>
      <c r="L274" s="214"/>
      <c r="M274" s="215"/>
      <c r="N274" s="216"/>
      <c r="O274" s="216"/>
      <c r="P274" s="216"/>
      <c r="Q274" s="216"/>
      <c r="R274" s="216"/>
      <c r="S274" s="216"/>
      <c r="T274" s="217"/>
      <c r="AT274" s="218" t="s">
        <v>211</v>
      </c>
      <c r="AU274" s="218" t="s">
        <v>89</v>
      </c>
      <c r="AV274" s="14" t="s">
        <v>89</v>
      </c>
      <c r="AW274" s="14" t="s">
        <v>41</v>
      </c>
      <c r="AX274" s="14" t="s">
        <v>23</v>
      </c>
      <c r="AY274" s="218" t="s">
        <v>201</v>
      </c>
    </row>
    <row r="275" spans="1:65" s="2" customFormat="1" ht="37.9" customHeight="1">
      <c r="A275" s="36"/>
      <c r="B275" s="37"/>
      <c r="C275" s="180" t="s">
        <v>537</v>
      </c>
      <c r="D275" s="180" t="s">
        <v>202</v>
      </c>
      <c r="E275" s="181" t="s">
        <v>1354</v>
      </c>
      <c r="F275" s="182" t="s">
        <v>1355</v>
      </c>
      <c r="G275" s="183" t="s">
        <v>224</v>
      </c>
      <c r="H275" s="184">
        <v>1397.5719999999999</v>
      </c>
      <c r="I275" s="185"/>
      <c r="J275" s="186">
        <f>ROUND(I275*H275,2)</f>
        <v>0</v>
      </c>
      <c r="K275" s="182" t="s">
        <v>206</v>
      </c>
      <c r="L275" s="41"/>
      <c r="M275" s="187" t="s">
        <v>22</v>
      </c>
      <c r="N275" s="188" t="s">
        <v>51</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207</v>
      </c>
      <c r="AT275" s="191" t="s">
        <v>202</v>
      </c>
      <c r="AU275" s="191" t="s">
        <v>89</v>
      </c>
      <c r="AY275" s="19" t="s">
        <v>201</v>
      </c>
      <c r="BE275" s="192">
        <f>IF(N275="základní",J275,0)</f>
        <v>0</v>
      </c>
      <c r="BF275" s="192">
        <f>IF(N275="snížená",J275,0)</f>
        <v>0</v>
      </c>
      <c r="BG275" s="192">
        <f>IF(N275="zákl. přenesená",J275,0)</f>
        <v>0</v>
      </c>
      <c r="BH275" s="192">
        <f>IF(N275="sníž. přenesená",J275,0)</f>
        <v>0</v>
      </c>
      <c r="BI275" s="192">
        <f>IF(N275="nulová",J275,0)</f>
        <v>0</v>
      </c>
      <c r="BJ275" s="19" t="s">
        <v>23</v>
      </c>
      <c r="BK275" s="192">
        <f>ROUND(I275*H275,2)</f>
        <v>0</v>
      </c>
      <c r="BL275" s="19" t="s">
        <v>207</v>
      </c>
      <c r="BM275" s="191" t="s">
        <v>1808</v>
      </c>
    </row>
    <row r="276" spans="1:65" s="2" customFormat="1" ht="58.5">
      <c r="A276" s="36"/>
      <c r="B276" s="37"/>
      <c r="C276" s="38"/>
      <c r="D276" s="193" t="s">
        <v>209</v>
      </c>
      <c r="E276" s="38"/>
      <c r="F276" s="194" t="s">
        <v>1352</v>
      </c>
      <c r="G276" s="38"/>
      <c r="H276" s="38"/>
      <c r="I276" s="195"/>
      <c r="J276" s="38"/>
      <c r="K276" s="38"/>
      <c r="L276" s="41"/>
      <c r="M276" s="196"/>
      <c r="N276" s="197"/>
      <c r="O276" s="66"/>
      <c r="P276" s="66"/>
      <c r="Q276" s="66"/>
      <c r="R276" s="66"/>
      <c r="S276" s="66"/>
      <c r="T276" s="67"/>
      <c r="U276" s="36"/>
      <c r="V276" s="36"/>
      <c r="W276" s="36"/>
      <c r="X276" s="36"/>
      <c r="Y276" s="36"/>
      <c r="Z276" s="36"/>
      <c r="AA276" s="36"/>
      <c r="AB276" s="36"/>
      <c r="AC276" s="36"/>
      <c r="AD276" s="36"/>
      <c r="AE276" s="36"/>
      <c r="AT276" s="19" t="s">
        <v>209</v>
      </c>
      <c r="AU276" s="19" t="s">
        <v>89</v>
      </c>
    </row>
    <row r="277" spans="1:65" s="14" customFormat="1" ht="11.25">
      <c r="B277" s="208"/>
      <c r="C277" s="209"/>
      <c r="D277" s="193" t="s">
        <v>211</v>
      </c>
      <c r="E277" s="210" t="s">
        <v>22</v>
      </c>
      <c r="F277" s="211" t="s">
        <v>1809</v>
      </c>
      <c r="G277" s="209"/>
      <c r="H277" s="212">
        <v>1397.5719999999999</v>
      </c>
      <c r="I277" s="213"/>
      <c r="J277" s="209"/>
      <c r="K277" s="209"/>
      <c r="L277" s="214"/>
      <c r="M277" s="215"/>
      <c r="N277" s="216"/>
      <c r="O277" s="216"/>
      <c r="P277" s="216"/>
      <c r="Q277" s="216"/>
      <c r="R277" s="216"/>
      <c r="S277" s="216"/>
      <c r="T277" s="217"/>
      <c r="AT277" s="218" t="s">
        <v>211</v>
      </c>
      <c r="AU277" s="218" t="s">
        <v>89</v>
      </c>
      <c r="AV277" s="14" t="s">
        <v>89</v>
      </c>
      <c r="AW277" s="14" t="s">
        <v>41</v>
      </c>
      <c r="AX277" s="14" t="s">
        <v>23</v>
      </c>
      <c r="AY277" s="218" t="s">
        <v>201</v>
      </c>
    </row>
    <row r="278" spans="1:65" s="2" customFormat="1" ht="37.9" customHeight="1">
      <c r="A278" s="36"/>
      <c r="B278" s="37"/>
      <c r="C278" s="180" t="s">
        <v>546</v>
      </c>
      <c r="D278" s="180" t="s">
        <v>202</v>
      </c>
      <c r="E278" s="181" t="s">
        <v>1810</v>
      </c>
      <c r="F278" s="182" t="s">
        <v>1811</v>
      </c>
      <c r="G278" s="183" t="s">
        <v>224</v>
      </c>
      <c r="H278" s="184">
        <v>456</v>
      </c>
      <c r="I278" s="185"/>
      <c r="J278" s="186">
        <f>ROUND(I278*H278,2)</f>
        <v>0</v>
      </c>
      <c r="K278" s="182" t="s">
        <v>206</v>
      </c>
      <c r="L278" s="41"/>
      <c r="M278" s="187" t="s">
        <v>22</v>
      </c>
      <c r="N278" s="188" t="s">
        <v>51</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207</v>
      </c>
      <c r="AT278" s="191" t="s">
        <v>202</v>
      </c>
      <c r="AU278" s="191" t="s">
        <v>89</v>
      </c>
      <c r="AY278" s="19" t="s">
        <v>201</v>
      </c>
      <c r="BE278" s="192">
        <f>IF(N278="základní",J278,0)</f>
        <v>0</v>
      </c>
      <c r="BF278" s="192">
        <f>IF(N278="snížená",J278,0)</f>
        <v>0</v>
      </c>
      <c r="BG278" s="192">
        <f>IF(N278="zákl. přenesená",J278,0)</f>
        <v>0</v>
      </c>
      <c r="BH278" s="192">
        <f>IF(N278="sníž. přenesená",J278,0)</f>
        <v>0</v>
      </c>
      <c r="BI278" s="192">
        <f>IF(N278="nulová",J278,0)</f>
        <v>0</v>
      </c>
      <c r="BJ278" s="19" t="s">
        <v>23</v>
      </c>
      <c r="BK278" s="192">
        <f>ROUND(I278*H278,2)</f>
        <v>0</v>
      </c>
      <c r="BL278" s="19" t="s">
        <v>207</v>
      </c>
      <c r="BM278" s="191" t="s">
        <v>1812</v>
      </c>
    </row>
    <row r="279" spans="1:65" s="2" customFormat="1" ht="58.5">
      <c r="A279" s="36"/>
      <c r="B279" s="37"/>
      <c r="C279" s="38"/>
      <c r="D279" s="193" t="s">
        <v>209</v>
      </c>
      <c r="E279" s="38"/>
      <c r="F279" s="194" t="s">
        <v>1352</v>
      </c>
      <c r="G279" s="38"/>
      <c r="H279" s="38"/>
      <c r="I279" s="195"/>
      <c r="J279" s="38"/>
      <c r="K279" s="38"/>
      <c r="L279" s="41"/>
      <c r="M279" s="196"/>
      <c r="N279" s="197"/>
      <c r="O279" s="66"/>
      <c r="P279" s="66"/>
      <c r="Q279" s="66"/>
      <c r="R279" s="66"/>
      <c r="S279" s="66"/>
      <c r="T279" s="67"/>
      <c r="U279" s="36"/>
      <c r="V279" s="36"/>
      <c r="W279" s="36"/>
      <c r="X279" s="36"/>
      <c r="Y279" s="36"/>
      <c r="Z279" s="36"/>
      <c r="AA279" s="36"/>
      <c r="AB279" s="36"/>
      <c r="AC279" s="36"/>
      <c r="AD279" s="36"/>
      <c r="AE279" s="36"/>
      <c r="AT279" s="19" t="s">
        <v>209</v>
      </c>
      <c r="AU279" s="19" t="s">
        <v>89</v>
      </c>
    </row>
    <row r="280" spans="1:65" s="14" customFormat="1" ht="11.25">
      <c r="B280" s="208"/>
      <c r="C280" s="209"/>
      <c r="D280" s="193" t="s">
        <v>211</v>
      </c>
      <c r="E280" s="210" t="s">
        <v>22</v>
      </c>
      <c r="F280" s="211" t="s">
        <v>1813</v>
      </c>
      <c r="G280" s="209"/>
      <c r="H280" s="212">
        <v>456</v>
      </c>
      <c r="I280" s="213"/>
      <c r="J280" s="209"/>
      <c r="K280" s="209"/>
      <c r="L280" s="214"/>
      <c r="M280" s="215"/>
      <c r="N280" s="216"/>
      <c r="O280" s="216"/>
      <c r="P280" s="216"/>
      <c r="Q280" s="216"/>
      <c r="R280" s="216"/>
      <c r="S280" s="216"/>
      <c r="T280" s="217"/>
      <c r="AT280" s="218" t="s">
        <v>211</v>
      </c>
      <c r="AU280" s="218" t="s">
        <v>89</v>
      </c>
      <c r="AV280" s="14" t="s">
        <v>89</v>
      </c>
      <c r="AW280" s="14" t="s">
        <v>41</v>
      </c>
      <c r="AX280" s="14" t="s">
        <v>23</v>
      </c>
      <c r="AY280" s="218" t="s">
        <v>201</v>
      </c>
    </row>
    <row r="281" spans="1:65" s="2" customFormat="1" ht="37.9" customHeight="1">
      <c r="A281" s="36"/>
      <c r="B281" s="37"/>
      <c r="C281" s="180" t="s">
        <v>554</v>
      </c>
      <c r="D281" s="180" t="s">
        <v>202</v>
      </c>
      <c r="E281" s="181" t="s">
        <v>1814</v>
      </c>
      <c r="F281" s="182" t="s">
        <v>1815</v>
      </c>
      <c r="G281" s="183" t="s">
        <v>224</v>
      </c>
      <c r="H281" s="184">
        <v>5016</v>
      </c>
      <c r="I281" s="185"/>
      <c r="J281" s="186">
        <f>ROUND(I281*H281,2)</f>
        <v>0</v>
      </c>
      <c r="K281" s="182" t="s">
        <v>206</v>
      </c>
      <c r="L281" s="41"/>
      <c r="M281" s="187" t="s">
        <v>22</v>
      </c>
      <c r="N281" s="188" t="s">
        <v>51</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207</v>
      </c>
      <c r="AT281" s="191" t="s">
        <v>202</v>
      </c>
      <c r="AU281" s="191" t="s">
        <v>89</v>
      </c>
      <c r="AY281" s="19" t="s">
        <v>201</v>
      </c>
      <c r="BE281" s="192">
        <f>IF(N281="základní",J281,0)</f>
        <v>0</v>
      </c>
      <c r="BF281" s="192">
        <f>IF(N281="snížená",J281,0)</f>
        <v>0</v>
      </c>
      <c r="BG281" s="192">
        <f>IF(N281="zákl. přenesená",J281,0)</f>
        <v>0</v>
      </c>
      <c r="BH281" s="192">
        <f>IF(N281="sníž. přenesená",J281,0)</f>
        <v>0</v>
      </c>
      <c r="BI281" s="192">
        <f>IF(N281="nulová",J281,0)</f>
        <v>0</v>
      </c>
      <c r="BJ281" s="19" t="s">
        <v>23</v>
      </c>
      <c r="BK281" s="192">
        <f>ROUND(I281*H281,2)</f>
        <v>0</v>
      </c>
      <c r="BL281" s="19" t="s">
        <v>207</v>
      </c>
      <c r="BM281" s="191" t="s">
        <v>1816</v>
      </c>
    </row>
    <row r="282" spans="1:65" s="2" customFormat="1" ht="58.5">
      <c r="A282" s="36"/>
      <c r="B282" s="37"/>
      <c r="C282" s="38"/>
      <c r="D282" s="193" t="s">
        <v>209</v>
      </c>
      <c r="E282" s="38"/>
      <c r="F282" s="194" t="s">
        <v>1352</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209</v>
      </c>
      <c r="AU282" s="19" t="s">
        <v>89</v>
      </c>
    </row>
    <row r="283" spans="1:65" s="14" customFormat="1" ht="11.25">
      <c r="B283" s="208"/>
      <c r="C283" s="209"/>
      <c r="D283" s="193" t="s">
        <v>211</v>
      </c>
      <c r="E283" s="210" t="s">
        <v>22</v>
      </c>
      <c r="F283" s="211" t="s">
        <v>1817</v>
      </c>
      <c r="G283" s="209"/>
      <c r="H283" s="212">
        <v>5016</v>
      </c>
      <c r="I283" s="213"/>
      <c r="J283" s="209"/>
      <c r="K283" s="209"/>
      <c r="L283" s="214"/>
      <c r="M283" s="215"/>
      <c r="N283" s="216"/>
      <c r="O283" s="216"/>
      <c r="P283" s="216"/>
      <c r="Q283" s="216"/>
      <c r="R283" s="216"/>
      <c r="S283" s="216"/>
      <c r="T283" s="217"/>
      <c r="AT283" s="218" t="s">
        <v>211</v>
      </c>
      <c r="AU283" s="218" t="s">
        <v>89</v>
      </c>
      <c r="AV283" s="14" t="s">
        <v>89</v>
      </c>
      <c r="AW283" s="14" t="s">
        <v>41</v>
      </c>
      <c r="AX283" s="14" t="s">
        <v>23</v>
      </c>
      <c r="AY283" s="218" t="s">
        <v>201</v>
      </c>
    </row>
    <row r="284" spans="1:65" s="2" customFormat="1" ht="24.2" customHeight="1">
      <c r="A284" s="36"/>
      <c r="B284" s="37"/>
      <c r="C284" s="180" t="s">
        <v>561</v>
      </c>
      <c r="D284" s="180" t="s">
        <v>202</v>
      </c>
      <c r="E284" s="181" t="s">
        <v>1818</v>
      </c>
      <c r="F284" s="182" t="s">
        <v>1819</v>
      </c>
      <c r="G284" s="183" t="s">
        <v>205</v>
      </c>
      <c r="H284" s="184">
        <v>90</v>
      </c>
      <c r="I284" s="185"/>
      <c r="J284" s="186">
        <f>ROUND(I284*H284,2)</f>
        <v>0</v>
      </c>
      <c r="K284" s="182" t="s">
        <v>206</v>
      </c>
      <c r="L284" s="41"/>
      <c r="M284" s="187" t="s">
        <v>22</v>
      </c>
      <c r="N284" s="188" t="s">
        <v>51</v>
      </c>
      <c r="O284" s="66"/>
      <c r="P284" s="189">
        <f>O284*H284</f>
        <v>0</v>
      </c>
      <c r="Q284" s="189">
        <v>1.6E-2</v>
      </c>
      <c r="R284" s="189">
        <f>Q284*H284</f>
        <v>1.44</v>
      </c>
      <c r="S284" s="189">
        <v>0</v>
      </c>
      <c r="T284" s="190">
        <f>S284*H284</f>
        <v>0</v>
      </c>
      <c r="U284" s="36"/>
      <c r="V284" s="36"/>
      <c r="W284" s="36"/>
      <c r="X284" s="36"/>
      <c r="Y284" s="36"/>
      <c r="Z284" s="36"/>
      <c r="AA284" s="36"/>
      <c r="AB284" s="36"/>
      <c r="AC284" s="36"/>
      <c r="AD284" s="36"/>
      <c r="AE284" s="36"/>
      <c r="AR284" s="191" t="s">
        <v>207</v>
      </c>
      <c r="AT284" s="191" t="s">
        <v>202</v>
      </c>
      <c r="AU284" s="191" t="s">
        <v>89</v>
      </c>
      <c r="AY284" s="19" t="s">
        <v>201</v>
      </c>
      <c r="BE284" s="192">
        <f>IF(N284="základní",J284,0)</f>
        <v>0</v>
      </c>
      <c r="BF284" s="192">
        <f>IF(N284="snížená",J284,0)</f>
        <v>0</v>
      </c>
      <c r="BG284" s="192">
        <f>IF(N284="zákl. přenesená",J284,0)</f>
        <v>0</v>
      </c>
      <c r="BH284" s="192">
        <f>IF(N284="sníž. přenesená",J284,0)</f>
        <v>0</v>
      </c>
      <c r="BI284" s="192">
        <f>IF(N284="nulová",J284,0)</f>
        <v>0</v>
      </c>
      <c r="BJ284" s="19" t="s">
        <v>23</v>
      </c>
      <c r="BK284" s="192">
        <f>ROUND(I284*H284,2)</f>
        <v>0</v>
      </c>
      <c r="BL284" s="19" t="s">
        <v>207</v>
      </c>
      <c r="BM284" s="191" t="s">
        <v>1820</v>
      </c>
    </row>
    <row r="285" spans="1:65" s="2" customFormat="1" ht="146.25">
      <c r="A285" s="36"/>
      <c r="B285" s="37"/>
      <c r="C285" s="38"/>
      <c r="D285" s="193" t="s">
        <v>209</v>
      </c>
      <c r="E285" s="38"/>
      <c r="F285" s="194" t="s">
        <v>1821</v>
      </c>
      <c r="G285" s="38"/>
      <c r="H285" s="38"/>
      <c r="I285" s="195"/>
      <c r="J285" s="38"/>
      <c r="K285" s="38"/>
      <c r="L285" s="41"/>
      <c r="M285" s="196"/>
      <c r="N285" s="197"/>
      <c r="O285" s="66"/>
      <c r="P285" s="66"/>
      <c r="Q285" s="66"/>
      <c r="R285" s="66"/>
      <c r="S285" s="66"/>
      <c r="T285" s="67"/>
      <c r="U285" s="36"/>
      <c r="V285" s="36"/>
      <c r="W285" s="36"/>
      <c r="X285" s="36"/>
      <c r="Y285" s="36"/>
      <c r="Z285" s="36"/>
      <c r="AA285" s="36"/>
      <c r="AB285" s="36"/>
      <c r="AC285" s="36"/>
      <c r="AD285" s="36"/>
      <c r="AE285" s="36"/>
      <c r="AT285" s="19" t="s">
        <v>209</v>
      </c>
      <c r="AU285" s="19" t="s">
        <v>89</v>
      </c>
    </row>
    <row r="286" spans="1:65" s="14" customFormat="1" ht="11.25">
      <c r="B286" s="208"/>
      <c r="C286" s="209"/>
      <c r="D286" s="193" t="s">
        <v>211</v>
      </c>
      <c r="E286" s="210" t="s">
        <v>22</v>
      </c>
      <c r="F286" s="211" t="s">
        <v>1822</v>
      </c>
      <c r="G286" s="209"/>
      <c r="H286" s="212">
        <v>90</v>
      </c>
      <c r="I286" s="213"/>
      <c r="J286" s="209"/>
      <c r="K286" s="209"/>
      <c r="L286" s="214"/>
      <c r="M286" s="215"/>
      <c r="N286" s="216"/>
      <c r="O286" s="216"/>
      <c r="P286" s="216"/>
      <c r="Q286" s="216"/>
      <c r="R286" s="216"/>
      <c r="S286" s="216"/>
      <c r="T286" s="217"/>
      <c r="AT286" s="218" t="s">
        <v>211</v>
      </c>
      <c r="AU286" s="218" t="s">
        <v>89</v>
      </c>
      <c r="AV286" s="14" t="s">
        <v>89</v>
      </c>
      <c r="AW286" s="14" t="s">
        <v>41</v>
      </c>
      <c r="AX286" s="14" t="s">
        <v>23</v>
      </c>
      <c r="AY286" s="218" t="s">
        <v>201</v>
      </c>
    </row>
    <row r="287" spans="1:65" s="2" customFormat="1" ht="24.2" customHeight="1">
      <c r="A287" s="36"/>
      <c r="B287" s="37"/>
      <c r="C287" s="180" t="s">
        <v>566</v>
      </c>
      <c r="D287" s="180" t="s">
        <v>202</v>
      </c>
      <c r="E287" s="181" t="s">
        <v>1358</v>
      </c>
      <c r="F287" s="182" t="s">
        <v>1359</v>
      </c>
      <c r="G287" s="183" t="s">
        <v>224</v>
      </c>
      <c r="H287" s="184">
        <v>583.05200000000002</v>
      </c>
      <c r="I287" s="185"/>
      <c r="J287" s="186">
        <f>ROUND(I287*H287,2)</f>
        <v>0</v>
      </c>
      <c r="K287" s="182" t="s">
        <v>206</v>
      </c>
      <c r="L287" s="41"/>
      <c r="M287" s="187" t="s">
        <v>22</v>
      </c>
      <c r="N287" s="188" t="s">
        <v>51</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207</v>
      </c>
      <c r="AT287" s="191" t="s">
        <v>202</v>
      </c>
      <c r="AU287" s="191" t="s">
        <v>89</v>
      </c>
      <c r="AY287" s="19" t="s">
        <v>201</v>
      </c>
      <c r="BE287" s="192">
        <f>IF(N287="základní",J287,0)</f>
        <v>0</v>
      </c>
      <c r="BF287" s="192">
        <f>IF(N287="snížená",J287,0)</f>
        <v>0</v>
      </c>
      <c r="BG287" s="192">
        <f>IF(N287="zákl. přenesená",J287,0)</f>
        <v>0</v>
      </c>
      <c r="BH287" s="192">
        <f>IF(N287="sníž. přenesená",J287,0)</f>
        <v>0</v>
      </c>
      <c r="BI287" s="192">
        <f>IF(N287="nulová",J287,0)</f>
        <v>0</v>
      </c>
      <c r="BJ287" s="19" t="s">
        <v>23</v>
      </c>
      <c r="BK287" s="192">
        <f>ROUND(I287*H287,2)</f>
        <v>0</v>
      </c>
      <c r="BL287" s="19" t="s">
        <v>207</v>
      </c>
      <c r="BM287" s="191" t="s">
        <v>1823</v>
      </c>
    </row>
    <row r="288" spans="1:65" s="2" customFormat="1" ht="97.5">
      <c r="A288" s="36"/>
      <c r="B288" s="37"/>
      <c r="C288" s="38"/>
      <c r="D288" s="193" t="s">
        <v>209</v>
      </c>
      <c r="E288" s="38"/>
      <c r="F288" s="194" t="s">
        <v>1361</v>
      </c>
      <c r="G288" s="38"/>
      <c r="H288" s="38"/>
      <c r="I288" s="195"/>
      <c r="J288" s="38"/>
      <c r="K288" s="38"/>
      <c r="L288" s="41"/>
      <c r="M288" s="196"/>
      <c r="N288" s="197"/>
      <c r="O288" s="66"/>
      <c r="P288" s="66"/>
      <c r="Q288" s="66"/>
      <c r="R288" s="66"/>
      <c r="S288" s="66"/>
      <c r="T288" s="67"/>
      <c r="U288" s="36"/>
      <c r="V288" s="36"/>
      <c r="W288" s="36"/>
      <c r="X288" s="36"/>
      <c r="Y288" s="36"/>
      <c r="Z288" s="36"/>
      <c r="AA288" s="36"/>
      <c r="AB288" s="36"/>
      <c r="AC288" s="36"/>
      <c r="AD288" s="36"/>
      <c r="AE288" s="36"/>
      <c r="AT288" s="19" t="s">
        <v>209</v>
      </c>
      <c r="AU288" s="19" t="s">
        <v>89</v>
      </c>
    </row>
    <row r="289" spans="1:65" s="14" customFormat="1" ht="11.25">
      <c r="B289" s="208"/>
      <c r="C289" s="209"/>
      <c r="D289" s="193" t="s">
        <v>211</v>
      </c>
      <c r="E289" s="210" t="s">
        <v>22</v>
      </c>
      <c r="F289" s="211" t="s">
        <v>1824</v>
      </c>
      <c r="G289" s="209"/>
      <c r="H289" s="212">
        <v>583.05200000000002</v>
      </c>
      <c r="I289" s="213"/>
      <c r="J289" s="209"/>
      <c r="K289" s="209"/>
      <c r="L289" s="214"/>
      <c r="M289" s="215"/>
      <c r="N289" s="216"/>
      <c r="O289" s="216"/>
      <c r="P289" s="216"/>
      <c r="Q289" s="216"/>
      <c r="R289" s="216"/>
      <c r="S289" s="216"/>
      <c r="T289" s="217"/>
      <c r="AT289" s="218" t="s">
        <v>211</v>
      </c>
      <c r="AU289" s="218" t="s">
        <v>89</v>
      </c>
      <c r="AV289" s="14" t="s">
        <v>89</v>
      </c>
      <c r="AW289" s="14" t="s">
        <v>41</v>
      </c>
      <c r="AX289" s="14" t="s">
        <v>23</v>
      </c>
      <c r="AY289" s="218" t="s">
        <v>201</v>
      </c>
    </row>
    <row r="290" spans="1:65" s="2" customFormat="1" ht="24.2" customHeight="1">
      <c r="A290" s="36"/>
      <c r="B290" s="37"/>
      <c r="C290" s="180" t="s">
        <v>571</v>
      </c>
      <c r="D290" s="180" t="s">
        <v>202</v>
      </c>
      <c r="E290" s="181" t="s">
        <v>1362</v>
      </c>
      <c r="F290" s="182" t="s">
        <v>1291</v>
      </c>
      <c r="G290" s="183" t="s">
        <v>285</v>
      </c>
      <c r="H290" s="184">
        <v>1166.104</v>
      </c>
      <c r="I290" s="185"/>
      <c r="J290" s="186">
        <f>ROUND(I290*H290,2)</f>
        <v>0</v>
      </c>
      <c r="K290" s="182" t="s">
        <v>206</v>
      </c>
      <c r="L290" s="41"/>
      <c r="M290" s="187" t="s">
        <v>22</v>
      </c>
      <c r="N290" s="188" t="s">
        <v>51</v>
      </c>
      <c r="O290" s="66"/>
      <c r="P290" s="189">
        <f>O290*H290</f>
        <v>0</v>
      </c>
      <c r="Q290" s="189">
        <v>0</v>
      </c>
      <c r="R290" s="189">
        <f>Q290*H290</f>
        <v>0</v>
      </c>
      <c r="S290" s="189">
        <v>0</v>
      </c>
      <c r="T290" s="190">
        <f>S290*H290</f>
        <v>0</v>
      </c>
      <c r="U290" s="36"/>
      <c r="V290" s="36"/>
      <c r="W290" s="36"/>
      <c r="X290" s="36"/>
      <c r="Y290" s="36"/>
      <c r="Z290" s="36"/>
      <c r="AA290" s="36"/>
      <c r="AB290" s="36"/>
      <c r="AC290" s="36"/>
      <c r="AD290" s="36"/>
      <c r="AE290" s="36"/>
      <c r="AR290" s="191" t="s">
        <v>207</v>
      </c>
      <c r="AT290" s="191" t="s">
        <v>202</v>
      </c>
      <c r="AU290" s="191" t="s">
        <v>89</v>
      </c>
      <c r="AY290" s="19" t="s">
        <v>201</v>
      </c>
      <c r="BE290" s="192">
        <f>IF(N290="základní",J290,0)</f>
        <v>0</v>
      </c>
      <c r="BF290" s="192">
        <f>IF(N290="snížená",J290,0)</f>
        <v>0</v>
      </c>
      <c r="BG290" s="192">
        <f>IF(N290="zákl. přenesená",J290,0)</f>
        <v>0</v>
      </c>
      <c r="BH290" s="192">
        <f>IF(N290="sníž. přenesená",J290,0)</f>
        <v>0</v>
      </c>
      <c r="BI290" s="192">
        <f>IF(N290="nulová",J290,0)</f>
        <v>0</v>
      </c>
      <c r="BJ290" s="19" t="s">
        <v>23</v>
      </c>
      <c r="BK290" s="192">
        <f>ROUND(I290*H290,2)</f>
        <v>0</v>
      </c>
      <c r="BL290" s="19" t="s">
        <v>207</v>
      </c>
      <c r="BM290" s="191" t="s">
        <v>1825</v>
      </c>
    </row>
    <row r="291" spans="1:65" s="2" customFormat="1" ht="39">
      <c r="A291" s="36"/>
      <c r="B291" s="37"/>
      <c r="C291" s="38"/>
      <c r="D291" s="193" t="s">
        <v>209</v>
      </c>
      <c r="E291" s="38"/>
      <c r="F291" s="194" t="s">
        <v>1364</v>
      </c>
      <c r="G291" s="38"/>
      <c r="H291" s="38"/>
      <c r="I291" s="195"/>
      <c r="J291" s="38"/>
      <c r="K291" s="38"/>
      <c r="L291" s="41"/>
      <c r="M291" s="196"/>
      <c r="N291" s="197"/>
      <c r="O291" s="66"/>
      <c r="P291" s="66"/>
      <c r="Q291" s="66"/>
      <c r="R291" s="66"/>
      <c r="S291" s="66"/>
      <c r="T291" s="67"/>
      <c r="U291" s="36"/>
      <c r="V291" s="36"/>
      <c r="W291" s="36"/>
      <c r="X291" s="36"/>
      <c r="Y291" s="36"/>
      <c r="Z291" s="36"/>
      <c r="AA291" s="36"/>
      <c r="AB291" s="36"/>
      <c r="AC291" s="36"/>
      <c r="AD291" s="36"/>
      <c r="AE291" s="36"/>
      <c r="AT291" s="19" t="s">
        <v>209</v>
      </c>
      <c r="AU291" s="19" t="s">
        <v>89</v>
      </c>
    </row>
    <row r="292" spans="1:65" s="2" customFormat="1" ht="24.2" customHeight="1">
      <c r="A292" s="36"/>
      <c r="B292" s="37"/>
      <c r="C292" s="180" t="s">
        <v>576</v>
      </c>
      <c r="D292" s="180" t="s">
        <v>202</v>
      </c>
      <c r="E292" s="181" t="s">
        <v>1366</v>
      </c>
      <c r="F292" s="182" t="s">
        <v>1367</v>
      </c>
      <c r="G292" s="183" t="s">
        <v>224</v>
      </c>
      <c r="H292" s="184">
        <v>60</v>
      </c>
      <c r="I292" s="185"/>
      <c r="J292" s="186">
        <f>ROUND(I292*H292,2)</f>
        <v>0</v>
      </c>
      <c r="K292" s="182" t="s">
        <v>206</v>
      </c>
      <c r="L292" s="41"/>
      <c r="M292" s="187" t="s">
        <v>22</v>
      </c>
      <c r="N292" s="188" t="s">
        <v>51</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207</v>
      </c>
      <c r="AT292" s="191" t="s">
        <v>202</v>
      </c>
      <c r="AU292" s="191" t="s">
        <v>89</v>
      </c>
      <c r="AY292" s="19" t="s">
        <v>201</v>
      </c>
      <c r="BE292" s="192">
        <f>IF(N292="základní",J292,0)</f>
        <v>0</v>
      </c>
      <c r="BF292" s="192">
        <f>IF(N292="snížená",J292,0)</f>
        <v>0</v>
      </c>
      <c r="BG292" s="192">
        <f>IF(N292="zákl. přenesená",J292,0)</f>
        <v>0</v>
      </c>
      <c r="BH292" s="192">
        <f>IF(N292="sníž. přenesená",J292,0)</f>
        <v>0</v>
      </c>
      <c r="BI292" s="192">
        <f>IF(N292="nulová",J292,0)</f>
        <v>0</v>
      </c>
      <c r="BJ292" s="19" t="s">
        <v>23</v>
      </c>
      <c r="BK292" s="192">
        <f>ROUND(I292*H292,2)</f>
        <v>0</v>
      </c>
      <c r="BL292" s="19" t="s">
        <v>207</v>
      </c>
      <c r="BM292" s="191" t="s">
        <v>1826</v>
      </c>
    </row>
    <row r="293" spans="1:65" s="2" customFormat="1" ht="126.75">
      <c r="A293" s="36"/>
      <c r="B293" s="37"/>
      <c r="C293" s="38"/>
      <c r="D293" s="193" t="s">
        <v>209</v>
      </c>
      <c r="E293" s="38"/>
      <c r="F293" s="194" t="s">
        <v>1369</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209</v>
      </c>
      <c r="AU293" s="19" t="s">
        <v>89</v>
      </c>
    </row>
    <row r="294" spans="1:65" s="13" customFormat="1" ht="11.25">
      <c r="B294" s="198"/>
      <c r="C294" s="199"/>
      <c r="D294" s="193" t="s">
        <v>211</v>
      </c>
      <c r="E294" s="200" t="s">
        <v>22</v>
      </c>
      <c r="F294" s="201" t="s">
        <v>1827</v>
      </c>
      <c r="G294" s="199"/>
      <c r="H294" s="200" t="s">
        <v>22</v>
      </c>
      <c r="I294" s="202"/>
      <c r="J294" s="199"/>
      <c r="K294" s="199"/>
      <c r="L294" s="203"/>
      <c r="M294" s="204"/>
      <c r="N294" s="205"/>
      <c r="O294" s="205"/>
      <c r="P294" s="205"/>
      <c r="Q294" s="205"/>
      <c r="R294" s="205"/>
      <c r="S294" s="205"/>
      <c r="T294" s="206"/>
      <c r="AT294" s="207" t="s">
        <v>211</v>
      </c>
      <c r="AU294" s="207" t="s">
        <v>89</v>
      </c>
      <c r="AV294" s="13" t="s">
        <v>23</v>
      </c>
      <c r="AW294" s="13" t="s">
        <v>41</v>
      </c>
      <c r="AX294" s="13" t="s">
        <v>80</v>
      </c>
      <c r="AY294" s="207" t="s">
        <v>201</v>
      </c>
    </row>
    <row r="295" spans="1:65" s="13" customFormat="1" ht="11.25">
      <c r="B295" s="198"/>
      <c r="C295" s="199"/>
      <c r="D295" s="193" t="s">
        <v>211</v>
      </c>
      <c r="E295" s="200" t="s">
        <v>22</v>
      </c>
      <c r="F295" s="201" t="s">
        <v>1828</v>
      </c>
      <c r="G295" s="199"/>
      <c r="H295" s="200" t="s">
        <v>22</v>
      </c>
      <c r="I295" s="202"/>
      <c r="J295" s="199"/>
      <c r="K295" s="199"/>
      <c r="L295" s="203"/>
      <c r="M295" s="204"/>
      <c r="N295" s="205"/>
      <c r="O295" s="205"/>
      <c r="P295" s="205"/>
      <c r="Q295" s="205"/>
      <c r="R295" s="205"/>
      <c r="S295" s="205"/>
      <c r="T295" s="206"/>
      <c r="AT295" s="207" t="s">
        <v>211</v>
      </c>
      <c r="AU295" s="207" t="s">
        <v>89</v>
      </c>
      <c r="AV295" s="13" t="s">
        <v>23</v>
      </c>
      <c r="AW295" s="13" t="s">
        <v>41</v>
      </c>
      <c r="AX295" s="13" t="s">
        <v>80</v>
      </c>
      <c r="AY295" s="207" t="s">
        <v>201</v>
      </c>
    </row>
    <row r="296" spans="1:65" s="14" customFormat="1" ht="11.25">
      <c r="B296" s="208"/>
      <c r="C296" s="209"/>
      <c r="D296" s="193" t="s">
        <v>211</v>
      </c>
      <c r="E296" s="210" t="s">
        <v>22</v>
      </c>
      <c r="F296" s="211" t="s">
        <v>1829</v>
      </c>
      <c r="G296" s="209"/>
      <c r="H296" s="212">
        <v>9</v>
      </c>
      <c r="I296" s="213"/>
      <c r="J296" s="209"/>
      <c r="K296" s="209"/>
      <c r="L296" s="214"/>
      <c r="M296" s="215"/>
      <c r="N296" s="216"/>
      <c r="O296" s="216"/>
      <c r="P296" s="216"/>
      <c r="Q296" s="216"/>
      <c r="R296" s="216"/>
      <c r="S296" s="216"/>
      <c r="T296" s="217"/>
      <c r="AT296" s="218" t="s">
        <v>211</v>
      </c>
      <c r="AU296" s="218" t="s">
        <v>89</v>
      </c>
      <c r="AV296" s="14" t="s">
        <v>89</v>
      </c>
      <c r="AW296" s="14" t="s">
        <v>41</v>
      </c>
      <c r="AX296" s="14" t="s">
        <v>80</v>
      </c>
      <c r="AY296" s="218" t="s">
        <v>201</v>
      </c>
    </row>
    <row r="297" spans="1:65" s="13" customFormat="1" ht="11.25">
      <c r="B297" s="198"/>
      <c r="C297" s="199"/>
      <c r="D297" s="193" t="s">
        <v>211</v>
      </c>
      <c r="E297" s="200" t="s">
        <v>22</v>
      </c>
      <c r="F297" s="201" t="s">
        <v>1830</v>
      </c>
      <c r="G297" s="199"/>
      <c r="H297" s="200" t="s">
        <v>22</v>
      </c>
      <c r="I297" s="202"/>
      <c r="J297" s="199"/>
      <c r="K297" s="199"/>
      <c r="L297" s="203"/>
      <c r="M297" s="204"/>
      <c r="N297" s="205"/>
      <c r="O297" s="205"/>
      <c r="P297" s="205"/>
      <c r="Q297" s="205"/>
      <c r="R297" s="205"/>
      <c r="S297" s="205"/>
      <c r="T297" s="206"/>
      <c r="AT297" s="207" t="s">
        <v>211</v>
      </c>
      <c r="AU297" s="207" t="s">
        <v>89</v>
      </c>
      <c r="AV297" s="13" t="s">
        <v>23</v>
      </c>
      <c r="AW297" s="13" t="s">
        <v>41</v>
      </c>
      <c r="AX297" s="13" t="s">
        <v>80</v>
      </c>
      <c r="AY297" s="207" t="s">
        <v>201</v>
      </c>
    </row>
    <row r="298" spans="1:65" s="14" customFormat="1" ht="11.25">
      <c r="B298" s="208"/>
      <c r="C298" s="209"/>
      <c r="D298" s="193" t="s">
        <v>211</v>
      </c>
      <c r="E298" s="210" t="s">
        <v>22</v>
      </c>
      <c r="F298" s="211" t="s">
        <v>1831</v>
      </c>
      <c r="G298" s="209"/>
      <c r="H298" s="212">
        <v>37</v>
      </c>
      <c r="I298" s="213"/>
      <c r="J298" s="209"/>
      <c r="K298" s="209"/>
      <c r="L298" s="214"/>
      <c r="M298" s="215"/>
      <c r="N298" s="216"/>
      <c r="O298" s="216"/>
      <c r="P298" s="216"/>
      <c r="Q298" s="216"/>
      <c r="R298" s="216"/>
      <c r="S298" s="216"/>
      <c r="T298" s="217"/>
      <c r="AT298" s="218" t="s">
        <v>211</v>
      </c>
      <c r="AU298" s="218" t="s">
        <v>89</v>
      </c>
      <c r="AV298" s="14" t="s">
        <v>89</v>
      </c>
      <c r="AW298" s="14" t="s">
        <v>41</v>
      </c>
      <c r="AX298" s="14" t="s">
        <v>80</v>
      </c>
      <c r="AY298" s="218" t="s">
        <v>201</v>
      </c>
    </row>
    <row r="299" spans="1:65" s="13" customFormat="1" ht="11.25">
      <c r="B299" s="198"/>
      <c r="C299" s="199"/>
      <c r="D299" s="193" t="s">
        <v>211</v>
      </c>
      <c r="E299" s="200" t="s">
        <v>22</v>
      </c>
      <c r="F299" s="201" t="s">
        <v>1832</v>
      </c>
      <c r="G299" s="199"/>
      <c r="H299" s="200" t="s">
        <v>22</v>
      </c>
      <c r="I299" s="202"/>
      <c r="J299" s="199"/>
      <c r="K299" s="199"/>
      <c r="L299" s="203"/>
      <c r="M299" s="204"/>
      <c r="N299" s="205"/>
      <c r="O299" s="205"/>
      <c r="P299" s="205"/>
      <c r="Q299" s="205"/>
      <c r="R299" s="205"/>
      <c r="S299" s="205"/>
      <c r="T299" s="206"/>
      <c r="AT299" s="207" t="s">
        <v>211</v>
      </c>
      <c r="AU299" s="207" t="s">
        <v>89</v>
      </c>
      <c r="AV299" s="13" t="s">
        <v>23</v>
      </c>
      <c r="AW299" s="13" t="s">
        <v>41</v>
      </c>
      <c r="AX299" s="13" t="s">
        <v>80</v>
      </c>
      <c r="AY299" s="207" t="s">
        <v>201</v>
      </c>
    </row>
    <row r="300" spans="1:65" s="14" customFormat="1" ht="11.25">
      <c r="B300" s="208"/>
      <c r="C300" s="209"/>
      <c r="D300" s="193" t="s">
        <v>211</v>
      </c>
      <c r="E300" s="210" t="s">
        <v>22</v>
      </c>
      <c r="F300" s="211" t="s">
        <v>1833</v>
      </c>
      <c r="G300" s="209"/>
      <c r="H300" s="212">
        <v>14</v>
      </c>
      <c r="I300" s="213"/>
      <c r="J300" s="209"/>
      <c r="K300" s="209"/>
      <c r="L300" s="214"/>
      <c r="M300" s="215"/>
      <c r="N300" s="216"/>
      <c r="O300" s="216"/>
      <c r="P300" s="216"/>
      <c r="Q300" s="216"/>
      <c r="R300" s="216"/>
      <c r="S300" s="216"/>
      <c r="T300" s="217"/>
      <c r="AT300" s="218" t="s">
        <v>211</v>
      </c>
      <c r="AU300" s="218" t="s">
        <v>89</v>
      </c>
      <c r="AV300" s="14" t="s">
        <v>89</v>
      </c>
      <c r="AW300" s="14" t="s">
        <v>41</v>
      </c>
      <c r="AX300" s="14" t="s">
        <v>80</v>
      </c>
      <c r="AY300" s="218" t="s">
        <v>201</v>
      </c>
    </row>
    <row r="301" spans="1:65" s="15" customFormat="1" ht="11.25">
      <c r="B301" s="229"/>
      <c r="C301" s="230"/>
      <c r="D301" s="193" t="s">
        <v>211</v>
      </c>
      <c r="E301" s="231" t="s">
        <v>22</v>
      </c>
      <c r="F301" s="232" t="s">
        <v>316</v>
      </c>
      <c r="G301" s="230"/>
      <c r="H301" s="233">
        <v>60</v>
      </c>
      <c r="I301" s="234"/>
      <c r="J301" s="230"/>
      <c r="K301" s="230"/>
      <c r="L301" s="235"/>
      <c r="M301" s="236"/>
      <c r="N301" s="237"/>
      <c r="O301" s="237"/>
      <c r="P301" s="237"/>
      <c r="Q301" s="237"/>
      <c r="R301" s="237"/>
      <c r="S301" s="237"/>
      <c r="T301" s="238"/>
      <c r="AT301" s="239" t="s">
        <v>211</v>
      </c>
      <c r="AU301" s="239" t="s">
        <v>89</v>
      </c>
      <c r="AV301" s="15" t="s">
        <v>207</v>
      </c>
      <c r="AW301" s="15" t="s">
        <v>41</v>
      </c>
      <c r="AX301" s="15" t="s">
        <v>23</v>
      </c>
      <c r="AY301" s="239" t="s">
        <v>201</v>
      </c>
    </row>
    <row r="302" spans="1:65" s="2" customFormat="1" ht="24.2" customHeight="1">
      <c r="A302" s="36"/>
      <c r="B302" s="37"/>
      <c r="C302" s="180" t="s">
        <v>580</v>
      </c>
      <c r="D302" s="180" t="s">
        <v>202</v>
      </c>
      <c r="E302" s="181" t="s">
        <v>1834</v>
      </c>
      <c r="F302" s="182" t="s">
        <v>1835</v>
      </c>
      <c r="G302" s="183" t="s">
        <v>434</v>
      </c>
      <c r="H302" s="184">
        <v>77</v>
      </c>
      <c r="I302" s="185"/>
      <c r="J302" s="186">
        <f>ROUND(I302*H302,2)</f>
        <v>0</v>
      </c>
      <c r="K302" s="182" t="s">
        <v>206</v>
      </c>
      <c r="L302" s="41"/>
      <c r="M302" s="187" t="s">
        <v>22</v>
      </c>
      <c r="N302" s="188" t="s">
        <v>51</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207</v>
      </c>
      <c r="AT302" s="191" t="s">
        <v>202</v>
      </c>
      <c r="AU302" s="191" t="s">
        <v>89</v>
      </c>
      <c r="AY302" s="19" t="s">
        <v>201</v>
      </c>
      <c r="BE302" s="192">
        <f>IF(N302="základní",J302,0)</f>
        <v>0</v>
      </c>
      <c r="BF302" s="192">
        <f>IF(N302="snížená",J302,0)</f>
        <v>0</v>
      </c>
      <c r="BG302" s="192">
        <f>IF(N302="zákl. přenesená",J302,0)</f>
        <v>0</v>
      </c>
      <c r="BH302" s="192">
        <f>IF(N302="sníž. přenesená",J302,0)</f>
        <v>0</v>
      </c>
      <c r="BI302" s="192">
        <f>IF(N302="nulová",J302,0)</f>
        <v>0</v>
      </c>
      <c r="BJ302" s="19" t="s">
        <v>23</v>
      </c>
      <c r="BK302" s="192">
        <f>ROUND(I302*H302,2)</f>
        <v>0</v>
      </c>
      <c r="BL302" s="19" t="s">
        <v>207</v>
      </c>
      <c r="BM302" s="191" t="s">
        <v>1836</v>
      </c>
    </row>
    <row r="303" spans="1:65" s="2" customFormat="1" ht="58.5">
      <c r="A303" s="36"/>
      <c r="B303" s="37"/>
      <c r="C303" s="38"/>
      <c r="D303" s="193" t="s">
        <v>209</v>
      </c>
      <c r="E303" s="38"/>
      <c r="F303" s="194" t="s">
        <v>1837</v>
      </c>
      <c r="G303" s="38"/>
      <c r="H303" s="38"/>
      <c r="I303" s="195"/>
      <c r="J303" s="38"/>
      <c r="K303" s="38"/>
      <c r="L303" s="41"/>
      <c r="M303" s="196"/>
      <c r="N303" s="197"/>
      <c r="O303" s="66"/>
      <c r="P303" s="66"/>
      <c r="Q303" s="66"/>
      <c r="R303" s="66"/>
      <c r="S303" s="66"/>
      <c r="T303" s="67"/>
      <c r="U303" s="36"/>
      <c r="V303" s="36"/>
      <c r="W303" s="36"/>
      <c r="X303" s="36"/>
      <c r="Y303" s="36"/>
      <c r="Z303" s="36"/>
      <c r="AA303" s="36"/>
      <c r="AB303" s="36"/>
      <c r="AC303" s="36"/>
      <c r="AD303" s="36"/>
      <c r="AE303" s="36"/>
      <c r="AT303" s="19" t="s">
        <v>209</v>
      </c>
      <c r="AU303" s="19" t="s">
        <v>89</v>
      </c>
    </row>
    <row r="304" spans="1:65" s="2" customFormat="1" ht="24.2" customHeight="1">
      <c r="A304" s="36"/>
      <c r="B304" s="37"/>
      <c r="C304" s="180" t="s">
        <v>586</v>
      </c>
      <c r="D304" s="180" t="s">
        <v>202</v>
      </c>
      <c r="E304" s="181" t="s">
        <v>1838</v>
      </c>
      <c r="F304" s="182" t="s">
        <v>1839</v>
      </c>
      <c r="G304" s="183" t="s">
        <v>434</v>
      </c>
      <c r="H304" s="184">
        <v>44</v>
      </c>
      <c r="I304" s="185"/>
      <c r="J304" s="186">
        <f>ROUND(I304*H304,2)</f>
        <v>0</v>
      </c>
      <c r="K304" s="182" t="s">
        <v>206</v>
      </c>
      <c r="L304" s="41"/>
      <c r="M304" s="187" t="s">
        <v>22</v>
      </c>
      <c r="N304" s="188" t="s">
        <v>51</v>
      </c>
      <c r="O304" s="66"/>
      <c r="P304" s="189">
        <f>O304*H304</f>
        <v>0</v>
      </c>
      <c r="Q304" s="189">
        <v>0</v>
      </c>
      <c r="R304" s="189">
        <f>Q304*H304</f>
        <v>0</v>
      </c>
      <c r="S304" s="189">
        <v>0</v>
      </c>
      <c r="T304" s="190">
        <f>S304*H304</f>
        <v>0</v>
      </c>
      <c r="U304" s="36"/>
      <c r="V304" s="36"/>
      <c r="W304" s="36"/>
      <c r="X304" s="36"/>
      <c r="Y304" s="36"/>
      <c r="Z304" s="36"/>
      <c r="AA304" s="36"/>
      <c r="AB304" s="36"/>
      <c r="AC304" s="36"/>
      <c r="AD304" s="36"/>
      <c r="AE304" s="36"/>
      <c r="AR304" s="191" t="s">
        <v>207</v>
      </c>
      <c r="AT304" s="191" t="s">
        <v>202</v>
      </c>
      <c r="AU304" s="191" t="s">
        <v>89</v>
      </c>
      <c r="AY304" s="19" t="s">
        <v>201</v>
      </c>
      <c r="BE304" s="192">
        <f>IF(N304="základní",J304,0)</f>
        <v>0</v>
      </c>
      <c r="BF304" s="192">
        <f>IF(N304="snížená",J304,0)</f>
        <v>0</v>
      </c>
      <c r="BG304" s="192">
        <f>IF(N304="zákl. přenesená",J304,0)</f>
        <v>0</v>
      </c>
      <c r="BH304" s="192">
        <f>IF(N304="sníž. přenesená",J304,0)</f>
        <v>0</v>
      </c>
      <c r="BI304" s="192">
        <f>IF(N304="nulová",J304,0)</f>
        <v>0</v>
      </c>
      <c r="BJ304" s="19" t="s">
        <v>23</v>
      </c>
      <c r="BK304" s="192">
        <f>ROUND(I304*H304,2)</f>
        <v>0</v>
      </c>
      <c r="BL304" s="19" t="s">
        <v>207</v>
      </c>
      <c r="BM304" s="191" t="s">
        <v>1840</v>
      </c>
    </row>
    <row r="305" spans="1:65" s="2" customFormat="1" ht="58.5">
      <c r="A305" s="36"/>
      <c r="B305" s="37"/>
      <c r="C305" s="38"/>
      <c r="D305" s="193" t="s">
        <v>209</v>
      </c>
      <c r="E305" s="38"/>
      <c r="F305" s="194" t="s">
        <v>1837</v>
      </c>
      <c r="G305" s="38"/>
      <c r="H305" s="38"/>
      <c r="I305" s="195"/>
      <c r="J305" s="38"/>
      <c r="K305" s="38"/>
      <c r="L305" s="41"/>
      <c r="M305" s="196"/>
      <c r="N305" s="197"/>
      <c r="O305" s="66"/>
      <c r="P305" s="66"/>
      <c r="Q305" s="66"/>
      <c r="R305" s="66"/>
      <c r="S305" s="66"/>
      <c r="T305" s="67"/>
      <c r="U305" s="36"/>
      <c r="V305" s="36"/>
      <c r="W305" s="36"/>
      <c r="X305" s="36"/>
      <c r="Y305" s="36"/>
      <c r="Z305" s="36"/>
      <c r="AA305" s="36"/>
      <c r="AB305" s="36"/>
      <c r="AC305" s="36"/>
      <c r="AD305" s="36"/>
      <c r="AE305" s="36"/>
      <c r="AT305" s="19" t="s">
        <v>209</v>
      </c>
      <c r="AU305" s="19" t="s">
        <v>89</v>
      </c>
    </row>
    <row r="306" spans="1:65" s="2" customFormat="1" ht="24.2" customHeight="1">
      <c r="A306" s="36"/>
      <c r="B306" s="37"/>
      <c r="C306" s="180" t="s">
        <v>590</v>
      </c>
      <c r="D306" s="180" t="s">
        <v>202</v>
      </c>
      <c r="E306" s="181" t="s">
        <v>1841</v>
      </c>
      <c r="F306" s="182" t="s">
        <v>1842</v>
      </c>
      <c r="G306" s="183" t="s">
        <v>434</v>
      </c>
      <c r="H306" s="184">
        <v>9</v>
      </c>
      <c r="I306" s="185"/>
      <c r="J306" s="186">
        <f>ROUND(I306*H306,2)</f>
        <v>0</v>
      </c>
      <c r="K306" s="182" t="s">
        <v>206</v>
      </c>
      <c r="L306" s="41"/>
      <c r="M306" s="187" t="s">
        <v>22</v>
      </c>
      <c r="N306" s="188" t="s">
        <v>51</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207</v>
      </c>
      <c r="AT306" s="191" t="s">
        <v>202</v>
      </c>
      <c r="AU306" s="191" t="s">
        <v>89</v>
      </c>
      <c r="AY306" s="19" t="s">
        <v>201</v>
      </c>
      <c r="BE306" s="192">
        <f>IF(N306="základní",J306,0)</f>
        <v>0</v>
      </c>
      <c r="BF306" s="192">
        <f>IF(N306="snížená",J306,0)</f>
        <v>0</v>
      </c>
      <c r="BG306" s="192">
        <f>IF(N306="zákl. přenesená",J306,0)</f>
        <v>0</v>
      </c>
      <c r="BH306" s="192">
        <f>IF(N306="sníž. přenesená",J306,0)</f>
        <v>0</v>
      </c>
      <c r="BI306" s="192">
        <f>IF(N306="nulová",J306,0)</f>
        <v>0</v>
      </c>
      <c r="BJ306" s="19" t="s">
        <v>23</v>
      </c>
      <c r="BK306" s="192">
        <f>ROUND(I306*H306,2)</f>
        <v>0</v>
      </c>
      <c r="BL306" s="19" t="s">
        <v>207</v>
      </c>
      <c r="BM306" s="191" t="s">
        <v>1843</v>
      </c>
    </row>
    <row r="307" spans="1:65" s="2" customFormat="1" ht="58.5">
      <c r="A307" s="36"/>
      <c r="B307" s="37"/>
      <c r="C307" s="38"/>
      <c r="D307" s="193" t="s">
        <v>209</v>
      </c>
      <c r="E307" s="38"/>
      <c r="F307" s="194" t="s">
        <v>1837</v>
      </c>
      <c r="G307" s="38"/>
      <c r="H307" s="38"/>
      <c r="I307" s="195"/>
      <c r="J307" s="38"/>
      <c r="K307" s="38"/>
      <c r="L307" s="41"/>
      <c r="M307" s="196"/>
      <c r="N307" s="197"/>
      <c r="O307" s="66"/>
      <c r="P307" s="66"/>
      <c r="Q307" s="66"/>
      <c r="R307" s="66"/>
      <c r="S307" s="66"/>
      <c r="T307" s="67"/>
      <c r="U307" s="36"/>
      <c r="V307" s="36"/>
      <c r="W307" s="36"/>
      <c r="X307" s="36"/>
      <c r="Y307" s="36"/>
      <c r="Z307" s="36"/>
      <c r="AA307" s="36"/>
      <c r="AB307" s="36"/>
      <c r="AC307" s="36"/>
      <c r="AD307" s="36"/>
      <c r="AE307" s="36"/>
      <c r="AT307" s="19" t="s">
        <v>209</v>
      </c>
      <c r="AU307" s="19" t="s">
        <v>89</v>
      </c>
    </row>
    <row r="308" spans="1:65" s="2" customFormat="1" ht="24.2" customHeight="1">
      <c r="A308" s="36"/>
      <c r="B308" s="37"/>
      <c r="C308" s="180" t="s">
        <v>595</v>
      </c>
      <c r="D308" s="180" t="s">
        <v>202</v>
      </c>
      <c r="E308" s="181" t="s">
        <v>1844</v>
      </c>
      <c r="F308" s="182" t="s">
        <v>1845</v>
      </c>
      <c r="G308" s="183" t="s">
        <v>434</v>
      </c>
      <c r="H308" s="184">
        <v>2</v>
      </c>
      <c r="I308" s="185"/>
      <c r="J308" s="186">
        <f>ROUND(I308*H308,2)</f>
        <v>0</v>
      </c>
      <c r="K308" s="182" t="s">
        <v>206</v>
      </c>
      <c r="L308" s="41"/>
      <c r="M308" s="187" t="s">
        <v>22</v>
      </c>
      <c r="N308" s="188" t="s">
        <v>51</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207</v>
      </c>
      <c r="AT308" s="191" t="s">
        <v>202</v>
      </c>
      <c r="AU308" s="191" t="s">
        <v>89</v>
      </c>
      <c r="AY308" s="19" t="s">
        <v>201</v>
      </c>
      <c r="BE308" s="192">
        <f>IF(N308="základní",J308,0)</f>
        <v>0</v>
      </c>
      <c r="BF308" s="192">
        <f>IF(N308="snížená",J308,0)</f>
        <v>0</v>
      </c>
      <c r="BG308" s="192">
        <f>IF(N308="zákl. přenesená",J308,0)</f>
        <v>0</v>
      </c>
      <c r="BH308" s="192">
        <f>IF(N308="sníž. přenesená",J308,0)</f>
        <v>0</v>
      </c>
      <c r="BI308" s="192">
        <f>IF(N308="nulová",J308,0)</f>
        <v>0</v>
      </c>
      <c r="BJ308" s="19" t="s">
        <v>23</v>
      </c>
      <c r="BK308" s="192">
        <f>ROUND(I308*H308,2)</f>
        <v>0</v>
      </c>
      <c r="BL308" s="19" t="s">
        <v>207</v>
      </c>
      <c r="BM308" s="191" t="s">
        <v>1846</v>
      </c>
    </row>
    <row r="309" spans="1:65" s="2" customFormat="1" ht="58.5">
      <c r="A309" s="36"/>
      <c r="B309" s="37"/>
      <c r="C309" s="38"/>
      <c r="D309" s="193" t="s">
        <v>209</v>
      </c>
      <c r="E309" s="38"/>
      <c r="F309" s="194" t="s">
        <v>1837</v>
      </c>
      <c r="G309" s="38"/>
      <c r="H309" s="38"/>
      <c r="I309" s="195"/>
      <c r="J309" s="38"/>
      <c r="K309" s="38"/>
      <c r="L309" s="41"/>
      <c r="M309" s="196"/>
      <c r="N309" s="197"/>
      <c r="O309" s="66"/>
      <c r="P309" s="66"/>
      <c r="Q309" s="66"/>
      <c r="R309" s="66"/>
      <c r="S309" s="66"/>
      <c r="T309" s="67"/>
      <c r="U309" s="36"/>
      <c r="V309" s="36"/>
      <c r="W309" s="36"/>
      <c r="X309" s="36"/>
      <c r="Y309" s="36"/>
      <c r="Z309" s="36"/>
      <c r="AA309" s="36"/>
      <c r="AB309" s="36"/>
      <c r="AC309" s="36"/>
      <c r="AD309" s="36"/>
      <c r="AE309" s="36"/>
      <c r="AT309" s="19" t="s">
        <v>209</v>
      </c>
      <c r="AU309" s="19" t="s">
        <v>89</v>
      </c>
    </row>
    <row r="310" spans="1:65" s="2" customFormat="1" ht="37.9" customHeight="1">
      <c r="A310" s="36"/>
      <c r="B310" s="37"/>
      <c r="C310" s="180" t="s">
        <v>601</v>
      </c>
      <c r="D310" s="180" t="s">
        <v>202</v>
      </c>
      <c r="E310" s="181" t="s">
        <v>1847</v>
      </c>
      <c r="F310" s="182" t="s">
        <v>1848</v>
      </c>
      <c r="G310" s="183" t="s">
        <v>224</v>
      </c>
      <c r="H310" s="184">
        <v>83.402000000000001</v>
      </c>
      <c r="I310" s="185"/>
      <c r="J310" s="186">
        <f>ROUND(I310*H310,2)</f>
        <v>0</v>
      </c>
      <c r="K310" s="182" t="s">
        <v>206</v>
      </c>
      <c r="L310" s="41"/>
      <c r="M310" s="187" t="s">
        <v>22</v>
      </c>
      <c r="N310" s="188" t="s">
        <v>51</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207</v>
      </c>
      <c r="AT310" s="191" t="s">
        <v>202</v>
      </c>
      <c r="AU310" s="191" t="s">
        <v>89</v>
      </c>
      <c r="AY310" s="19" t="s">
        <v>201</v>
      </c>
      <c r="BE310" s="192">
        <f>IF(N310="základní",J310,0)</f>
        <v>0</v>
      </c>
      <c r="BF310" s="192">
        <f>IF(N310="snížená",J310,0)</f>
        <v>0</v>
      </c>
      <c r="BG310" s="192">
        <f>IF(N310="zákl. přenesená",J310,0)</f>
        <v>0</v>
      </c>
      <c r="BH310" s="192">
        <f>IF(N310="sníž. přenesená",J310,0)</f>
        <v>0</v>
      </c>
      <c r="BI310" s="192">
        <f>IF(N310="nulová",J310,0)</f>
        <v>0</v>
      </c>
      <c r="BJ310" s="19" t="s">
        <v>23</v>
      </c>
      <c r="BK310" s="192">
        <f>ROUND(I310*H310,2)</f>
        <v>0</v>
      </c>
      <c r="BL310" s="19" t="s">
        <v>207</v>
      </c>
      <c r="BM310" s="191" t="s">
        <v>1849</v>
      </c>
    </row>
    <row r="311" spans="1:65" s="2" customFormat="1" ht="87.75">
      <c r="A311" s="36"/>
      <c r="B311" s="37"/>
      <c r="C311" s="38"/>
      <c r="D311" s="193" t="s">
        <v>209</v>
      </c>
      <c r="E311" s="38"/>
      <c r="F311" s="194" t="s">
        <v>1850</v>
      </c>
      <c r="G311" s="38"/>
      <c r="H311" s="38"/>
      <c r="I311" s="195"/>
      <c r="J311" s="38"/>
      <c r="K311" s="38"/>
      <c r="L311" s="41"/>
      <c r="M311" s="196"/>
      <c r="N311" s="197"/>
      <c r="O311" s="66"/>
      <c r="P311" s="66"/>
      <c r="Q311" s="66"/>
      <c r="R311" s="66"/>
      <c r="S311" s="66"/>
      <c r="T311" s="67"/>
      <c r="U311" s="36"/>
      <c r="V311" s="36"/>
      <c r="W311" s="36"/>
      <c r="X311" s="36"/>
      <c r="Y311" s="36"/>
      <c r="Z311" s="36"/>
      <c r="AA311" s="36"/>
      <c r="AB311" s="36"/>
      <c r="AC311" s="36"/>
      <c r="AD311" s="36"/>
      <c r="AE311" s="36"/>
      <c r="AT311" s="19" t="s">
        <v>209</v>
      </c>
      <c r="AU311" s="19" t="s">
        <v>89</v>
      </c>
    </row>
    <row r="312" spans="1:65" s="13" customFormat="1" ht="11.25">
      <c r="B312" s="198"/>
      <c r="C312" s="199"/>
      <c r="D312" s="193" t="s">
        <v>211</v>
      </c>
      <c r="E312" s="200" t="s">
        <v>22</v>
      </c>
      <c r="F312" s="201" t="s">
        <v>1851</v>
      </c>
      <c r="G312" s="199"/>
      <c r="H312" s="200" t="s">
        <v>22</v>
      </c>
      <c r="I312" s="202"/>
      <c r="J312" s="199"/>
      <c r="K312" s="199"/>
      <c r="L312" s="203"/>
      <c r="M312" s="204"/>
      <c r="N312" s="205"/>
      <c r="O312" s="205"/>
      <c r="P312" s="205"/>
      <c r="Q312" s="205"/>
      <c r="R312" s="205"/>
      <c r="S312" s="205"/>
      <c r="T312" s="206"/>
      <c r="AT312" s="207" t="s">
        <v>211</v>
      </c>
      <c r="AU312" s="207" t="s">
        <v>89</v>
      </c>
      <c r="AV312" s="13" t="s">
        <v>23</v>
      </c>
      <c r="AW312" s="13" t="s">
        <v>41</v>
      </c>
      <c r="AX312" s="13" t="s">
        <v>80</v>
      </c>
      <c r="AY312" s="207" t="s">
        <v>201</v>
      </c>
    </row>
    <row r="313" spans="1:65" s="13" customFormat="1" ht="11.25">
      <c r="B313" s="198"/>
      <c r="C313" s="199"/>
      <c r="D313" s="193" t="s">
        <v>211</v>
      </c>
      <c r="E313" s="200" t="s">
        <v>22</v>
      </c>
      <c r="F313" s="201" t="s">
        <v>1852</v>
      </c>
      <c r="G313" s="199"/>
      <c r="H313" s="200" t="s">
        <v>22</v>
      </c>
      <c r="I313" s="202"/>
      <c r="J313" s="199"/>
      <c r="K313" s="199"/>
      <c r="L313" s="203"/>
      <c r="M313" s="204"/>
      <c r="N313" s="205"/>
      <c r="O313" s="205"/>
      <c r="P313" s="205"/>
      <c r="Q313" s="205"/>
      <c r="R313" s="205"/>
      <c r="S313" s="205"/>
      <c r="T313" s="206"/>
      <c r="AT313" s="207" t="s">
        <v>211</v>
      </c>
      <c r="AU313" s="207" t="s">
        <v>89</v>
      </c>
      <c r="AV313" s="13" t="s">
        <v>23</v>
      </c>
      <c r="AW313" s="13" t="s">
        <v>41</v>
      </c>
      <c r="AX313" s="13" t="s">
        <v>80</v>
      </c>
      <c r="AY313" s="207" t="s">
        <v>201</v>
      </c>
    </row>
    <row r="314" spans="1:65" s="14" customFormat="1" ht="11.25">
      <c r="B314" s="208"/>
      <c r="C314" s="209"/>
      <c r="D314" s="193" t="s">
        <v>211</v>
      </c>
      <c r="E314" s="210" t="s">
        <v>22</v>
      </c>
      <c r="F314" s="211" t="s">
        <v>1853</v>
      </c>
      <c r="G314" s="209"/>
      <c r="H314" s="212">
        <v>4.875</v>
      </c>
      <c r="I314" s="213"/>
      <c r="J314" s="209"/>
      <c r="K314" s="209"/>
      <c r="L314" s="214"/>
      <c r="M314" s="215"/>
      <c r="N314" s="216"/>
      <c r="O314" s="216"/>
      <c r="P314" s="216"/>
      <c r="Q314" s="216"/>
      <c r="R314" s="216"/>
      <c r="S314" s="216"/>
      <c r="T314" s="217"/>
      <c r="AT314" s="218" t="s">
        <v>211</v>
      </c>
      <c r="AU314" s="218" t="s">
        <v>89</v>
      </c>
      <c r="AV314" s="14" t="s">
        <v>89</v>
      </c>
      <c r="AW314" s="14" t="s">
        <v>41</v>
      </c>
      <c r="AX314" s="14" t="s">
        <v>80</v>
      </c>
      <c r="AY314" s="218" t="s">
        <v>201</v>
      </c>
    </row>
    <row r="315" spans="1:65" s="13" customFormat="1" ht="11.25">
      <c r="B315" s="198"/>
      <c r="C315" s="199"/>
      <c r="D315" s="193" t="s">
        <v>211</v>
      </c>
      <c r="E315" s="200" t="s">
        <v>22</v>
      </c>
      <c r="F315" s="201" t="s">
        <v>1854</v>
      </c>
      <c r="G315" s="199"/>
      <c r="H315" s="200" t="s">
        <v>22</v>
      </c>
      <c r="I315" s="202"/>
      <c r="J315" s="199"/>
      <c r="K315" s="199"/>
      <c r="L315" s="203"/>
      <c r="M315" s="204"/>
      <c r="N315" s="205"/>
      <c r="O315" s="205"/>
      <c r="P315" s="205"/>
      <c r="Q315" s="205"/>
      <c r="R315" s="205"/>
      <c r="S315" s="205"/>
      <c r="T315" s="206"/>
      <c r="AT315" s="207" t="s">
        <v>211</v>
      </c>
      <c r="AU315" s="207" t="s">
        <v>89</v>
      </c>
      <c r="AV315" s="13" t="s">
        <v>23</v>
      </c>
      <c r="AW315" s="13" t="s">
        <v>41</v>
      </c>
      <c r="AX315" s="13" t="s">
        <v>80</v>
      </c>
      <c r="AY315" s="207" t="s">
        <v>201</v>
      </c>
    </row>
    <row r="316" spans="1:65" s="14" customFormat="1" ht="11.25">
      <c r="B316" s="208"/>
      <c r="C316" s="209"/>
      <c r="D316" s="193" t="s">
        <v>211</v>
      </c>
      <c r="E316" s="210" t="s">
        <v>22</v>
      </c>
      <c r="F316" s="211" t="s">
        <v>1855</v>
      </c>
      <c r="G316" s="209"/>
      <c r="H316" s="212">
        <v>40.887</v>
      </c>
      <c r="I316" s="213"/>
      <c r="J316" s="209"/>
      <c r="K316" s="209"/>
      <c r="L316" s="214"/>
      <c r="M316" s="215"/>
      <c r="N316" s="216"/>
      <c r="O316" s="216"/>
      <c r="P316" s="216"/>
      <c r="Q316" s="216"/>
      <c r="R316" s="216"/>
      <c r="S316" s="216"/>
      <c r="T316" s="217"/>
      <c r="AT316" s="218" t="s">
        <v>211</v>
      </c>
      <c r="AU316" s="218" t="s">
        <v>89</v>
      </c>
      <c r="AV316" s="14" t="s">
        <v>89</v>
      </c>
      <c r="AW316" s="14" t="s">
        <v>41</v>
      </c>
      <c r="AX316" s="14" t="s">
        <v>80</v>
      </c>
      <c r="AY316" s="218" t="s">
        <v>201</v>
      </c>
    </row>
    <row r="317" spans="1:65" s="13" customFormat="1" ht="11.25">
      <c r="B317" s="198"/>
      <c r="C317" s="199"/>
      <c r="D317" s="193" t="s">
        <v>211</v>
      </c>
      <c r="E317" s="200" t="s">
        <v>22</v>
      </c>
      <c r="F317" s="201" t="s">
        <v>1856</v>
      </c>
      <c r="G317" s="199"/>
      <c r="H317" s="200" t="s">
        <v>22</v>
      </c>
      <c r="I317" s="202"/>
      <c r="J317" s="199"/>
      <c r="K317" s="199"/>
      <c r="L317" s="203"/>
      <c r="M317" s="204"/>
      <c r="N317" s="205"/>
      <c r="O317" s="205"/>
      <c r="P317" s="205"/>
      <c r="Q317" s="205"/>
      <c r="R317" s="205"/>
      <c r="S317" s="205"/>
      <c r="T317" s="206"/>
      <c r="AT317" s="207" t="s">
        <v>211</v>
      </c>
      <c r="AU317" s="207" t="s">
        <v>89</v>
      </c>
      <c r="AV317" s="13" t="s">
        <v>23</v>
      </c>
      <c r="AW317" s="13" t="s">
        <v>41</v>
      </c>
      <c r="AX317" s="13" t="s">
        <v>80</v>
      </c>
      <c r="AY317" s="207" t="s">
        <v>201</v>
      </c>
    </row>
    <row r="318" spans="1:65" s="14" customFormat="1" ht="11.25">
      <c r="B318" s="208"/>
      <c r="C318" s="209"/>
      <c r="D318" s="193" t="s">
        <v>211</v>
      </c>
      <c r="E318" s="210" t="s">
        <v>22</v>
      </c>
      <c r="F318" s="211" t="s">
        <v>1857</v>
      </c>
      <c r="G318" s="209"/>
      <c r="H318" s="212">
        <v>1.3</v>
      </c>
      <c r="I318" s="213"/>
      <c r="J318" s="209"/>
      <c r="K318" s="209"/>
      <c r="L318" s="214"/>
      <c r="M318" s="215"/>
      <c r="N318" s="216"/>
      <c r="O318" s="216"/>
      <c r="P318" s="216"/>
      <c r="Q318" s="216"/>
      <c r="R318" s="216"/>
      <c r="S318" s="216"/>
      <c r="T318" s="217"/>
      <c r="AT318" s="218" t="s">
        <v>211</v>
      </c>
      <c r="AU318" s="218" t="s">
        <v>89</v>
      </c>
      <c r="AV318" s="14" t="s">
        <v>89</v>
      </c>
      <c r="AW318" s="14" t="s">
        <v>41</v>
      </c>
      <c r="AX318" s="14" t="s">
        <v>80</v>
      </c>
      <c r="AY318" s="218" t="s">
        <v>201</v>
      </c>
    </row>
    <row r="319" spans="1:65" s="13" customFormat="1" ht="11.25">
      <c r="B319" s="198"/>
      <c r="C319" s="199"/>
      <c r="D319" s="193" t="s">
        <v>211</v>
      </c>
      <c r="E319" s="200" t="s">
        <v>22</v>
      </c>
      <c r="F319" s="201" t="s">
        <v>1858</v>
      </c>
      <c r="G319" s="199"/>
      <c r="H319" s="200" t="s">
        <v>22</v>
      </c>
      <c r="I319" s="202"/>
      <c r="J319" s="199"/>
      <c r="K319" s="199"/>
      <c r="L319" s="203"/>
      <c r="M319" s="204"/>
      <c r="N319" s="205"/>
      <c r="O319" s="205"/>
      <c r="P319" s="205"/>
      <c r="Q319" s="205"/>
      <c r="R319" s="205"/>
      <c r="S319" s="205"/>
      <c r="T319" s="206"/>
      <c r="AT319" s="207" t="s">
        <v>211</v>
      </c>
      <c r="AU319" s="207" t="s">
        <v>89</v>
      </c>
      <c r="AV319" s="13" t="s">
        <v>23</v>
      </c>
      <c r="AW319" s="13" t="s">
        <v>41</v>
      </c>
      <c r="AX319" s="13" t="s">
        <v>80</v>
      </c>
      <c r="AY319" s="207" t="s">
        <v>201</v>
      </c>
    </row>
    <row r="320" spans="1:65" s="14" customFormat="1" ht="11.25">
      <c r="B320" s="208"/>
      <c r="C320" s="209"/>
      <c r="D320" s="193" t="s">
        <v>211</v>
      </c>
      <c r="E320" s="210" t="s">
        <v>22</v>
      </c>
      <c r="F320" s="211" t="s">
        <v>1708</v>
      </c>
      <c r="G320" s="209"/>
      <c r="H320" s="212">
        <v>5.6</v>
      </c>
      <c r="I320" s="213"/>
      <c r="J320" s="209"/>
      <c r="K320" s="209"/>
      <c r="L320" s="214"/>
      <c r="M320" s="215"/>
      <c r="N320" s="216"/>
      <c r="O320" s="216"/>
      <c r="P320" s="216"/>
      <c r="Q320" s="216"/>
      <c r="R320" s="216"/>
      <c r="S320" s="216"/>
      <c r="T320" s="217"/>
      <c r="AT320" s="218" t="s">
        <v>211</v>
      </c>
      <c r="AU320" s="218" t="s">
        <v>89</v>
      </c>
      <c r="AV320" s="14" t="s">
        <v>89</v>
      </c>
      <c r="AW320" s="14" t="s">
        <v>41</v>
      </c>
      <c r="AX320" s="14" t="s">
        <v>80</v>
      </c>
      <c r="AY320" s="218" t="s">
        <v>201</v>
      </c>
    </row>
    <row r="321" spans="1:65" s="13" customFormat="1" ht="11.25">
      <c r="B321" s="198"/>
      <c r="C321" s="199"/>
      <c r="D321" s="193" t="s">
        <v>211</v>
      </c>
      <c r="E321" s="200" t="s">
        <v>22</v>
      </c>
      <c r="F321" s="201" t="s">
        <v>1859</v>
      </c>
      <c r="G321" s="199"/>
      <c r="H321" s="200" t="s">
        <v>22</v>
      </c>
      <c r="I321" s="202"/>
      <c r="J321" s="199"/>
      <c r="K321" s="199"/>
      <c r="L321" s="203"/>
      <c r="M321" s="204"/>
      <c r="N321" s="205"/>
      <c r="O321" s="205"/>
      <c r="P321" s="205"/>
      <c r="Q321" s="205"/>
      <c r="R321" s="205"/>
      <c r="S321" s="205"/>
      <c r="T321" s="206"/>
      <c r="AT321" s="207" t="s">
        <v>211</v>
      </c>
      <c r="AU321" s="207" t="s">
        <v>89</v>
      </c>
      <c r="AV321" s="13" t="s">
        <v>23</v>
      </c>
      <c r="AW321" s="13" t="s">
        <v>41</v>
      </c>
      <c r="AX321" s="13" t="s">
        <v>80</v>
      </c>
      <c r="AY321" s="207" t="s">
        <v>201</v>
      </c>
    </row>
    <row r="322" spans="1:65" s="14" customFormat="1" ht="11.25">
      <c r="B322" s="208"/>
      <c r="C322" s="209"/>
      <c r="D322" s="193" t="s">
        <v>211</v>
      </c>
      <c r="E322" s="210" t="s">
        <v>22</v>
      </c>
      <c r="F322" s="211" t="s">
        <v>1860</v>
      </c>
      <c r="G322" s="209"/>
      <c r="H322" s="212">
        <v>30.74</v>
      </c>
      <c r="I322" s="213"/>
      <c r="J322" s="209"/>
      <c r="K322" s="209"/>
      <c r="L322" s="214"/>
      <c r="M322" s="215"/>
      <c r="N322" s="216"/>
      <c r="O322" s="216"/>
      <c r="P322" s="216"/>
      <c r="Q322" s="216"/>
      <c r="R322" s="216"/>
      <c r="S322" s="216"/>
      <c r="T322" s="217"/>
      <c r="AT322" s="218" t="s">
        <v>211</v>
      </c>
      <c r="AU322" s="218" t="s">
        <v>89</v>
      </c>
      <c r="AV322" s="14" t="s">
        <v>89</v>
      </c>
      <c r="AW322" s="14" t="s">
        <v>41</v>
      </c>
      <c r="AX322" s="14" t="s">
        <v>80</v>
      </c>
      <c r="AY322" s="218" t="s">
        <v>201</v>
      </c>
    </row>
    <row r="323" spans="1:65" s="15" customFormat="1" ht="11.25">
      <c r="B323" s="229"/>
      <c r="C323" s="230"/>
      <c r="D323" s="193" t="s">
        <v>211</v>
      </c>
      <c r="E323" s="231" t="s">
        <v>22</v>
      </c>
      <c r="F323" s="232" t="s">
        <v>316</v>
      </c>
      <c r="G323" s="230"/>
      <c r="H323" s="233">
        <v>83.402000000000001</v>
      </c>
      <c r="I323" s="234"/>
      <c r="J323" s="230"/>
      <c r="K323" s="230"/>
      <c r="L323" s="235"/>
      <c r="M323" s="236"/>
      <c r="N323" s="237"/>
      <c r="O323" s="237"/>
      <c r="P323" s="237"/>
      <c r="Q323" s="237"/>
      <c r="R323" s="237"/>
      <c r="S323" s="237"/>
      <c r="T323" s="238"/>
      <c r="AT323" s="239" t="s">
        <v>211</v>
      </c>
      <c r="AU323" s="239" t="s">
        <v>89</v>
      </c>
      <c r="AV323" s="15" t="s">
        <v>207</v>
      </c>
      <c r="AW323" s="15" t="s">
        <v>41</v>
      </c>
      <c r="AX323" s="15" t="s">
        <v>23</v>
      </c>
      <c r="AY323" s="239" t="s">
        <v>201</v>
      </c>
    </row>
    <row r="324" spans="1:65" s="2" customFormat="1" ht="14.45" customHeight="1">
      <c r="A324" s="36"/>
      <c r="B324" s="37"/>
      <c r="C324" s="219" t="s">
        <v>605</v>
      </c>
      <c r="D324" s="219" t="s">
        <v>261</v>
      </c>
      <c r="E324" s="220" t="s">
        <v>1861</v>
      </c>
      <c r="F324" s="221" t="s">
        <v>1862</v>
      </c>
      <c r="G324" s="222" t="s">
        <v>285</v>
      </c>
      <c r="H324" s="223">
        <v>166.804</v>
      </c>
      <c r="I324" s="224"/>
      <c r="J324" s="225">
        <f>ROUND(I324*H324,2)</f>
        <v>0</v>
      </c>
      <c r="K324" s="221" t="s">
        <v>206</v>
      </c>
      <c r="L324" s="226"/>
      <c r="M324" s="227" t="s">
        <v>22</v>
      </c>
      <c r="N324" s="228" t="s">
        <v>51</v>
      </c>
      <c r="O324" s="66"/>
      <c r="P324" s="189">
        <f>O324*H324</f>
        <v>0</v>
      </c>
      <c r="Q324" s="189">
        <v>1</v>
      </c>
      <c r="R324" s="189">
        <f>Q324*H324</f>
        <v>166.804</v>
      </c>
      <c r="S324" s="189">
        <v>0</v>
      </c>
      <c r="T324" s="190">
        <f>S324*H324</f>
        <v>0</v>
      </c>
      <c r="U324" s="36"/>
      <c r="V324" s="36"/>
      <c r="W324" s="36"/>
      <c r="X324" s="36"/>
      <c r="Y324" s="36"/>
      <c r="Z324" s="36"/>
      <c r="AA324" s="36"/>
      <c r="AB324" s="36"/>
      <c r="AC324" s="36"/>
      <c r="AD324" s="36"/>
      <c r="AE324" s="36"/>
      <c r="AR324" s="191" t="s">
        <v>253</v>
      </c>
      <c r="AT324" s="191" t="s">
        <v>261</v>
      </c>
      <c r="AU324" s="191" t="s">
        <v>89</v>
      </c>
      <c r="AY324" s="19" t="s">
        <v>201</v>
      </c>
      <c r="BE324" s="192">
        <f>IF(N324="základní",J324,0)</f>
        <v>0</v>
      </c>
      <c r="BF324" s="192">
        <f>IF(N324="snížená",J324,0)</f>
        <v>0</v>
      </c>
      <c r="BG324" s="192">
        <f>IF(N324="zákl. přenesená",J324,0)</f>
        <v>0</v>
      </c>
      <c r="BH324" s="192">
        <f>IF(N324="sníž. přenesená",J324,0)</f>
        <v>0</v>
      </c>
      <c r="BI324" s="192">
        <f>IF(N324="nulová",J324,0)</f>
        <v>0</v>
      </c>
      <c r="BJ324" s="19" t="s">
        <v>23</v>
      </c>
      <c r="BK324" s="192">
        <f>ROUND(I324*H324,2)</f>
        <v>0</v>
      </c>
      <c r="BL324" s="19" t="s">
        <v>207</v>
      </c>
      <c r="BM324" s="191" t="s">
        <v>1863</v>
      </c>
    </row>
    <row r="325" spans="1:65" s="14" customFormat="1" ht="11.25">
      <c r="B325" s="208"/>
      <c r="C325" s="209"/>
      <c r="D325" s="193" t="s">
        <v>211</v>
      </c>
      <c r="E325" s="209"/>
      <c r="F325" s="211" t="s">
        <v>1864</v>
      </c>
      <c r="G325" s="209"/>
      <c r="H325" s="212">
        <v>166.804</v>
      </c>
      <c r="I325" s="213"/>
      <c r="J325" s="209"/>
      <c r="K325" s="209"/>
      <c r="L325" s="214"/>
      <c r="M325" s="215"/>
      <c r="N325" s="216"/>
      <c r="O325" s="216"/>
      <c r="P325" s="216"/>
      <c r="Q325" s="216"/>
      <c r="R325" s="216"/>
      <c r="S325" s="216"/>
      <c r="T325" s="217"/>
      <c r="AT325" s="218" t="s">
        <v>211</v>
      </c>
      <c r="AU325" s="218" t="s">
        <v>89</v>
      </c>
      <c r="AV325" s="14" t="s">
        <v>89</v>
      </c>
      <c r="AW325" s="14" t="s">
        <v>4</v>
      </c>
      <c r="AX325" s="14" t="s">
        <v>23</v>
      </c>
      <c r="AY325" s="218" t="s">
        <v>201</v>
      </c>
    </row>
    <row r="326" spans="1:65" s="2" customFormat="1" ht="24.2" customHeight="1">
      <c r="A326" s="36"/>
      <c r="B326" s="37"/>
      <c r="C326" s="180" t="s">
        <v>612</v>
      </c>
      <c r="D326" s="180" t="s">
        <v>202</v>
      </c>
      <c r="E326" s="181" t="s">
        <v>1865</v>
      </c>
      <c r="F326" s="182" t="s">
        <v>1866</v>
      </c>
      <c r="G326" s="183" t="s">
        <v>205</v>
      </c>
      <c r="H326" s="184">
        <v>355.9</v>
      </c>
      <c r="I326" s="185"/>
      <c r="J326" s="186">
        <f>ROUND(I326*H326,2)</f>
        <v>0</v>
      </c>
      <c r="K326" s="182" t="s">
        <v>206</v>
      </c>
      <c r="L326" s="41"/>
      <c r="M326" s="187" t="s">
        <v>22</v>
      </c>
      <c r="N326" s="188" t="s">
        <v>51</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207</v>
      </c>
      <c r="AT326" s="191" t="s">
        <v>202</v>
      </c>
      <c r="AU326" s="191" t="s">
        <v>89</v>
      </c>
      <c r="AY326" s="19" t="s">
        <v>201</v>
      </c>
      <c r="BE326" s="192">
        <f>IF(N326="základní",J326,0)</f>
        <v>0</v>
      </c>
      <c r="BF326" s="192">
        <f>IF(N326="snížená",J326,0)</f>
        <v>0</v>
      </c>
      <c r="BG326" s="192">
        <f>IF(N326="zákl. přenesená",J326,0)</f>
        <v>0</v>
      </c>
      <c r="BH326" s="192">
        <f>IF(N326="sníž. přenesená",J326,0)</f>
        <v>0</v>
      </c>
      <c r="BI326" s="192">
        <f>IF(N326="nulová",J326,0)</f>
        <v>0</v>
      </c>
      <c r="BJ326" s="19" t="s">
        <v>23</v>
      </c>
      <c r="BK326" s="192">
        <f>ROUND(I326*H326,2)</f>
        <v>0</v>
      </c>
      <c r="BL326" s="19" t="s">
        <v>207</v>
      </c>
      <c r="BM326" s="191" t="s">
        <v>1867</v>
      </c>
    </row>
    <row r="327" spans="1:65" s="2" customFormat="1" ht="107.25">
      <c r="A327" s="36"/>
      <c r="B327" s="37"/>
      <c r="C327" s="38"/>
      <c r="D327" s="193" t="s">
        <v>209</v>
      </c>
      <c r="E327" s="38"/>
      <c r="F327" s="194" t="s">
        <v>1868</v>
      </c>
      <c r="G327" s="38"/>
      <c r="H327" s="38"/>
      <c r="I327" s="195"/>
      <c r="J327" s="38"/>
      <c r="K327" s="38"/>
      <c r="L327" s="41"/>
      <c r="M327" s="196"/>
      <c r="N327" s="197"/>
      <c r="O327" s="66"/>
      <c r="P327" s="66"/>
      <c r="Q327" s="66"/>
      <c r="R327" s="66"/>
      <c r="S327" s="66"/>
      <c r="T327" s="67"/>
      <c r="U327" s="36"/>
      <c r="V327" s="36"/>
      <c r="W327" s="36"/>
      <c r="X327" s="36"/>
      <c r="Y327" s="36"/>
      <c r="Z327" s="36"/>
      <c r="AA327" s="36"/>
      <c r="AB327" s="36"/>
      <c r="AC327" s="36"/>
      <c r="AD327" s="36"/>
      <c r="AE327" s="36"/>
      <c r="AT327" s="19" t="s">
        <v>209</v>
      </c>
      <c r="AU327" s="19" t="s">
        <v>89</v>
      </c>
    </row>
    <row r="328" spans="1:65" s="13" customFormat="1" ht="11.25">
      <c r="B328" s="198"/>
      <c r="C328" s="199"/>
      <c r="D328" s="193" t="s">
        <v>211</v>
      </c>
      <c r="E328" s="200" t="s">
        <v>22</v>
      </c>
      <c r="F328" s="201" t="s">
        <v>1655</v>
      </c>
      <c r="G328" s="199"/>
      <c r="H328" s="200" t="s">
        <v>22</v>
      </c>
      <c r="I328" s="202"/>
      <c r="J328" s="199"/>
      <c r="K328" s="199"/>
      <c r="L328" s="203"/>
      <c r="M328" s="204"/>
      <c r="N328" s="205"/>
      <c r="O328" s="205"/>
      <c r="P328" s="205"/>
      <c r="Q328" s="205"/>
      <c r="R328" s="205"/>
      <c r="S328" s="205"/>
      <c r="T328" s="206"/>
      <c r="AT328" s="207" t="s">
        <v>211</v>
      </c>
      <c r="AU328" s="207" t="s">
        <v>89</v>
      </c>
      <c r="AV328" s="13" t="s">
        <v>23</v>
      </c>
      <c r="AW328" s="13" t="s">
        <v>41</v>
      </c>
      <c r="AX328" s="13" t="s">
        <v>80</v>
      </c>
      <c r="AY328" s="207" t="s">
        <v>201</v>
      </c>
    </row>
    <row r="329" spans="1:65" s="14" customFormat="1" ht="11.25">
      <c r="B329" s="208"/>
      <c r="C329" s="209"/>
      <c r="D329" s="193" t="s">
        <v>211</v>
      </c>
      <c r="E329" s="210" t="s">
        <v>22</v>
      </c>
      <c r="F329" s="211" t="s">
        <v>1678</v>
      </c>
      <c r="G329" s="209"/>
      <c r="H329" s="212">
        <v>55.9</v>
      </c>
      <c r="I329" s="213"/>
      <c r="J329" s="209"/>
      <c r="K329" s="209"/>
      <c r="L329" s="214"/>
      <c r="M329" s="215"/>
      <c r="N329" s="216"/>
      <c r="O329" s="216"/>
      <c r="P329" s="216"/>
      <c r="Q329" s="216"/>
      <c r="R329" s="216"/>
      <c r="S329" s="216"/>
      <c r="T329" s="217"/>
      <c r="AT329" s="218" t="s">
        <v>211</v>
      </c>
      <c r="AU329" s="218" t="s">
        <v>89</v>
      </c>
      <c r="AV329" s="14" t="s">
        <v>89</v>
      </c>
      <c r="AW329" s="14" t="s">
        <v>41</v>
      </c>
      <c r="AX329" s="14" t="s">
        <v>80</v>
      </c>
      <c r="AY329" s="218" t="s">
        <v>201</v>
      </c>
    </row>
    <row r="330" spans="1:65" s="13" customFormat="1" ht="11.25">
      <c r="B330" s="198"/>
      <c r="C330" s="199"/>
      <c r="D330" s="193" t="s">
        <v>211</v>
      </c>
      <c r="E330" s="200" t="s">
        <v>22</v>
      </c>
      <c r="F330" s="201" t="s">
        <v>1653</v>
      </c>
      <c r="G330" s="199"/>
      <c r="H330" s="200" t="s">
        <v>22</v>
      </c>
      <c r="I330" s="202"/>
      <c r="J330" s="199"/>
      <c r="K330" s="199"/>
      <c r="L330" s="203"/>
      <c r="M330" s="204"/>
      <c r="N330" s="205"/>
      <c r="O330" s="205"/>
      <c r="P330" s="205"/>
      <c r="Q330" s="205"/>
      <c r="R330" s="205"/>
      <c r="S330" s="205"/>
      <c r="T330" s="206"/>
      <c r="AT330" s="207" t="s">
        <v>211</v>
      </c>
      <c r="AU330" s="207" t="s">
        <v>89</v>
      </c>
      <c r="AV330" s="13" t="s">
        <v>23</v>
      </c>
      <c r="AW330" s="13" t="s">
        <v>41</v>
      </c>
      <c r="AX330" s="13" t="s">
        <v>80</v>
      </c>
      <c r="AY330" s="207" t="s">
        <v>201</v>
      </c>
    </row>
    <row r="331" spans="1:65" s="14" customFormat="1" ht="11.25">
      <c r="B331" s="208"/>
      <c r="C331" s="209"/>
      <c r="D331" s="193" t="s">
        <v>211</v>
      </c>
      <c r="E331" s="210" t="s">
        <v>22</v>
      </c>
      <c r="F331" s="211" t="s">
        <v>1680</v>
      </c>
      <c r="G331" s="209"/>
      <c r="H331" s="212">
        <v>300</v>
      </c>
      <c r="I331" s="213"/>
      <c r="J331" s="209"/>
      <c r="K331" s="209"/>
      <c r="L331" s="214"/>
      <c r="M331" s="215"/>
      <c r="N331" s="216"/>
      <c r="O331" s="216"/>
      <c r="P331" s="216"/>
      <c r="Q331" s="216"/>
      <c r="R331" s="216"/>
      <c r="S331" s="216"/>
      <c r="T331" s="217"/>
      <c r="AT331" s="218" t="s">
        <v>211</v>
      </c>
      <c r="AU331" s="218" t="s">
        <v>89</v>
      </c>
      <c r="AV331" s="14" t="s">
        <v>89</v>
      </c>
      <c r="AW331" s="14" t="s">
        <v>41</v>
      </c>
      <c r="AX331" s="14" t="s">
        <v>80</v>
      </c>
      <c r="AY331" s="218" t="s">
        <v>201</v>
      </c>
    </row>
    <row r="332" spans="1:65" s="15" customFormat="1" ht="11.25">
      <c r="B332" s="229"/>
      <c r="C332" s="230"/>
      <c r="D332" s="193" t="s">
        <v>211</v>
      </c>
      <c r="E332" s="231" t="s">
        <v>22</v>
      </c>
      <c r="F332" s="232" t="s">
        <v>316</v>
      </c>
      <c r="G332" s="230"/>
      <c r="H332" s="233">
        <v>355.9</v>
      </c>
      <c r="I332" s="234"/>
      <c r="J332" s="230"/>
      <c r="K332" s="230"/>
      <c r="L332" s="235"/>
      <c r="M332" s="236"/>
      <c r="N332" s="237"/>
      <c r="O332" s="237"/>
      <c r="P332" s="237"/>
      <c r="Q332" s="237"/>
      <c r="R332" s="237"/>
      <c r="S332" s="237"/>
      <c r="T332" s="238"/>
      <c r="AT332" s="239" t="s">
        <v>211</v>
      </c>
      <c r="AU332" s="239" t="s">
        <v>89</v>
      </c>
      <c r="AV332" s="15" t="s">
        <v>207</v>
      </c>
      <c r="AW332" s="15" t="s">
        <v>41</v>
      </c>
      <c r="AX332" s="15" t="s">
        <v>23</v>
      </c>
      <c r="AY332" s="239" t="s">
        <v>201</v>
      </c>
    </row>
    <row r="333" spans="1:65" s="2" customFormat="1" ht="14.45" customHeight="1">
      <c r="A333" s="36"/>
      <c r="B333" s="37"/>
      <c r="C333" s="219" t="s">
        <v>617</v>
      </c>
      <c r="D333" s="219" t="s">
        <v>261</v>
      </c>
      <c r="E333" s="220" t="s">
        <v>1869</v>
      </c>
      <c r="F333" s="221" t="s">
        <v>1870</v>
      </c>
      <c r="G333" s="222" t="s">
        <v>721</v>
      </c>
      <c r="H333" s="223">
        <v>5.3390000000000004</v>
      </c>
      <c r="I333" s="224"/>
      <c r="J333" s="225">
        <f>ROUND(I333*H333,2)</f>
        <v>0</v>
      </c>
      <c r="K333" s="221" t="s">
        <v>206</v>
      </c>
      <c r="L333" s="226"/>
      <c r="M333" s="227" t="s">
        <v>22</v>
      </c>
      <c r="N333" s="228" t="s">
        <v>51</v>
      </c>
      <c r="O333" s="66"/>
      <c r="P333" s="189">
        <f>O333*H333</f>
        <v>0</v>
      </c>
      <c r="Q333" s="189">
        <v>1E-3</v>
      </c>
      <c r="R333" s="189">
        <f>Q333*H333</f>
        <v>5.3390000000000009E-3</v>
      </c>
      <c r="S333" s="189">
        <v>0</v>
      </c>
      <c r="T333" s="190">
        <f>S333*H333</f>
        <v>0</v>
      </c>
      <c r="U333" s="36"/>
      <c r="V333" s="36"/>
      <c r="W333" s="36"/>
      <c r="X333" s="36"/>
      <c r="Y333" s="36"/>
      <c r="Z333" s="36"/>
      <c r="AA333" s="36"/>
      <c r="AB333" s="36"/>
      <c r="AC333" s="36"/>
      <c r="AD333" s="36"/>
      <c r="AE333" s="36"/>
      <c r="AR333" s="191" t="s">
        <v>253</v>
      </c>
      <c r="AT333" s="191" t="s">
        <v>261</v>
      </c>
      <c r="AU333" s="191" t="s">
        <v>89</v>
      </c>
      <c r="AY333" s="19" t="s">
        <v>201</v>
      </c>
      <c r="BE333" s="192">
        <f>IF(N333="základní",J333,0)</f>
        <v>0</v>
      </c>
      <c r="BF333" s="192">
        <f>IF(N333="snížená",J333,0)</f>
        <v>0</v>
      </c>
      <c r="BG333" s="192">
        <f>IF(N333="zákl. přenesená",J333,0)</f>
        <v>0</v>
      </c>
      <c r="BH333" s="192">
        <f>IF(N333="sníž. přenesená",J333,0)</f>
        <v>0</v>
      </c>
      <c r="BI333" s="192">
        <f>IF(N333="nulová",J333,0)</f>
        <v>0</v>
      </c>
      <c r="BJ333" s="19" t="s">
        <v>23</v>
      </c>
      <c r="BK333" s="192">
        <f>ROUND(I333*H333,2)</f>
        <v>0</v>
      </c>
      <c r="BL333" s="19" t="s">
        <v>207</v>
      </c>
      <c r="BM333" s="191" t="s">
        <v>1871</v>
      </c>
    </row>
    <row r="334" spans="1:65" s="14" customFormat="1" ht="11.25">
      <c r="B334" s="208"/>
      <c r="C334" s="209"/>
      <c r="D334" s="193" t="s">
        <v>211</v>
      </c>
      <c r="E334" s="209"/>
      <c r="F334" s="211" t="s">
        <v>1872</v>
      </c>
      <c r="G334" s="209"/>
      <c r="H334" s="212">
        <v>5.3390000000000004</v>
      </c>
      <c r="I334" s="213"/>
      <c r="J334" s="209"/>
      <c r="K334" s="209"/>
      <c r="L334" s="214"/>
      <c r="M334" s="215"/>
      <c r="N334" s="216"/>
      <c r="O334" s="216"/>
      <c r="P334" s="216"/>
      <c r="Q334" s="216"/>
      <c r="R334" s="216"/>
      <c r="S334" s="216"/>
      <c r="T334" s="217"/>
      <c r="AT334" s="218" t="s">
        <v>211</v>
      </c>
      <c r="AU334" s="218" t="s">
        <v>89</v>
      </c>
      <c r="AV334" s="14" t="s">
        <v>89</v>
      </c>
      <c r="AW334" s="14" t="s">
        <v>4</v>
      </c>
      <c r="AX334" s="14" t="s">
        <v>23</v>
      </c>
      <c r="AY334" s="218" t="s">
        <v>201</v>
      </c>
    </row>
    <row r="335" spans="1:65" s="2" customFormat="1" ht="24.2" customHeight="1">
      <c r="A335" s="36"/>
      <c r="B335" s="37"/>
      <c r="C335" s="180" t="s">
        <v>624</v>
      </c>
      <c r="D335" s="180" t="s">
        <v>202</v>
      </c>
      <c r="E335" s="181" t="s">
        <v>1873</v>
      </c>
      <c r="F335" s="182" t="s">
        <v>1874</v>
      </c>
      <c r="G335" s="183" t="s">
        <v>205</v>
      </c>
      <c r="H335" s="184">
        <v>355.9</v>
      </c>
      <c r="I335" s="185"/>
      <c r="J335" s="186">
        <f>ROUND(I335*H335,2)</f>
        <v>0</v>
      </c>
      <c r="K335" s="182" t="s">
        <v>206</v>
      </c>
      <c r="L335" s="41"/>
      <c r="M335" s="187" t="s">
        <v>22</v>
      </c>
      <c r="N335" s="188" t="s">
        <v>51</v>
      </c>
      <c r="O335" s="66"/>
      <c r="P335" s="189">
        <f>O335*H335</f>
        <v>0</v>
      </c>
      <c r="Q335" s="189">
        <v>0</v>
      </c>
      <c r="R335" s="189">
        <f>Q335*H335</f>
        <v>0</v>
      </c>
      <c r="S335" s="189">
        <v>0</v>
      </c>
      <c r="T335" s="190">
        <f>S335*H335</f>
        <v>0</v>
      </c>
      <c r="U335" s="36"/>
      <c r="V335" s="36"/>
      <c r="W335" s="36"/>
      <c r="X335" s="36"/>
      <c r="Y335" s="36"/>
      <c r="Z335" s="36"/>
      <c r="AA335" s="36"/>
      <c r="AB335" s="36"/>
      <c r="AC335" s="36"/>
      <c r="AD335" s="36"/>
      <c r="AE335" s="36"/>
      <c r="AR335" s="191" t="s">
        <v>207</v>
      </c>
      <c r="AT335" s="191" t="s">
        <v>202</v>
      </c>
      <c r="AU335" s="191" t="s">
        <v>89</v>
      </c>
      <c r="AY335" s="19" t="s">
        <v>201</v>
      </c>
      <c r="BE335" s="192">
        <f>IF(N335="základní",J335,0)</f>
        <v>0</v>
      </c>
      <c r="BF335" s="192">
        <f>IF(N335="snížená",J335,0)</f>
        <v>0</v>
      </c>
      <c r="BG335" s="192">
        <f>IF(N335="zákl. přenesená",J335,0)</f>
        <v>0</v>
      </c>
      <c r="BH335" s="192">
        <f>IF(N335="sníž. přenesená",J335,0)</f>
        <v>0</v>
      </c>
      <c r="BI335" s="192">
        <f>IF(N335="nulová",J335,0)</f>
        <v>0</v>
      </c>
      <c r="BJ335" s="19" t="s">
        <v>23</v>
      </c>
      <c r="BK335" s="192">
        <f>ROUND(I335*H335,2)</f>
        <v>0</v>
      </c>
      <c r="BL335" s="19" t="s">
        <v>207</v>
      </c>
      <c r="BM335" s="191" t="s">
        <v>1875</v>
      </c>
    </row>
    <row r="336" spans="1:65" s="2" customFormat="1" ht="48.75">
      <c r="A336" s="36"/>
      <c r="B336" s="37"/>
      <c r="C336" s="38"/>
      <c r="D336" s="193" t="s">
        <v>209</v>
      </c>
      <c r="E336" s="38"/>
      <c r="F336" s="194" t="s">
        <v>1876</v>
      </c>
      <c r="G336" s="38"/>
      <c r="H336" s="38"/>
      <c r="I336" s="195"/>
      <c r="J336" s="38"/>
      <c r="K336" s="38"/>
      <c r="L336" s="41"/>
      <c r="M336" s="196"/>
      <c r="N336" s="197"/>
      <c r="O336" s="66"/>
      <c r="P336" s="66"/>
      <c r="Q336" s="66"/>
      <c r="R336" s="66"/>
      <c r="S336" s="66"/>
      <c r="T336" s="67"/>
      <c r="U336" s="36"/>
      <c r="V336" s="36"/>
      <c r="W336" s="36"/>
      <c r="X336" s="36"/>
      <c r="Y336" s="36"/>
      <c r="Z336" s="36"/>
      <c r="AA336" s="36"/>
      <c r="AB336" s="36"/>
      <c r="AC336" s="36"/>
      <c r="AD336" s="36"/>
      <c r="AE336" s="36"/>
      <c r="AT336" s="19" t="s">
        <v>209</v>
      </c>
      <c r="AU336" s="19" t="s">
        <v>89</v>
      </c>
    </row>
    <row r="337" spans="1:65" s="13" customFormat="1" ht="11.25">
      <c r="B337" s="198"/>
      <c r="C337" s="199"/>
      <c r="D337" s="193" t="s">
        <v>211</v>
      </c>
      <c r="E337" s="200" t="s">
        <v>22</v>
      </c>
      <c r="F337" s="201" t="s">
        <v>1655</v>
      </c>
      <c r="G337" s="199"/>
      <c r="H337" s="200" t="s">
        <v>22</v>
      </c>
      <c r="I337" s="202"/>
      <c r="J337" s="199"/>
      <c r="K337" s="199"/>
      <c r="L337" s="203"/>
      <c r="M337" s="204"/>
      <c r="N337" s="205"/>
      <c r="O337" s="205"/>
      <c r="P337" s="205"/>
      <c r="Q337" s="205"/>
      <c r="R337" s="205"/>
      <c r="S337" s="205"/>
      <c r="T337" s="206"/>
      <c r="AT337" s="207" t="s">
        <v>211</v>
      </c>
      <c r="AU337" s="207" t="s">
        <v>89</v>
      </c>
      <c r="AV337" s="13" t="s">
        <v>23</v>
      </c>
      <c r="AW337" s="13" t="s">
        <v>41</v>
      </c>
      <c r="AX337" s="13" t="s">
        <v>80</v>
      </c>
      <c r="AY337" s="207" t="s">
        <v>201</v>
      </c>
    </row>
    <row r="338" spans="1:65" s="14" customFormat="1" ht="11.25">
      <c r="B338" s="208"/>
      <c r="C338" s="209"/>
      <c r="D338" s="193" t="s">
        <v>211</v>
      </c>
      <c r="E338" s="210" t="s">
        <v>22</v>
      </c>
      <c r="F338" s="211" t="s">
        <v>1678</v>
      </c>
      <c r="G338" s="209"/>
      <c r="H338" s="212">
        <v>55.9</v>
      </c>
      <c r="I338" s="213"/>
      <c r="J338" s="209"/>
      <c r="K338" s="209"/>
      <c r="L338" s="214"/>
      <c r="M338" s="215"/>
      <c r="N338" s="216"/>
      <c r="O338" s="216"/>
      <c r="P338" s="216"/>
      <c r="Q338" s="216"/>
      <c r="R338" s="216"/>
      <c r="S338" s="216"/>
      <c r="T338" s="217"/>
      <c r="AT338" s="218" t="s">
        <v>211</v>
      </c>
      <c r="AU338" s="218" t="s">
        <v>89</v>
      </c>
      <c r="AV338" s="14" t="s">
        <v>89</v>
      </c>
      <c r="AW338" s="14" t="s">
        <v>41</v>
      </c>
      <c r="AX338" s="14" t="s">
        <v>80</v>
      </c>
      <c r="AY338" s="218" t="s">
        <v>201</v>
      </c>
    </row>
    <row r="339" spans="1:65" s="13" customFormat="1" ht="11.25">
      <c r="B339" s="198"/>
      <c r="C339" s="199"/>
      <c r="D339" s="193" t="s">
        <v>211</v>
      </c>
      <c r="E339" s="200" t="s">
        <v>22</v>
      </c>
      <c r="F339" s="201" t="s">
        <v>1653</v>
      </c>
      <c r="G339" s="199"/>
      <c r="H339" s="200" t="s">
        <v>22</v>
      </c>
      <c r="I339" s="202"/>
      <c r="J339" s="199"/>
      <c r="K339" s="199"/>
      <c r="L339" s="203"/>
      <c r="M339" s="204"/>
      <c r="N339" s="205"/>
      <c r="O339" s="205"/>
      <c r="P339" s="205"/>
      <c r="Q339" s="205"/>
      <c r="R339" s="205"/>
      <c r="S339" s="205"/>
      <c r="T339" s="206"/>
      <c r="AT339" s="207" t="s">
        <v>211</v>
      </c>
      <c r="AU339" s="207" t="s">
        <v>89</v>
      </c>
      <c r="AV339" s="13" t="s">
        <v>23</v>
      </c>
      <c r="AW339" s="13" t="s">
        <v>41</v>
      </c>
      <c r="AX339" s="13" t="s">
        <v>80</v>
      </c>
      <c r="AY339" s="207" t="s">
        <v>201</v>
      </c>
    </row>
    <row r="340" spans="1:65" s="14" customFormat="1" ht="11.25">
      <c r="B340" s="208"/>
      <c r="C340" s="209"/>
      <c r="D340" s="193" t="s">
        <v>211</v>
      </c>
      <c r="E340" s="210" t="s">
        <v>22</v>
      </c>
      <c r="F340" s="211" t="s">
        <v>1680</v>
      </c>
      <c r="G340" s="209"/>
      <c r="H340" s="212">
        <v>300</v>
      </c>
      <c r="I340" s="213"/>
      <c r="J340" s="209"/>
      <c r="K340" s="209"/>
      <c r="L340" s="214"/>
      <c r="M340" s="215"/>
      <c r="N340" s="216"/>
      <c r="O340" s="216"/>
      <c r="P340" s="216"/>
      <c r="Q340" s="216"/>
      <c r="R340" s="216"/>
      <c r="S340" s="216"/>
      <c r="T340" s="217"/>
      <c r="AT340" s="218" t="s">
        <v>211</v>
      </c>
      <c r="AU340" s="218" t="s">
        <v>89</v>
      </c>
      <c r="AV340" s="14" t="s">
        <v>89</v>
      </c>
      <c r="AW340" s="14" t="s">
        <v>41</v>
      </c>
      <c r="AX340" s="14" t="s">
        <v>80</v>
      </c>
      <c r="AY340" s="218" t="s">
        <v>201</v>
      </c>
    </row>
    <row r="341" spans="1:65" s="15" customFormat="1" ht="11.25">
      <c r="B341" s="229"/>
      <c r="C341" s="230"/>
      <c r="D341" s="193" t="s">
        <v>211</v>
      </c>
      <c r="E341" s="231" t="s">
        <v>22</v>
      </c>
      <c r="F341" s="232" t="s">
        <v>316</v>
      </c>
      <c r="G341" s="230"/>
      <c r="H341" s="233">
        <v>355.9</v>
      </c>
      <c r="I341" s="234"/>
      <c r="J341" s="230"/>
      <c r="K341" s="230"/>
      <c r="L341" s="235"/>
      <c r="M341" s="236"/>
      <c r="N341" s="237"/>
      <c r="O341" s="237"/>
      <c r="P341" s="237"/>
      <c r="Q341" s="237"/>
      <c r="R341" s="237"/>
      <c r="S341" s="237"/>
      <c r="T341" s="238"/>
      <c r="AT341" s="239" t="s">
        <v>211</v>
      </c>
      <c r="AU341" s="239" t="s">
        <v>89</v>
      </c>
      <c r="AV341" s="15" t="s">
        <v>207</v>
      </c>
      <c r="AW341" s="15" t="s">
        <v>41</v>
      </c>
      <c r="AX341" s="15" t="s">
        <v>23</v>
      </c>
      <c r="AY341" s="239" t="s">
        <v>201</v>
      </c>
    </row>
    <row r="342" spans="1:65" s="12" customFormat="1" ht="22.9" customHeight="1">
      <c r="B342" s="164"/>
      <c r="C342" s="165"/>
      <c r="D342" s="166" t="s">
        <v>79</v>
      </c>
      <c r="E342" s="178" t="s">
        <v>89</v>
      </c>
      <c r="F342" s="178" t="s">
        <v>240</v>
      </c>
      <c r="G342" s="165"/>
      <c r="H342" s="165"/>
      <c r="I342" s="168"/>
      <c r="J342" s="179">
        <f>BK342</f>
        <v>0</v>
      </c>
      <c r="K342" s="165"/>
      <c r="L342" s="170"/>
      <c r="M342" s="171"/>
      <c r="N342" s="172"/>
      <c r="O342" s="172"/>
      <c r="P342" s="173">
        <f>SUM(P343:P442)</f>
        <v>0</v>
      </c>
      <c r="Q342" s="172"/>
      <c r="R342" s="173">
        <f>SUM(R343:R442)</f>
        <v>36.953992360000001</v>
      </c>
      <c r="S342" s="172"/>
      <c r="T342" s="174">
        <f>SUM(T343:T442)</f>
        <v>0</v>
      </c>
      <c r="AR342" s="175" t="s">
        <v>23</v>
      </c>
      <c r="AT342" s="176" t="s">
        <v>79</v>
      </c>
      <c r="AU342" s="176" t="s">
        <v>23</v>
      </c>
      <c r="AY342" s="175" t="s">
        <v>201</v>
      </c>
      <c r="BK342" s="177">
        <f>SUM(BK343:BK442)</f>
        <v>0</v>
      </c>
    </row>
    <row r="343" spans="1:65" s="2" customFormat="1" ht="14.45" customHeight="1">
      <c r="A343" s="36"/>
      <c r="B343" s="37"/>
      <c r="C343" s="180" t="s">
        <v>628</v>
      </c>
      <c r="D343" s="180" t="s">
        <v>202</v>
      </c>
      <c r="E343" s="181" t="s">
        <v>242</v>
      </c>
      <c r="F343" s="182" t="s">
        <v>243</v>
      </c>
      <c r="G343" s="183" t="s">
        <v>224</v>
      </c>
      <c r="H343" s="184">
        <v>10.57</v>
      </c>
      <c r="I343" s="185"/>
      <c r="J343" s="186">
        <f>ROUND(I343*H343,2)</f>
        <v>0</v>
      </c>
      <c r="K343" s="182" t="s">
        <v>206</v>
      </c>
      <c r="L343" s="41"/>
      <c r="M343" s="187" t="s">
        <v>22</v>
      </c>
      <c r="N343" s="188" t="s">
        <v>51</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207</v>
      </c>
      <c r="AT343" s="191" t="s">
        <v>202</v>
      </c>
      <c r="AU343" s="191" t="s">
        <v>89</v>
      </c>
      <c r="AY343" s="19" t="s">
        <v>201</v>
      </c>
      <c r="BE343" s="192">
        <f>IF(N343="základní",J343,0)</f>
        <v>0</v>
      </c>
      <c r="BF343" s="192">
        <f>IF(N343="snížená",J343,0)</f>
        <v>0</v>
      </c>
      <c r="BG343" s="192">
        <f>IF(N343="zákl. přenesená",J343,0)</f>
        <v>0</v>
      </c>
      <c r="BH343" s="192">
        <f>IF(N343="sníž. přenesená",J343,0)</f>
        <v>0</v>
      </c>
      <c r="BI343" s="192">
        <f>IF(N343="nulová",J343,0)</f>
        <v>0</v>
      </c>
      <c r="BJ343" s="19" t="s">
        <v>23</v>
      </c>
      <c r="BK343" s="192">
        <f>ROUND(I343*H343,2)</f>
        <v>0</v>
      </c>
      <c r="BL343" s="19" t="s">
        <v>207</v>
      </c>
      <c r="BM343" s="191" t="s">
        <v>1877</v>
      </c>
    </row>
    <row r="344" spans="1:65" s="13" customFormat="1" ht="11.25">
      <c r="B344" s="198"/>
      <c r="C344" s="199"/>
      <c r="D344" s="193" t="s">
        <v>211</v>
      </c>
      <c r="E344" s="200" t="s">
        <v>22</v>
      </c>
      <c r="F344" s="201" t="s">
        <v>1878</v>
      </c>
      <c r="G344" s="199"/>
      <c r="H344" s="200" t="s">
        <v>22</v>
      </c>
      <c r="I344" s="202"/>
      <c r="J344" s="199"/>
      <c r="K344" s="199"/>
      <c r="L344" s="203"/>
      <c r="M344" s="204"/>
      <c r="N344" s="205"/>
      <c r="O344" s="205"/>
      <c r="P344" s="205"/>
      <c r="Q344" s="205"/>
      <c r="R344" s="205"/>
      <c r="S344" s="205"/>
      <c r="T344" s="206"/>
      <c r="AT344" s="207" t="s">
        <v>211</v>
      </c>
      <c r="AU344" s="207" t="s">
        <v>89</v>
      </c>
      <c r="AV344" s="13" t="s">
        <v>23</v>
      </c>
      <c r="AW344" s="13" t="s">
        <v>41</v>
      </c>
      <c r="AX344" s="13" t="s">
        <v>80</v>
      </c>
      <c r="AY344" s="207" t="s">
        <v>201</v>
      </c>
    </row>
    <row r="345" spans="1:65" s="13" customFormat="1" ht="11.25">
      <c r="B345" s="198"/>
      <c r="C345" s="199"/>
      <c r="D345" s="193" t="s">
        <v>211</v>
      </c>
      <c r="E345" s="200" t="s">
        <v>22</v>
      </c>
      <c r="F345" s="201" t="s">
        <v>1879</v>
      </c>
      <c r="G345" s="199"/>
      <c r="H345" s="200" t="s">
        <v>22</v>
      </c>
      <c r="I345" s="202"/>
      <c r="J345" s="199"/>
      <c r="K345" s="199"/>
      <c r="L345" s="203"/>
      <c r="M345" s="204"/>
      <c r="N345" s="205"/>
      <c r="O345" s="205"/>
      <c r="P345" s="205"/>
      <c r="Q345" s="205"/>
      <c r="R345" s="205"/>
      <c r="S345" s="205"/>
      <c r="T345" s="206"/>
      <c r="AT345" s="207" t="s">
        <v>211</v>
      </c>
      <c r="AU345" s="207" t="s">
        <v>89</v>
      </c>
      <c r="AV345" s="13" t="s">
        <v>23</v>
      </c>
      <c r="AW345" s="13" t="s">
        <v>41</v>
      </c>
      <c r="AX345" s="13" t="s">
        <v>80</v>
      </c>
      <c r="AY345" s="207" t="s">
        <v>201</v>
      </c>
    </row>
    <row r="346" spans="1:65" s="14" customFormat="1" ht="11.25">
      <c r="B346" s="208"/>
      <c r="C346" s="209"/>
      <c r="D346" s="193" t="s">
        <v>211</v>
      </c>
      <c r="E346" s="210" t="s">
        <v>22</v>
      </c>
      <c r="F346" s="211" t="s">
        <v>1880</v>
      </c>
      <c r="G346" s="209"/>
      <c r="H346" s="212">
        <v>0.315</v>
      </c>
      <c r="I346" s="213"/>
      <c r="J346" s="209"/>
      <c r="K346" s="209"/>
      <c r="L346" s="214"/>
      <c r="M346" s="215"/>
      <c r="N346" s="216"/>
      <c r="O346" s="216"/>
      <c r="P346" s="216"/>
      <c r="Q346" s="216"/>
      <c r="R346" s="216"/>
      <c r="S346" s="216"/>
      <c r="T346" s="217"/>
      <c r="AT346" s="218" t="s">
        <v>211</v>
      </c>
      <c r="AU346" s="218" t="s">
        <v>89</v>
      </c>
      <c r="AV346" s="14" t="s">
        <v>89</v>
      </c>
      <c r="AW346" s="14" t="s">
        <v>41</v>
      </c>
      <c r="AX346" s="14" t="s">
        <v>80</v>
      </c>
      <c r="AY346" s="218" t="s">
        <v>201</v>
      </c>
    </row>
    <row r="347" spans="1:65" s="13" customFormat="1" ht="11.25">
      <c r="B347" s="198"/>
      <c r="C347" s="199"/>
      <c r="D347" s="193" t="s">
        <v>211</v>
      </c>
      <c r="E347" s="200" t="s">
        <v>22</v>
      </c>
      <c r="F347" s="201" t="s">
        <v>1881</v>
      </c>
      <c r="G347" s="199"/>
      <c r="H347" s="200" t="s">
        <v>22</v>
      </c>
      <c r="I347" s="202"/>
      <c r="J347" s="199"/>
      <c r="K347" s="199"/>
      <c r="L347" s="203"/>
      <c r="M347" s="204"/>
      <c r="N347" s="205"/>
      <c r="O347" s="205"/>
      <c r="P347" s="205"/>
      <c r="Q347" s="205"/>
      <c r="R347" s="205"/>
      <c r="S347" s="205"/>
      <c r="T347" s="206"/>
      <c r="AT347" s="207" t="s">
        <v>211</v>
      </c>
      <c r="AU347" s="207" t="s">
        <v>89</v>
      </c>
      <c r="AV347" s="13" t="s">
        <v>23</v>
      </c>
      <c r="AW347" s="13" t="s">
        <v>41</v>
      </c>
      <c r="AX347" s="13" t="s">
        <v>80</v>
      </c>
      <c r="AY347" s="207" t="s">
        <v>201</v>
      </c>
    </row>
    <row r="348" spans="1:65" s="14" customFormat="1" ht="11.25">
      <c r="B348" s="208"/>
      <c r="C348" s="209"/>
      <c r="D348" s="193" t="s">
        <v>211</v>
      </c>
      <c r="E348" s="210" t="s">
        <v>22</v>
      </c>
      <c r="F348" s="211" t="s">
        <v>1882</v>
      </c>
      <c r="G348" s="209"/>
      <c r="H348" s="212">
        <v>3.375</v>
      </c>
      <c r="I348" s="213"/>
      <c r="J348" s="209"/>
      <c r="K348" s="209"/>
      <c r="L348" s="214"/>
      <c r="M348" s="215"/>
      <c r="N348" s="216"/>
      <c r="O348" s="216"/>
      <c r="P348" s="216"/>
      <c r="Q348" s="216"/>
      <c r="R348" s="216"/>
      <c r="S348" s="216"/>
      <c r="T348" s="217"/>
      <c r="AT348" s="218" t="s">
        <v>211</v>
      </c>
      <c r="AU348" s="218" t="s">
        <v>89</v>
      </c>
      <c r="AV348" s="14" t="s">
        <v>89</v>
      </c>
      <c r="AW348" s="14" t="s">
        <v>41</v>
      </c>
      <c r="AX348" s="14" t="s">
        <v>80</v>
      </c>
      <c r="AY348" s="218" t="s">
        <v>201</v>
      </c>
    </row>
    <row r="349" spans="1:65" s="13" customFormat="1" ht="11.25">
      <c r="B349" s="198"/>
      <c r="C349" s="199"/>
      <c r="D349" s="193" t="s">
        <v>211</v>
      </c>
      <c r="E349" s="200" t="s">
        <v>22</v>
      </c>
      <c r="F349" s="201" t="s">
        <v>1883</v>
      </c>
      <c r="G349" s="199"/>
      <c r="H349" s="200" t="s">
        <v>22</v>
      </c>
      <c r="I349" s="202"/>
      <c r="J349" s="199"/>
      <c r="K349" s="199"/>
      <c r="L349" s="203"/>
      <c r="M349" s="204"/>
      <c r="N349" s="205"/>
      <c r="O349" s="205"/>
      <c r="P349" s="205"/>
      <c r="Q349" s="205"/>
      <c r="R349" s="205"/>
      <c r="S349" s="205"/>
      <c r="T349" s="206"/>
      <c r="AT349" s="207" t="s">
        <v>211</v>
      </c>
      <c r="AU349" s="207" t="s">
        <v>89</v>
      </c>
      <c r="AV349" s="13" t="s">
        <v>23</v>
      </c>
      <c r="AW349" s="13" t="s">
        <v>41</v>
      </c>
      <c r="AX349" s="13" t="s">
        <v>80</v>
      </c>
      <c r="AY349" s="207" t="s">
        <v>201</v>
      </c>
    </row>
    <row r="350" spans="1:65" s="14" customFormat="1" ht="11.25">
      <c r="B350" s="208"/>
      <c r="C350" s="209"/>
      <c r="D350" s="193" t="s">
        <v>211</v>
      </c>
      <c r="E350" s="210" t="s">
        <v>22</v>
      </c>
      <c r="F350" s="211" t="s">
        <v>1884</v>
      </c>
      <c r="G350" s="209"/>
      <c r="H350" s="212">
        <v>0.48</v>
      </c>
      <c r="I350" s="213"/>
      <c r="J350" s="209"/>
      <c r="K350" s="209"/>
      <c r="L350" s="214"/>
      <c r="M350" s="215"/>
      <c r="N350" s="216"/>
      <c r="O350" s="216"/>
      <c r="P350" s="216"/>
      <c r="Q350" s="216"/>
      <c r="R350" s="216"/>
      <c r="S350" s="216"/>
      <c r="T350" s="217"/>
      <c r="AT350" s="218" t="s">
        <v>211</v>
      </c>
      <c r="AU350" s="218" t="s">
        <v>89</v>
      </c>
      <c r="AV350" s="14" t="s">
        <v>89</v>
      </c>
      <c r="AW350" s="14" t="s">
        <v>41</v>
      </c>
      <c r="AX350" s="14" t="s">
        <v>80</v>
      </c>
      <c r="AY350" s="218" t="s">
        <v>201</v>
      </c>
    </row>
    <row r="351" spans="1:65" s="13" customFormat="1" ht="11.25">
      <c r="B351" s="198"/>
      <c r="C351" s="199"/>
      <c r="D351" s="193" t="s">
        <v>211</v>
      </c>
      <c r="E351" s="200" t="s">
        <v>22</v>
      </c>
      <c r="F351" s="201" t="s">
        <v>1885</v>
      </c>
      <c r="G351" s="199"/>
      <c r="H351" s="200" t="s">
        <v>22</v>
      </c>
      <c r="I351" s="202"/>
      <c r="J351" s="199"/>
      <c r="K351" s="199"/>
      <c r="L351" s="203"/>
      <c r="M351" s="204"/>
      <c r="N351" s="205"/>
      <c r="O351" s="205"/>
      <c r="P351" s="205"/>
      <c r="Q351" s="205"/>
      <c r="R351" s="205"/>
      <c r="S351" s="205"/>
      <c r="T351" s="206"/>
      <c r="AT351" s="207" t="s">
        <v>211</v>
      </c>
      <c r="AU351" s="207" t="s">
        <v>89</v>
      </c>
      <c r="AV351" s="13" t="s">
        <v>23</v>
      </c>
      <c r="AW351" s="13" t="s">
        <v>41</v>
      </c>
      <c r="AX351" s="13" t="s">
        <v>80</v>
      </c>
      <c r="AY351" s="207" t="s">
        <v>201</v>
      </c>
    </row>
    <row r="352" spans="1:65" s="14" customFormat="1" ht="11.25">
      <c r="B352" s="208"/>
      <c r="C352" s="209"/>
      <c r="D352" s="193" t="s">
        <v>211</v>
      </c>
      <c r="E352" s="210" t="s">
        <v>22</v>
      </c>
      <c r="F352" s="211" t="s">
        <v>1886</v>
      </c>
      <c r="G352" s="209"/>
      <c r="H352" s="212">
        <v>6.4</v>
      </c>
      <c r="I352" s="213"/>
      <c r="J352" s="209"/>
      <c r="K352" s="209"/>
      <c r="L352" s="214"/>
      <c r="M352" s="215"/>
      <c r="N352" s="216"/>
      <c r="O352" s="216"/>
      <c r="P352" s="216"/>
      <c r="Q352" s="216"/>
      <c r="R352" s="216"/>
      <c r="S352" s="216"/>
      <c r="T352" s="217"/>
      <c r="AT352" s="218" t="s">
        <v>211</v>
      </c>
      <c r="AU352" s="218" t="s">
        <v>89</v>
      </c>
      <c r="AV352" s="14" t="s">
        <v>89</v>
      </c>
      <c r="AW352" s="14" t="s">
        <v>41</v>
      </c>
      <c r="AX352" s="14" t="s">
        <v>80</v>
      </c>
      <c r="AY352" s="218" t="s">
        <v>201</v>
      </c>
    </row>
    <row r="353" spans="1:65" s="15" customFormat="1" ht="11.25">
      <c r="B353" s="229"/>
      <c r="C353" s="230"/>
      <c r="D353" s="193" t="s">
        <v>211</v>
      </c>
      <c r="E353" s="231" t="s">
        <v>22</v>
      </c>
      <c r="F353" s="232" t="s">
        <v>316</v>
      </c>
      <c r="G353" s="230"/>
      <c r="H353" s="233">
        <v>10.57</v>
      </c>
      <c r="I353" s="234"/>
      <c r="J353" s="230"/>
      <c r="K353" s="230"/>
      <c r="L353" s="235"/>
      <c r="M353" s="236"/>
      <c r="N353" s="237"/>
      <c r="O353" s="237"/>
      <c r="P353" s="237"/>
      <c r="Q353" s="237"/>
      <c r="R353" s="237"/>
      <c r="S353" s="237"/>
      <c r="T353" s="238"/>
      <c r="AT353" s="239" t="s">
        <v>211</v>
      </c>
      <c r="AU353" s="239" t="s">
        <v>89</v>
      </c>
      <c r="AV353" s="15" t="s">
        <v>207</v>
      </c>
      <c r="AW353" s="15" t="s">
        <v>41</v>
      </c>
      <c r="AX353" s="15" t="s">
        <v>23</v>
      </c>
      <c r="AY353" s="239" t="s">
        <v>201</v>
      </c>
    </row>
    <row r="354" spans="1:65" s="2" customFormat="1" ht="24.2" customHeight="1">
      <c r="A354" s="36"/>
      <c r="B354" s="37"/>
      <c r="C354" s="180" t="s">
        <v>632</v>
      </c>
      <c r="D354" s="180" t="s">
        <v>202</v>
      </c>
      <c r="E354" s="181" t="s">
        <v>1887</v>
      </c>
      <c r="F354" s="182" t="s">
        <v>1888</v>
      </c>
      <c r="G354" s="183" t="s">
        <v>216</v>
      </c>
      <c r="H354" s="184">
        <v>117</v>
      </c>
      <c r="I354" s="185"/>
      <c r="J354" s="186">
        <f>ROUND(I354*H354,2)</f>
        <v>0</v>
      </c>
      <c r="K354" s="182" t="s">
        <v>206</v>
      </c>
      <c r="L354" s="41"/>
      <c r="M354" s="187" t="s">
        <v>22</v>
      </c>
      <c r="N354" s="188" t="s">
        <v>51</v>
      </c>
      <c r="O354" s="66"/>
      <c r="P354" s="189">
        <f>O354*H354</f>
        <v>0</v>
      </c>
      <c r="Q354" s="189">
        <v>0.27411000000000002</v>
      </c>
      <c r="R354" s="189">
        <f>Q354*H354</f>
        <v>32.070869999999999</v>
      </c>
      <c r="S354" s="189">
        <v>0</v>
      </c>
      <c r="T354" s="190">
        <f>S354*H354</f>
        <v>0</v>
      </c>
      <c r="U354" s="36"/>
      <c r="V354" s="36"/>
      <c r="W354" s="36"/>
      <c r="X354" s="36"/>
      <c r="Y354" s="36"/>
      <c r="Z354" s="36"/>
      <c r="AA354" s="36"/>
      <c r="AB354" s="36"/>
      <c r="AC354" s="36"/>
      <c r="AD354" s="36"/>
      <c r="AE354" s="36"/>
      <c r="AR354" s="191" t="s">
        <v>207</v>
      </c>
      <c r="AT354" s="191" t="s">
        <v>202</v>
      </c>
      <c r="AU354" s="191" t="s">
        <v>89</v>
      </c>
      <c r="AY354" s="19" t="s">
        <v>201</v>
      </c>
      <c r="BE354" s="192">
        <f>IF(N354="základní",J354,0)</f>
        <v>0</v>
      </c>
      <c r="BF354" s="192">
        <f>IF(N354="snížená",J354,0)</f>
        <v>0</v>
      </c>
      <c r="BG354" s="192">
        <f>IF(N354="zákl. přenesená",J354,0)</f>
        <v>0</v>
      </c>
      <c r="BH354" s="192">
        <f>IF(N354="sníž. přenesená",J354,0)</f>
        <v>0</v>
      </c>
      <c r="BI354" s="192">
        <f>IF(N354="nulová",J354,0)</f>
        <v>0</v>
      </c>
      <c r="BJ354" s="19" t="s">
        <v>23</v>
      </c>
      <c r="BK354" s="192">
        <f>ROUND(I354*H354,2)</f>
        <v>0</v>
      </c>
      <c r="BL354" s="19" t="s">
        <v>207</v>
      </c>
      <c r="BM354" s="191" t="s">
        <v>1889</v>
      </c>
    </row>
    <row r="355" spans="1:65" s="2" customFormat="1" ht="68.25">
      <c r="A355" s="36"/>
      <c r="B355" s="37"/>
      <c r="C355" s="38"/>
      <c r="D355" s="193" t="s">
        <v>209</v>
      </c>
      <c r="E355" s="38"/>
      <c r="F355" s="194" t="s">
        <v>1890</v>
      </c>
      <c r="G355" s="38"/>
      <c r="H355" s="38"/>
      <c r="I355" s="195"/>
      <c r="J355" s="38"/>
      <c r="K355" s="38"/>
      <c r="L355" s="41"/>
      <c r="M355" s="196"/>
      <c r="N355" s="197"/>
      <c r="O355" s="66"/>
      <c r="P355" s="66"/>
      <c r="Q355" s="66"/>
      <c r="R355" s="66"/>
      <c r="S355" s="66"/>
      <c r="T355" s="67"/>
      <c r="U355" s="36"/>
      <c r="V355" s="36"/>
      <c r="W355" s="36"/>
      <c r="X355" s="36"/>
      <c r="Y355" s="36"/>
      <c r="Z355" s="36"/>
      <c r="AA355" s="36"/>
      <c r="AB355" s="36"/>
      <c r="AC355" s="36"/>
      <c r="AD355" s="36"/>
      <c r="AE355" s="36"/>
      <c r="AT355" s="19" t="s">
        <v>209</v>
      </c>
      <c r="AU355" s="19" t="s">
        <v>89</v>
      </c>
    </row>
    <row r="356" spans="1:65" s="13" customFormat="1" ht="11.25">
      <c r="B356" s="198"/>
      <c r="C356" s="199"/>
      <c r="D356" s="193" t="s">
        <v>211</v>
      </c>
      <c r="E356" s="200" t="s">
        <v>22</v>
      </c>
      <c r="F356" s="201" t="s">
        <v>1891</v>
      </c>
      <c r="G356" s="199"/>
      <c r="H356" s="200" t="s">
        <v>22</v>
      </c>
      <c r="I356" s="202"/>
      <c r="J356" s="199"/>
      <c r="K356" s="199"/>
      <c r="L356" s="203"/>
      <c r="M356" s="204"/>
      <c r="N356" s="205"/>
      <c r="O356" s="205"/>
      <c r="P356" s="205"/>
      <c r="Q356" s="205"/>
      <c r="R356" s="205"/>
      <c r="S356" s="205"/>
      <c r="T356" s="206"/>
      <c r="AT356" s="207" t="s">
        <v>211</v>
      </c>
      <c r="AU356" s="207" t="s">
        <v>89</v>
      </c>
      <c r="AV356" s="13" t="s">
        <v>23</v>
      </c>
      <c r="AW356" s="13" t="s">
        <v>41</v>
      </c>
      <c r="AX356" s="13" t="s">
        <v>80</v>
      </c>
      <c r="AY356" s="207" t="s">
        <v>201</v>
      </c>
    </row>
    <row r="357" spans="1:65" s="14" customFormat="1" ht="11.25">
      <c r="B357" s="208"/>
      <c r="C357" s="209"/>
      <c r="D357" s="193" t="s">
        <v>211</v>
      </c>
      <c r="E357" s="210" t="s">
        <v>22</v>
      </c>
      <c r="F357" s="211" t="s">
        <v>1892</v>
      </c>
      <c r="G357" s="209"/>
      <c r="H357" s="212">
        <v>4</v>
      </c>
      <c r="I357" s="213"/>
      <c r="J357" s="209"/>
      <c r="K357" s="209"/>
      <c r="L357" s="214"/>
      <c r="M357" s="215"/>
      <c r="N357" s="216"/>
      <c r="O357" s="216"/>
      <c r="P357" s="216"/>
      <c r="Q357" s="216"/>
      <c r="R357" s="216"/>
      <c r="S357" s="216"/>
      <c r="T357" s="217"/>
      <c r="AT357" s="218" t="s">
        <v>211</v>
      </c>
      <c r="AU357" s="218" t="s">
        <v>89</v>
      </c>
      <c r="AV357" s="14" t="s">
        <v>89</v>
      </c>
      <c r="AW357" s="14" t="s">
        <v>41</v>
      </c>
      <c r="AX357" s="14" t="s">
        <v>80</v>
      </c>
      <c r="AY357" s="218" t="s">
        <v>201</v>
      </c>
    </row>
    <row r="358" spans="1:65" s="13" customFormat="1" ht="11.25">
      <c r="B358" s="198"/>
      <c r="C358" s="199"/>
      <c r="D358" s="193" t="s">
        <v>211</v>
      </c>
      <c r="E358" s="200" t="s">
        <v>22</v>
      </c>
      <c r="F358" s="201" t="s">
        <v>1893</v>
      </c>
      <c r="G358" s="199"/>
      <c r="H358" s="200" t="s">
        <v>22</v>
      </c>
      <c r="I358" s="202"/>
      <c r="J358" s="199"/>
      <c r="K358" s="199"/>
      <c r="L358" s="203"/>
      <c r="M358" s="204"/>
      <c r="N358" s="205"/>
      <c r="O358" s="205"/>
      <c r="P358" s="205"/>
      <c r="Q358" s="205"/>
      <c r="R358" s="205"/>
      <c r="S358" s="205"/>
      <c r="T358" s="206"/>
      <c r="AT358" s="207" t="s">
        <v>211</v>
      </c>
      <c r="AU358" s="207" t="s">
        <v>89</v>
      </c>
      <c r="AV358" s="13" t="s">
        <v>23</v>
      </c>
      <c r="AW358" s="13" t="s">
        <v>41</v>
      </c>
      <c r="AX358" s="13" t="s">
        <v>80</v>
      </c>
      <c r="AY358" s="207" t="s">
        <v>201</v>
      </c>
    </row>
    <row r="359" spans="1:65" s="14" customFormat="1" ht="11.25">
      <c r="B359" s="208"/>
      <c r="C359" s="209"/>
      <c r="D359" s="193" t="s">
        <v>211</v>
      </c>
      <c r="E359" s="210" t="s">
        <v>22</v>
      </c>
      <c r="F359" s="211" t="s">
        <v>1894</v>
      </c>
      <c r="G359" s="209"/>
      <c r="H359" s="212">
        <v>106</v>
      </c>
      <c r="I359" s="213"/>
      <c r="J359" s="209"/>
      <c r="K359" s="209"/>
      <c r="L359" s="214"/>
      <c r="M359" s="215"/>
      <c r="N359" s="216"/>
      <c r="O359" s="216"/>
      <c r="P359" s="216"/>
      <c r="Q359" s="216"/>
      <c r="R359" s="216"/>
      <c r="S359" s="216"/>
      <c r="T359" s="217"/>
      <c r="AT359" s="218" t="s">
        <v>211</v>
      </c>
      <c r="AU359" s="218" t="s">
        <v>89</v>
      </c>
      <c r="AV359" s="14" t="s">
        <v>89</v>
      </c>
      <c r="AW359" s="14" t="s">
        <v>41</v>
      </c>
      <c r="AX359" s="14" t="s">
        <v>80</v>
      </c>
      <c r="AY359" s="218" t="s">
        <v>201</v>
      </c>
    </row>
    <row r="360" spans="1:65" s="13" customFormat="1" ht="11.25">
      <c r="B360" s="198"/>
      <c r="C360" s="199"/>
      <c r="D360" s="193" t="s">
        <v>211</v>
      </c>
      <c r="E360" s="200" t="s">
        <v>22</v>
      </c>
      <c r="F360" s="201" t="s">
        <v>1895</v>
      </c>
      <c r="G360" s="199"/>
      <c r="H360" s="200" t="s">
        <v>22</v>
      </c>
      <c r="I360" s="202"/>
      <c r="J360" s="199"/>
      <c r="K360" s="199"/>
      <c r="L360" s="203"/>
      <c r="M360" s="204"/>
      <c r="N360" s="205"/>
      <c r="O360" s="205"/>
      <c r="P360" s="205"/>
      <c r="Q360" s="205"/>
      <c r="R360" s="205"/>
      <c r="S360" s="205"/>
      <c r="T360" s="206"/>
      <c r="AT360" s="207" t="s">
        <v>211</v>
      </c>
      <c r="AU360" s="207" t="s">
        <v>89</v>
      </c>
      <c r="AV360" s="13" t="s">
        <v>23</v>
      </c>
      <c r="AW360" s="13" t="s">
        <v>41</v>
      </c>
      <c r="AX360" s="13" t="s">
        <v>80</v>
      </c>
      <c r="AY360" s="207" t="s">
        <v>201</v>
      </c>
    </row>
    <row r="361" spans="1:65" s="14" customFormat="1" ht="11.25">
      <c r="B361" s="208"/>
      <c r="C361" s="209"/>
      <c r="D361" s="193" t="s">
        <v>211</v>
      </c>
      <c r="E361" s="210" t="s">
        <v>22</v>
      </c>
      <c r="F361" s="211" t="s">
        <v>1896</v>
      </c>
      <c r="G361" s="209"/>
      <c r="H361" s="212">
        <v>7</v>
      </c>
      <c r="I361" s="213"/>
      <c r="J361" s="209"/>
      <c r="K361" s="209"/>
      <c r="L361" s="214"/>
      <c r="M361" s="215"/>
      <c r="N361" s="216"/>
      <c r="O361" s="216"/>
      <c r="P361" s="216"/>
      <c r="Q361" s="216"/>
      <c r="R361" s="216"/>
      <c r="S361" s="216"/>
      <c r="T361" s="217"/>
      <c r="AT361" s="218" t="s">
        <v>211</v>
      </c>
      <c r="AU361" s="218" t="s">
        <v>89</v>
      </c>
      <c r="AV361" s="14" t="s">
        <v>89</v>
      </c>
      <c r="AW361" s="14" t="s">
        <v>41</v>
      </c>
      <c r="AX361" s="14" t="s">
        <v>80</v>
      </c>
      <c r="AY361" s="218" t="s">
        <v>201</v>
      </c>
    </row>
    <row r="362" spans="1:65" s="15" customFormat="1" ht="11.25">
      <c r="B362" s="229"/>
      <c r="C362" s="230"/>
      <c r="D362" s="193" t="s">
        <v>211</v>
      </c>
      <c r="E362" s="231" t="s">
        <v>22</v>
      </c>
      <c r="F362" s="232" t="s">
        <v>316</v>
      </c>
      <c r="G362" s="230"/>
      <c r="H362" s="233">
        <v>117</v>
      </c>
      <c r="I362" s="234"/>
      <c r="J362" s="230"/>
      <c r="K362" s="230"/>
      <c r="L362" s="235"/>
      <c r="M362" s="236"/>
      <c r="N362" s="237"/>
      <c r="O362" s="237"/>
      <c r="P362" s="237"/>
      <c r="Q362" s="237"/>
      <c r="R362" s="237"/>
      <c r="S362" s="237"/>
      <c r="T362" s="238"/>
      <c r="AT362" s="239" t="s">
        <v>211</v>
      </c>
      <c r="AU362" s="239" t="s">
        <v>89</v>
      </c>
      <c r="AV362" s="15" t="s">
        <v>207</v>
      </c>
      <c r="AW362" s="15" t="s">
        <v>41</v>
      </c>
      <c r="AX362" s="15" t="s">
        <v>23</v>
      </c>
      <c r="AY362" s="239" t="s">
        <v>201</v>
      </c>
    </row>
    <row r="363" spans="1:65" s="2" customFormat="1" ht="24.2" customHeight="1">
      <c r="A363" s="36"/>
      <c r="B363" s="37"/>
      <c r="C363" s="180" t="s">
        <v>641</v>
      </c>
      <c r="D363" s="180" t="s">
        <v>202</v>
      </c>
      <c r="E363" s="181" t="s">
        <v>254</v>
      </c>
      <c r="F363" s="182" t="s">
        <v>255</v>
      </c>
      <c r="G363" s="183" t="s">
        <v>205</v>
      </c>
      <c r="H363" s="184">
        <v>54.4</v>
      </c>
      <c r="I363" s="185"/>
      <c r="J363" s="186">
        <f>ROUND(I363*H363,2)</f>
        <v>0</v>
      </c>
      <c r="K363" s="182" t="s">
        <v>206</v>
      </c>
      <c r="L363" s="41"/>
      <c r="M363" s="187" t="s">
        <v>22</v>
      </c>
      <c r="N363" s="188" t="s">
        <v>51</v>
      </c>
      <c r="O363" s="66"/>
      <c r="P363" s="189">
        <f>O363*H363</f>
        <v>0</v>
      </c>
      <c r="Q363" s="189">
        <v>1E-4</v>
      </c>
      <c r="R363" s="189">
        <f>Q363*H363</f>
        <v>5.4400000000000004E-3</v>
      </c>
      <c r="S363" s="189">
        <v>0</v>
      </c>
      <c r="T363" s="190">
        <f>S363*H363</f>
        <v>0</v>
      </c>
      <c r="U363" s="36"/>
      <c r="V363" s="36"/>
      <c r="W363" s="36"/>
      <c r="X363" s="36"/>
      <c r="Y363" s="36"/>
      <c r="Z363" s="36"/>
      <c r="AA363" s="36"/>
      <c r="AB363" s="36"/>
      <c r="AC363" s="36"/>
      <c r="AD363" s="36"/>
      <c r="AE363" s="36"/>
      <c r="AR363" s="191" t="s">
        <v>207</v>
      </c>
      <c r="AT363" s="191" t="s">
        <v>202</v>
      </c>
      <c r="AU363" s="191" t="s">
        <v>89</v>
      </c>
      <c r="AY363" s="19" t="s">
        <v>201</v>
      </c>
      <c r="BE363" s="192">
        <f>IF(N363="základní",J363,0)</f>
        <v>0</v>
      </c>
      <c r="BF363" s="192">
        <f>IF(N363="snížená",J363,0)</f>
        <v>0</v>
      </c>
      <c r="BG363" s="192">
        <f>IF(N363="zákl. přenesená",J363,0)</f>
        <v>0</v>
      </c>
      <c r="BH363" s="192">
        <f>IF(N363="sníž. přenesená",J363,0)</f>
        <v>0</v>
      </c>
      <c r="BI363" s="192">
        <f>IF(N363="nulová",J363,0)</f>
        <v>0</v>
      </c>
      <c r="BJ363" s="19" t="s">
        <v>23</v>
      </c>
      <c r="BK363" s="192">
        <f>ROUND(I363*H363,2)</f>
        <v>0</v>
      </c>
      <c r="BL363" s="19" t="s">
        <v>207</v>
      </c>
      <c r="BM363" s="191" t="s">
        <v>1897</v>
      </c>
    </row>
    <row r="364" spans="1:65" s="2" customFormat="1" ht="68.25">
      <c r="A364" s="36"/>
      <c r="B364" s="37"/>
      <c r="C364" s="38"/>
      <c r="D364" s="193" t="s">
        <v>209</v>
      </c>
      <c r="E364" s="38"/>
      <c r="F364" s="194" t="s">
        <v>257</v>
      </c>
      <c r="G364" s="38"/>
      <c r="H364" s="38"/>
      <c r="I364" s="195"/>
      <c r="J364" s="38"/>
      <c r="K364" s="38"/>
      <c r="L364" s="41"/>
      <c r="M364" s="196"/>
      <c r="N364" s="197"/>
      <c r="O364" s="66"/>
      <c r="P364" s="66"/>
      <c r="Q364" s="66"/>
      <c r="R364" s="66"/>
      <c r="S364" s="66"/>
      <c r="T364" s="67"/>
      <c r="U364" s="36"/>
      <c r="V364" s="36"/>
      <c r="W364" s="36"/>
      <c r="X364" s="36"/>
      <c r="Y364" s="36"/>
      <c r="Z364" s="36"/>
      <c r="AA364" s="36"/>
      <c r="AB364" s="36"/>
      <c r="AC364" s="36"/>
      <c r="AD364" s="36"/>
      <c r="AE364" s="36"/>
      <c r="AT364" s="19" t="s">
        <v>209</v>
      </c>
      <c r="AU364" s="19" t="s">
        <v>89</v>
      </c>
    </row>
    <row r="365" spans="1:65" s="13" customFormat="1" ht="11.25">
      <c r="B365" s="198"/>
      <c r="C365" s="199"/>
      <c r="D365" s="193" t="s">
        <v>211</v>
      </c>
      <c r="E365" s="200" t="s">
        <v>22</v>
      </c>
      <c r="F365" s="201" t="s">
        <v>1898</v>
      </c>
      <c r="G365" s="199"/>
      <c r="H365" s="200" t="s">
        <v>22</v>
      </c>
      <c r="I365" s="202"/>
      <c r="J365" s="199"/>
      <c r="K365" s="199"/>
      <c r="L365" s="203"/>
      <c r="M365" s="204"/>
      <c r="N365" s="205"/>
      <c r="O365" s="205"/>
      <c r="P365" s="205"/>
      <c r="Q365" s="205"/>
      <c r="R365" s="205"/>
      <c r="S365" s="205"/>
      <c r="T365" s="206"/>
      <c r="AT365" s="207" t="s">
        <v>211</v>
      </c>
      <c r="AU365" s="207" t="s">
        <v>89</v>
      </c>
      <c r="AV365" s="13" t="s">
        <v>23</v>
      </c>
      <c r="AW365" s="13" t="s">
        <v>41</v>
      </c>
      <c r="AX365" s="13" t="s">
        <v>80</v>
      </c>
      <c r="AY365" s="207" t="s">
        <v>201</v>
      </c>
    </row>
    <row r="366" spans="1:65" s="13" customFormat="1" ht="11.25">
      <c r="B366" s="198"/>
      <c r="C366" s="199"/>
      <c r="D366" s="193" t="s">
        <v>211</v>
      </c>
      <c r="E366" s="200" t="s">
        <v>22</v>
      </c>
      <c r="F366" s="201" t="s">
        <v>1899</v>
      </c>
      <c r="G366" s="199"/>
      <c r="H366" s="200" t="s">
        <v>22</v>
      </c>
      <c r="I366" s="202"/>
      <c r="J366" s="199"/>
      <c r="K366" s="199"/>
      <c r="L366" s="203"/>
      <c r="M366" s="204"/>
      <c r="N366" s="205"/>
      <c r="O366" s="205"/>
      <c r="P366" s="205"/>
      <c r="Q366" s="205"/>
      <c r="R366" s="205"/>
      <c r="S366" s="205"/>
      <c r="T366" s="206"/>
      <c r="AT366" s="207" t="s">
        <v>211</v>
      </c>
      <c r="AU366" s="207" t="s">
        <v>89</v>
      </c>
      <c r="AV366" s="13" t="s">
        <v>23</v>
      </c>
      <c r="AW366" s="13" t="s">
        <v>41</v>
      </c>
      <c r="AX366" s="13" t="s">
        <v>80</v>
      </c>
      <c r="AY366" s="207" t="s">
        <v>201</v>
      </c>
    </row>
    <row r="367" spans="1:65" s="14" customFormat="1" ht="11.25">
      <c r="B367" s="208"/>
      <c r="C367" s="209"/>
      <c r="D367" s="193" t="s">
        <v>211</v>
      </c>
      <c r="E367" s="210" t="s">
        <v>22</v>
      </c>
      <c r="F367" s="211" t="s">
        <v>1900</v>
      </c>
      <c r="G367" s="209"/>
      <c r="H367" s="212">
        <v>13.6</v>
      </c>
      <c r="I367" s="213"/>
      <c r="J367" s="209"/>
      <c r="K367" s="209"/>
      <c r="L367" s="214"/>
      <c r="M367" s="215"/>
      <c r="N367" s="216"/>
      <c r="O367" s="216"/>
      <c r="P367" s="216"/>
      <c r="Q367" s="216"/>
      <c r="R367" s="216"/>
      <c r="S367" s="216"/>
      <c r="T367" s="217"/>
      <c r="AT367" s="218" t="s">
        <v>211</v>
      </c>
      <c r="AU367" s="218" t="s">
        <v>89</v>
      </c>
      <c r="AV367" s="14" t="s">
        <v>89</v>
      </c>
      <c r="AW367" s="14" t="s">
        <v>41</v>
      </c>
      <c r="AX367" s="14" t="s">
        <v>80</v>
      </c>
      <c r="AY367" s="218" t="s">
        <v>201</v>
      </c>
    </row>
    <row r="368" spans="1:65" s="13" customFormat="1" ht="11.25">
      <c r="B368" s="198"/>
      <c r="C368" s="199"/>
      <c r="D368" s="193" t="s">
        <v>211</v>
      </c>
      <c r="E368" s="200" t="s">
        <v>22</v>
      </c>
      <c r="F368" s="201" t="s">
        <v>1901</v>
      </c>
      <c r="G368" s="199"/>
      <c r="H368" s="200" t="s">
        <v>22</v>
      </c>
      <c r="I368" s="202"/>
      <c r="J368" s="199"/>
      <c r="K368" s="199"/>
      <c r="L368" s="203"/>
      <c r="M368" s="204"/>
      <c r="N368" s="205"/>
      <c r="O368" s="205"/>
      <c r="P368" s="205"/>
      <c r="Q368" s="205"/>
      <c r="R368" s="205"/>
      <c r="S368" s="205"/>
      <c r="T368" s="206"/>
      <c r="AT368" s="207" t="s">
        <v>211</v>
      </c>
      <c r="AU368" s="207" t="s">
        <v>89</v>
      </c>
      <c r="AV368" s="13" t="s">
        <v>23</v>
      </c>
      <c r="AW368" s="13" t="s">
        <v>41</v>
      </c>
      <c r="AX368" s="13" t="s">
        <v>80</v>
      </c>
      <c r="AY368" s="207" t="s">
        <v>201</v>
      </c>
    </row>
    <row r="369" spans="1:65" s="14" customFormat="1" ht="11.25">
      <c r="B369" s="208"/>
      <c r="C369" s="209"/>
      <c r="D369" s="193" t="s">
        <v>211</v>
      </c>
      <c r="E369" s="210" t="s">
        <v>22</v>
      </c>
      <c r="F369" s="211" t="s">
        <v>1902</v>
      </c>
      <c r="G369" s="209"/>
      <c r="H369" s="212">
        <v>40.799999999999997</v>
      </c>
      <c r="I369" s="213"/>
      <c r="J369" s="209"/>
      <c r="K369" s="209"/>
      <c r="L369" s="214"/>
      <c r="M369" s="215"/>
      <c r="N369" s="216"/>
      <c r="O369" s="216"/>
      <c r="P369" s="216"/>
      <c r="Q369" s="216"/>
      <c r="R369" s="216"/>
      <c r="S369" s="216"/>
      <c r="T369" s="217"/>
      <c r="AT369" s="218" t="s">
        <v>211</v>
      </c>
      <c r="AU369" s="218" t="s">
        <v>89</v>
      </c>
      <c r="AV369" s="14" t="s">
        <v>89</v>
      </c>
      <c r="AW369" s="14" t="s">
        <v>41</v>
      </c>
      <c r="AX369" s="14" t="s">
        <v>80</v>
      </c>
      <c r="AY369" s="218" t="s">
        <v>201</v>
      </c>
    </row>
    <row r="370" spans="1:65" s="15" customFormat="1" ht="11.25">
      <c r="B370" s="229"/>
      <c r="C370" s="230"/>
      <c r="D370" s="193" t="s">
        <v>211</v>
      </c>
      <c r="E370" s="231" t="s">
        <v>22</v>
      </c>
      <c r="F370" s="232" t="s">
        <v>316</v>
      </c>
      <c r="G370" s="230"/>
      <c r="H370" s="233">
        <v>54.4</v>
      </c>
      <c r="I370" s="234"/>
      <c r="J370" s="230"/>
      <c r="K370" s="230"/>
      <c r="L370" s="235"/>
      <c r="M370" s="236"/>
      <c r="N370" s="237"/>
      <c r="O370" s="237"/>
      <c r="P370" s="237"/>
      <c r="Q370" s="237"/>
      <c r="R370" s="237"/>
      <c r="S370" s="237"/>
      <c r="T370" s="238"/>
      <c r="AT370" s="239" t="s">
        <v>211</v>
      </c>
      <c r="AU370" s="239" t="s">
        <v>89</v>
      </c>
      <c r="AV370" s="15" t="s">
        <v>207</v>
      </c>
      <c r="AW370" s="15" t="s">
        <v>41</v>
      </c>
      <c r="AX370" s="15" t="s">
        <v>23</v>
      </c>
      <c r="AY370" s="239" t="s">
        <v>201</v>
      </c>
    </row>
    <row r="371" spans="1:65" s="2" customFormat="1" ht="14.45" customHeight="1">
      <c r="A371" s="36"/>
      <c r="B371" s="37"/>
      <c r="C371" s="219" t="s">
        <v>645</v>
      </c>
      <c r="D371" s="219" t="s">
        <v>261</v>
      </c>
      <c r="E371" s="220" t="s">
        <v>1903</v>
      </c>
      <c r="F371" s="221" t="s">
        <v>1904</v>
      </c>
      <c r="G371" s="222" t="s">
        <v>205</v>
      </c>
      <c r="H371" s="223">
        <v>62.56</v>
      </c>
      <c r="I371" s="224"/>
      <c r="J371" s="225">
        <f>ROUND(I371*H371,2)</f>
        <v>0</v>
      </c>
      <c r="K371" s="221" t="s">
        <v>206</v>
      </c>
      <c r="L371" s="226"/>
      <c r="M371" s="227" t="s">
        <v>22</v>
      </c>
      <c r="N371" s="228" t="s">
        <v>51</v>
      </c>
      <c r="O371" s="66"/>
      <c r="P371" s="189">
        <f>O371*H371</f>
        <v>0</v>
      </c>
      <c r="Q371" s="189">
        <v>2.0000000000000001E-4</v>
      </c>
      <c r="R371" s="189">
        <f>Q371*H371</f>
        <v>1.2512000000000001E-2</v>
      </c>
      <c r="S371" s="189">
        <v>0</v>
      </c>
      <c r="T371" s="190">
        <f>S371*H371</f>
        <v>0</v>
      </c>
      <c r="U371" s="36"/>
      <c r="V371" s="36"/>
      <c r="W371" s="36"/>
      <c r="X371" s="36"/>
      <c r="Y371" s="36"/>
      <c r="Z371" s="36"/>
      <c r="AA371" s="36"/>
      <c r="AB371" s="36"/>
      <c r="AC371" s="36"/>
      <c r="AD371" s="36"/>
      <c r="AE371" s="36"/>
      <c r="AR371" s="191" t="s">
        <v>253</v>
      </c>
      <c r="AT371" s="191" t="s">
        <v>261</v>
      </c>
      <c r="AU371" s="191" t="s">
        <v>89</v>
      </c>
      <c r="AY371" s="19" t="s">
        <v>201</v>
      </c>
      <c r="BE371" s="192">
        <f>IF(N371="základní",J371,0)</f>
        <v>0</v>
      </c>
      <c r="BF371" s="192">
        <f>IF(N371="snížená",J371,0)</f>
        <v>0</v>
      </c>
      <c r="BG371" s="192">
        <f>IF(N371="zákl. přenesená",J371,0)</f>
        <v>0</v>
      </c>
      <c r="BH371" s="192">
        <f>IF(N371="sníž. přenesená",J371,0)</f>
        <v>0</v>
      </c>
      <c r="BI371" s="192">
        <f>IF(N371="nulová",J371,0)</f>
        <v>0</v>
      </c>
      <c r="BJ371" s="19" t="s">
        <v>23</v>
      </c>
      <c r="BK371" s="192">
        <f>ROUND(I371*H371,2)</f>
        <v>0</v>
      </c>
      <c r="BL371" s="19" t="s">
        <v>207</v>
      </c>
      <c r="BM371" s="191" t="s">
        <v>1905</v>
      </c>
    </row>
    <row r="372" spans="1:65" s="14" customFormat="1" ht="11.25">
      <c r="B372" s="208"/>
      <c r="C372" s="209"/>
      <c r="D372" s="193" t="s">
        <v>211</v>
      </c>
      <c r="E372" s="209"/>
      <c r="F372" s="211" t="s">
        <v>1906</v>
      </c>
      <c r="G372" s="209"/>
      <c r="H372" s="212">
        <v>62.56</v>
      </c>
      <c r="I372" s="213"/>
      <c r="J372" s="209"/>
      <c r="K372" s="209"/>
      <c r="L372" s="214"/>
      <c r="M372" s="215"/>
      <c r="N372" s="216"/>
      <c r="O372" s="216"/>
      <c r="P372" s="216"/>
      <c r="Q372" s="216"/>
      <c r="R372" s="216"/>
      <c r="S372" s="216"/>
      <c r="T372" s="217"/>
      <c r="AT372" s="218" t="s">
        <v>211</v>
      </c>
      <c r="AU372" s="218" t="s">
        <v>89</v>
      </c>
      <c r="AV372" s="14" t="s">
        <v>89</v>
      </c>
      <c r="AW372" s="14" t="s">
        <v>4</v>
      </c>
      <c r="AX372" s="14" t="s">
        <v>23</v>
      </c>
      <c r="AY372" s="218" t="s">
        <v>201</v>
      </c>
    </row>
    <row r="373" spans="1:65" s="2" customFormat="1" ht="24.2" customHeight="1">
      <c r="A373" s="36"/>
      <c r="B373" s="37"/>
      <c r="C373" s="180" t="s">
        <v>649</v>
      </c>
      <c r="D373" s="180" t="s">
        <v>202</v>
      </c>
      <c r="E373" s="181" t="s">
        <v>1907</v>
      </c>
      <c r="F373" s="182" t="s">
        <v>1908</v>
      </c>
      <c r="G373" s="183" t="s">
        <v>216</v>
      </c>
      <c r="H373" s="184">
        <v>320</v>
      </c>
      <c r="I373" s="185"/>
      <c r="J373" s="186">
        <f>ROUND(I373*H373,2)</f>
        <v>0</v>
      </c>
      <c r="K373" s="182" t="s">
        <v>206</v>
      </c>
      <c r="L373" s="41"/>
      <c r="M373" s="187" t="s">
        <v>22</v>
      </c>
      <c r="N373" s="188" t="s">
        <v>51</v>
      </c>
      <c r="O373" s="66"/>
      <c r="P373" s="189">
        <f>O373*H373</f>
        <v>0</v>
      </c>
      <c r="Q373" s="189">
        <v>3.6999999999999999E-4</v>
      </c>
      <c r="R373" s="189">
        <f>Q373*H373</f>
        <v>0.11840000000000001</v>
      </c>
      <c r="S373" s="189">
        <v>0</v>
      </c>
      <c r="T373" s="190">
        <f>S373*H373</f>
        <v>0</v>
      </c>
      <c r="U373" s="36"/>
      <c r="V373" s="36"/>
      <c r="W373" s="36"/>
      <c r="X373" s="36"/>
      <c r="Y373" s="36"/>
      <c r="Z373" s="36"/>
      <c r="AA373" s="36"/>
      <c r="AB373" s="36"/>
      <c r="AC373" s="36"/>
      <c r="AD373" s="36"/>
      <c r="AE373" s="36"/>
      <c r="AR373" s="191" t="s">
        <v>207</v>
      </c>
      <c r="AT373" s="191" t="s">
        <v>202</v>
      </c>
      <c r="AU373" s="191" t="s">
        <v>89</v>
      </c>
      <c r="AY373" s="19" t="s">
        <v>201</v>
      </c>
      <c r="BE373" s="192">
        <f>IF(N373="základní",J373,0)</f>
        <v>0</v>
      </c>
      <c r="BF373" s="192">
        <f>IF(N373="snížená",J373,0)</f>
        <v>0</v>
      </c>
      <c r="BG373" s="192">
        <f>IF(N373="zákl. přenesená",J373,0)</f>
        <v>0</v>
      </c>
      <c r="BH373" s="192">
        <f>IF(N373="sníž. přenesená",J373,0)</f>
        <v>0</v>
      </c>
      <c r="BI373" s="192">
        <f>IF(N373="nulová",J373,0)</f>
        <v>0</v>
      </c>
      <c r="BJ373" s="19" t="s">
        <v>23</v>
      </c>
      <c r="BK373" s="192">
        <f>ROUND(I373*H373,2)</f>
        <v>0</v>
      </c>
      <c r="BL373" s="19" t="s">
        <v>207</v>
      </c>
      <c r="BM373" s="191" t="s">
        <v>1909</v>
      </c>
    </row>
    <row r="374" spans="1:65" s="13" customFormat="1" ht="11.25">
      <c r="B374" s="198"/>
      <c r="C374" s="199"/>
      <c r="D374" s="193" t="s">
        <v>211</v>
      </c>
      <c r="E374" s="200" t="s">
        <v>22</v>
      </c>
      <c r="F374" s="201" t="s">
        <v>1910</v>
      </c>
      <c r="G374" s="199"/>
      <c r="H374" s="200" t="s">
        <v>22</v>
      </c>
      <c r="I374" s="202"/>
      <c r="J374" s="199"/>
      <c r="K374" s="199"/>
      <c r="L374" s="203"/>
      <c r="M374" s="204"/>
      <c r="N374" s="205"/>
      <c r="O374" s="205"/>
      <c r="P374" s="205"/>
      <c r="Q374" s="205"/>
      <c r="R374" s="205"/>
      <c r="S374" s="205"/>
      <c r="T374" s="206"/>
      <c r="AT374" s="207" t="s">
        <v>211</v>
      </c>
      <c r="AU374" s="207" t="s">
        <v>89</v>
      </c>
      <c r="AV374" s="13" t="s">
        <v>23</v>
      </c>
      <c r="AW374" s="13" t="s">
        <v>41</v>
      </c>
      <c r="AX374" s="13" t="s">
        <v>80</v>
      </c>
      <c r="AY374" s="207" t="s">
        <v>201</v>
      </c>
    </row>
    <row r="375" spans="1:65" s="14" customFormat="1" ht="11.25">
      <c r="B375" s="208"/>
      <c r="C375" s="209"/>
      <c r="D375" s="193" t="s">
        <v>211</v>
      </c>
      <c r="E375" s="210" t="s">
        <v>22</v>
      </c>
      <c r="F375" s="211" t="s">
        <v>1727</v>
      </c>
      <c r="G375" s="209"/>
      <c r="H375" s="212">
        <v>320</v>
      </c>
      <c r="I375" s="213"/>
      <c r="J375" s="209"/>
      <c r="K375" s="209"/>
      <c r="L375" s="214"/>
      <c r="M375" s="215"/>
      <c r="N375" s="216"/>
      <c r="O375" s="216"/>
      <c r="P375" s="216"/>
      <c r="Q375" s="216"/>
      <c r="R375" s="216"/>
      <c r="S375" s="216"/>
      <c r="T375" s="217"/>
      <c r="AT375" s="218" t="s">
        <v>211</v>
      </c>
      <c r="AU375" s="218" t="s">
        <v>89</v>
      </c>
      <c r="AV375" s="14" t="s">
        <v>89</v>
      </c>
      <c r="AW375" s="14" t="s">
        <v>41</v>
      </c>
      <c r="AX375" s="14" t="s">
        <v>23</v>
      </c>
      <c r="AY375" s="218" t="s">
        <v>201</v>
      </c>
    </row>
    <row r="376" spans="1:65" s="2" customFormat="1" ht="14.45" customHeight="1">
      <c r="A376" s="36"/>
      <c r="B376" s="37"/>
      <c r="C376" s="180" t="s">
        <v>654</v>
      </c>
      <c r="D376" s="180" t="s">
        <v>202</v>
      </c>
      <c r="E376" s="181" t="s">
        <v>266</v>
      </c>
      <c r="F376" s="182" t="s">
        <v>267</v>
      </c>
      <c r="G376" s="183" t="s">
        <v>224</v>
      </c>
      <c r="H376" s="184">
        <v>96.783000000000001</v>
      </c>
      <c r="I376" s="185"/>
      <c r="J376" s="186">
        <f>ROUND(I376*H376,2)</f>
        <v>0</v>
      </c>
      <c r="K376" s="182" t="s">
        <v>206</v>
      </c>
      <c r="L376" s="41"/>
      <c r="M376" s="187" t="s">
        <v>22</v>
      </c>
      <c r="N376" s="188" t="s">
        <v>51</v>
      </c>
      <c r="O376" s="66"/>
      <c r="P376" s="189">
        <f>O376*H376</f>
        <v>0</v>
      </c>
      <c r="Q376" s="189">
        <v>0</v>
      </c>
      <c r="R376" s="189">
        <f>Q376*H376</f>
        <v>0</v>
      </c>
      <c r="S376" s="189">
        <v>0</v>
      </c>
      <c r="T376" s="190">
        <f>S376*H376</f>
        <v>0</v>
      </c>
      <c r="U376" s="36"/>
      <c r="V376" s="36"/>
      <c r="W376" s="36"/>
      <c r="X376" s="36"/>
      <c r="Y376" s="36"/>
      <c r="Z376" s="36"/>
      <c r="AA376" s="36"/>
      <c r="AB376" s="36"/>
      <c r="AC376" s="36"/>
      <c r="AD376" s="36"/>
      <c r="AE376" s="36"/>
      <c r="AR376" s="191" t="s">
        <v>207</v>
      </c>
      <c r="AT376" s="191" t="s">
        <v>202</v>
      </c>
      <c r="AU376" s="191" t="s">
        <v>89</v>
      </c>
      <c r="AY376" s="19" t="s">
        <v>201</v>
      </c>
      <c r="BE376" s="192">
        <f>IF(N376="základní",J376,0)</f>
        <v>0</v>
      </c>
      <c r="BF376" s="192">
        <f>IF(N376="snížená",J376,0)</f>
        <v>0</v>
      </c>
      <c r="BG376" s="192">
        <f>IF(N376="zákl. přenesená",J376,0)</f>
        <v>0</v>
      </c>
      <c r="BH376" s="192">
        <f>IF(N376="sníž. přenesená",J376,0)</f>
        <v>0</v>
      </c>
      <c r="BI376" s="192">
        <f>IF(N376="nulová",J376,0)</f>
        <v>0</v>
      </c>
      <c r="BJ376" s="19" t="s">
        <v>23</v>
      </c>
      <c r="BK376" s="192">
        <f>ROUND(I376*H376,2)</f>
        <v>0</v>
      </c>
      <c r="BL376" s="19" t="s">
        <v>207</v>
      </c>
      <c r="BM376" s="191" t="s">
        <v>1911</v>
      </c>
    </row>
    <row r="377" spans="1:65" s="2" customFormat="1" ht="87.75">
      <c r="A377" s="36"/>
      <c r="B377" s="37"/>
      <c r="C377" s="38"/>
      <c r="D377" s="193" t="s">
        <v>209</v>
      </c>
      <c r="E377" s="38"/>
      <c r="F377" s="194" t="s">
        <v>269</v>
      </c>
      <c r="G377" s="38"/>
      <c r="H377" s="38"/>
      <c r="I377" s="195"/>
      <c r="J377" s="38"/>
      <c r="K377" s="38"/>
      <c r="L377" s="41"/>
      <c r="M377" s="196"/>
      <c r="N377" s="197"/>
      <c r="O377" s="66"/>
      <c r="P377" s="66"/>
      <c r="Q377" s="66"/>
      <c r="R377" s="66"/>
      <c r="S377" s="66"/>
      <c r="T377" s="67"/>
      <c r="U377" s="36"/>
      <c r="V377" s="36"/>
      <c r="W377" s="36"/>
      <c r="X377" s="36"/>
      <c r="Y377" s="36"/>
      <c r="Z377" s="36"/>
      <c r="AA377" s="36"/>
      <c r="AB377" s="36"/>
      <c r="AC377" s="36"/>
      <c r="AD377" s="36"/>
      <c r="AE377" s="36"/>
      <c r="AT377" s="19" t="s">
        <v>209</v>
      </c>
      <c r="AU377" s="19" t="s">
        <v>89</v>
      </c>
    </row>
    <row r="378" spans="1:65" s="13" customFormat="1" ht="11.25">
      <c r="B378" s="198"/>
      <c r="C378" s="199"/>
      <c r="D378" s="193" t="s">
        <v>211</v>
      </c>
      <c r="E378" s="200" t="s">
        <v>22</v>
      </c>
      <c r="F378" s="201" t="s">
        <v>1912</v>
      </c>
      <c r="G378" s="199"/>
      <c r="H378" s="200" t="s">
        <v>22</v>
      </c>
      <c r="I378" s="202"/>
      <c r="J378" s="199"/>
      <c r="K378" s="199"/>
      <c r="L378" s="203"/>
      <c r="M378" s="204"/>
      <c r="N378" s="205"/>
      <c r="O378" s="205"/>
      <c r="P378" s="205"/>
      <c r="Q378" s="205"/>
      <c r="R378" s="205"/>
      <c r="S378" s="205"/>
      <c r="T378" s="206"/>
      <c r="AT378" s="207" t="s">
        <v>211</v>
      </c>
      <c r="AU378" s="207" t="s">
        <v>89</v>
      </c>
      <c r="AV378" s="13" t="s">
        <v>23</v>
      </c>
      <c r="AW378" s="13" t="s">
        <v>41</v>
      </c>
      <c r="AX378" s="13" t="s">
        <v>80</v>
      </c>
      <c r="AY378" s="207" t="s">
        <v>201</v>
      </c>
    </row>
    <row r="379" spans="1:65" s="13" customFormat="1" ht="11.25">
      <c r="B379" s="198"/>
      <c r="C379" s="199"/>
      <c r="D379" s="193" t="s">
        <v>211</v>
      </c>
      <c r="E379" s="200" t="s">
        <v>22</v>
      </c>
      <c r="F379" s="201" t="s">
        <v>1913</v>
      </c>
      <c r="G379" s="199"/>
      <c r="H379" s="200" t="s">
        <v>22</v>
      </c>
      <c r="I379" s="202"/>
      <c r="J379" s="199"/>
      <c r="K379" s="199"/>
      <c r="L379" s="203"/>
      <c r="M379" s="204"/>
      <c r="N379" s="205"/>
      <c r="O379" s="205"/>
      <c r="P379" s="205"/>
      <c r="Q379" s="205"/>
      <c r="R379" s="205"/>
      <c r="S379" s="205"/>
      <c r="T379" s="206"/>
      <c r="AT379" s="207" t="s">
        <v>211</v>
      </c>
      <c r="AU379" s="207" t="s">
        <v>89</v>
      </c>
      <c r="AV379" s="13" t="s">
        <v>23</v>
      </c>
      <c r="AW379" s="13" t="s">
        <v>41</v>
      </c>
      <c r="AX379" s="13" t="s">
        <v>80</v>
      </c>
      <c r="AY379" s="207" t="s">
        <v>201</v>
      </c>
    </row>
    <row r="380" spans="1:65" s="14" customFormat="1" ht="11.25">
      <c r="B380" s="208"/>
      <c r="C380" s="209"/>
      <c r="D380" s="193" t="s">
        <v>211</v>
      </c>
      <c r="E380" s="210" t="s">
        <v>22</v>
      </c>
      <c r="F380" s="211" t="s">
        <v>1914</v>
      </c>
      <c r="G380" s="209"/>
      <c r="H380" s="212">
        <v>71.503</v>
      </c>
      <c r="I380" s="213"/>
      <c r="J380" s="209"/>
      <c r="K380" s="209"/>
      <c r="L380" s="214"/>
      <c r="M380" s="215"/>
      <c r="N380" s="216"/>
      <c r="O380" s="216"/>
      <c r="P380" s="216"/>
      <c r="Q380" s="216"/>
      <c r="R380" s="216"/>
      <c r="S380" s="216"/>
      <c r="T380" s="217"/>
      <c r="AT380" s="218" t="s">
        <v>211</v>
      </c>
      <c r="AU380" s="218" t="s">
        <v>89</v>
      </c>
      <c r="AV380" s="14" t="s">
        <v>89</v>
      </c>
      <c r="AW380" s="14" t="s">
        <v>41</v>
      </c>
      <c r="AX380" s="14" t="s">
        <v>80</v>
      </c>
      <c r="AY380" s="218" t="s">
        <v>201</v>
      </c>
    </row>
    <row r="381" spans="1:65" s="13" customFormat="1" ht="11.25">
      <c r="B381" s="198"/>
      <c r="C381" s="199"/>
      <c r="D381" s="193" t="s">
        <v>211</v>
      </c>
      <c r="E381" s="200" t="s">
        <v>22</v>
      </c>
      <c r="F381" s="201" t="s">
        <v>1915</v>
      </c>
      <c r="G381" s="199"/>
      <c r="H381" s="200" t="s">
        <v>22</v>
      </c>
      <c r="I381" s="202"/>
      <c r="J381" s="199"/>
      <c r="K381" s="199"/>
      <c r="L381" s="203"/>
      <c r="M381" s="204"/>
      <c r="N381" s="205"/>
      <c r="O381" s="205"/>
      <c r="P381" s="205"/>
      <c r="Q381" s="205"/>
      <c r="R381" s="205"/>
      <c r="S381" s="205"/>
      <c r="T381" s="206"/>
      <c r="AT381" s="207" t="s">
        <v>211</v>
      </c>
      <c r="AU381" s="207" t="s">
        <v>89</v>
      </c>
      <c r="AV381" s="13" t="s">
        <v>23</v>
      </c>
      <c r="AW381" s="13" t="s">
        <v>41</v>
      </c>
      <c r="AX381" s="13" t="s">
        <v>80</v>
      </c>
      <c r="AY381" s="207" t="s">
        <v>201</v>
      </c>
    </row>
    <row r="382" spans="1:65" s="14" customFormat="1" ht="11.25">
      <c r="B382" s="208"/>
      <c r="C382" s="209"/>
      <c r="D382" s="193" t="s">
        <v>211</v>
      </c>
      <c r="E382" s="210" t="s">
        <v>22</v>
      </c>
      <c r="F382" s="211" t="s">
        <v>1916</v>
      </c>
      <c r="G382" s="209"/>
      <c r="H382" s="212">
        <v>6.06</v>
      </c>
      <c r="I382" s="213"/>
      <c r="J382" s="209"/>
      <c r="K382" s="209"/>
      <c r="L382" s="214"/>
      <c r="M382" s="215"/>
      <c r="N382" s="216"/>
      <c r="O382" s="216"/>
      <c r="P382" s="216"/>
      <c r="Q382" s="216"/>
      <c r="R382" s="216"/>
      <c r="S382" s="216"/>
      <c r="T382" s="217"/>
      <c r="AT382" s="218" t="s">
        <v>211</v>
      </c>
      <c r="AU382" s="218" t="s">
        <v>89</v>
      </c>
      <c r="AV382" s="14" t="s">
        <v>89</v>
      </c>
      <c r="AW382" s="14" t="s">
        <v>41</v>
      </c>
      <c r="AX382" s="14" t="s">
        <v>80</v>
      </c>
      <c r="AY382" s="218" t="s">
        <v>201</v>
      </c>
    </row>
    <row r="383" spans="1:65" s="13" customFormat="1" ht="11.25">
      <c r="B383" s="198"/>
      <c r="C383" s="199"/>
      <c r="D383" s="193" t="s">
        <v>211</v>
      </c>
      <c r="E383" s="200" t="s">
        <v>22</v>
      </c>
      <c r="F383" s="201" t="s">
        <v>1917</v>
      </c>
      <c r="G383" s="199"/>
      <c r="H383" s="200" t="s">
        <v>22</v>
      </c>
      <c r="I383" s="202"/>
      <c r="J383" s="199"/>
      <c r="K383" s="199"/>
      <c r="L383" s="203"/>
      <c r="M383" s="204"/>
      <c r="N383" s="205"/>
      <c r="O383" s="205"/>
      <c r="P383" s="205"/>
      <c r="Q383" s="205"/>
      <c r="R383" s="205"/>
      <c r="S383" s="205"/>
      <c r="T383" s="206"/>
      <c r="AT383" s="207" t="s">
        <v>211</v>
      </c>
      <c r="AU383" s="207" t="s">
        <v>89</v>
      </c>
      <c r="AV383" s="13" t="s">
        <v>23</v>
      </c>
      <c r="AW383" s="13" t="s">
        <v>41</v>
      </c>
      <c r="AX383" s="13" t="s">
        <v>80</v>
      </c>
      <c r="AY383" s="207" t="s">
        <v>201</v>
      </c>
    </row>
    <row r="384" spans="1:65" s="14" customFormat="1" ht="11.25">
      <c r="B384" s="208"/>
      <c r="C384" s="209"/>
      <c r="D384" s="193" t="s">
        <v>211</v>
      </c>
      <c r="E384" s="210" t="s">
        <v>22</v>
      </c>
      <c r="F384" s="211" t="s">
        <v>1918</v>
      </c>
      <c r="G384" s="209"/>
      <c r="H384" s="212">
        <v>5.78</v>
      </c>
      <c r="I384" s="213"/>
      <c r="J384" s="209"/>
      <c r="K384" s="209"/>
      <c r="L384" s="214"/>
      <c r="M384" s="215"/>
      <c r="N384" s="216"/>
      <c r="O384" s="216"/>
      <c r="P384" s="216"/>
      <c r="Q384" s="216"/>
      <c r="R384" s="216"/>
      <c r="S384" s="216"/>
      <c r="T384" s="217"/>
      <c r="AT384" s="218" t="s">
        <v>211</v>
      </c>
      <c r="AU384" s="218" t="s">
        <v>89</v>
      </c>
      <c r="AV384" s="14" t="s">
        <v>89</v>
      </c>
      <c r="AW384" s="14" t="s">
        <v>41</v>
      </c>
      <c r="AX384" s="14" t="s">
        <v>80</v>
      </c>
      <c r="AY384" s="218" t="s">
        <v>201</v>
      </c>
    </row>
    <row r="385" spans="1:65" s="13" customFormat="1" ht="11.25">
      <c r="B385" s="198"/>
      <c r="C385" s="199"/>
      <c r="D385" s="193" t="s">
        <v>211</v>
      </c>
      <c r="E385" s="200" t="s">
        <v>22</v>
      </c>
      <c r="F385" s="201" t="s">
        <v>1919</v>
      </c>
      <c r="G385" s="199"/>
      <c r="H385" s="200" t="s">
        <v>22</v>
      </c>
      <c r="I385" s="202"/>
      <c r="J385" s="199"/>
      <c r="K385" s="199"/>
      <c r="L385" s="203"/>
      <c r="M385" s="204"/>
      <c r="N385" s="205"/>
      <c r="O385" s="205"/>
      <c r="P385" s="205"/>
      <c r="Q385" s="205"/>
      <c r="R385" s="205"/>
      <c r="S385" s="205"/>
      <c r="T385" s="206"/>
      <c r="AT385" s="207" t="s">
        <v>211</v>
      </c>
      <c r="AU385" s="207" t="s">
        <v>89</v>
      </c>
      <c r="AV385" s="13" t="s">
        <v>23</v>
      </c>
      <c r="AW385" s="13" t="s">
        <v>41</v>
      </c>
      <c r="AX385" s="13" t="s">
        <v>80</v>
      </c>
      <c r="AY385" s="207" t="s">
        <v>201</v>
      </c>
    </row>
    <row r="386" spans="1:65" s="14" customFormat="1" ht="11.25">
      <c r="B386" s="208"/>
      <c r="C386" s="209"/>
      <c r="D386" s="193" t="s">
        <v>211</v>
      </c>
      <c r="E386" s="210" t="s">
        <v>22</v>
      </c>
      <c r="F386" s="211" t="s">
        <v>1920</v>
      </c>
      <c r="G386" s="209"/>
      <c r="H386" s="212">
        <v>6</v>
      </c>
      <c r="I386" s="213"/>
      <c r="J386" s="209"/>
      <c r="K386" s="209"/>
      <c r="L386" s="214"/>
      <c r="M386" s="215"/>
      <c r="N386" s="216"/>
      <c r="O386" s="216"/>
      <c r="P386" s="216"/>
      <c r="Q386" s="216"/>
      <c r="R386" s="216"/>
      <c r="S386" s="216"/>
      <c r="T386" s="217"/>
      <c r="AT386" s="218" t="s">
        <v>211</v>
      </c>
      <c r="AU386" s="218" t="s">
        <v>89</v>
      </c>
      <c r="AV386" s="14" t="s">
        <v>89</v>
      </c>
      <c r="AW386" s="14" t="s">
        <v>41</v>
      </c>
      <c r="AX386" s="14" t="s">
        <v>80</v>
      </c>
      <c r="AY386" s="218" t="s">
        <v>201</v>
      </c>
    </row>
    <row r="387" spans="1:65" s="13" customFormat="1" ht="11.25">
      <c r="B387" s="198"/>
      <c r="C387" s="199"/>
      <c r="D387" s="193" t="s">
        <v>211</v>
      </c>
      <c r="E387" s="200" t="s">
        <v>22</v>
      </c>
      <c r="F387" s="201" t="s">
        <v>1921</v>
      </c>
      <c r="G387" s="199"/>
      <c r="H387" s="200" t="s">
        <v>22</v>
      </c>
      <c r="I387" s="202"/>
      <c r="J387" s="199"/>
      <c r="K387" s="199"/>
      <c r="L387" s="203"/>
      <c r="M387" s="204"/>
      <c r="N387" s="205"/>
      <c r="O387" s="205"/>
      <c r="P387" s="205"/>
      <c r="Q387" s="205"/>
      <c r="R387" s="205"/>
      <c r="S387" s="205"/>
      <c r="T387" s="206"/>
      <c r="AT387" s="207" t="s">
        <v>211</v>
      </c>
      <c r="AU387" s="207" t="s">
        <v>89</v>
      </c>
      <c r="AV387" s="13" t="s">
        <v>23</v>
      </c>
      <c r="AW387" s="13" t="s">
        <v>41</v>
      </c>
      <c r="AX387" s="13" t="s">
        <v>80</v>
      </c>
      <c r="AY387" s="207" t="s">
        <v>201</v>
      </c>
    </row>
    <row r="388" spans="1:65" s="14" customFormat="1" ht="11.25">
      <c r="B388" s="208"/>
      <c r="C388" s="209"/>
      <c r="D388" s="193" t="s">
        <v>211</v>
      </c>
      <c r="E388" s="210" t="s">
        <v>22</v>
      </c>
      <c r="F388" s="211" t="s">
        <v>1922</v>
      </c>
      <c r="G388" s="209"/>
      <c r="H388" s="212">
        <v>5.52</v>
      </c>
      <c r="I388" s="213"/>
      <c r="J388" s="209"/>
      <c r="K388" s="209"/>
      <c r="L388" s="214"/>
      <c r="M388" s="215"/>
      <c r="N388" s="216"/>
      <c r="O388" s="216"/>
      <c r="P388" s="216"/>
      <c r="Q388" s="216"/>
      <c r="R388" s="216"/>
      <c r="S388" s="216"/>
      <c r="T388" s="217"/>
      <c r="AT388" s="218" t="s">
        <v>211</v>
      </c>
      <c r="AU388" s="218" t="s">
        <v>89</v>
      </c>
      <c r="AV388" s="14" t="s">
        <v>89</v>
      </c>
      <c r="AW388" s="14" t="s">
        <v>41</v>
      </c>
      <c r="AX388" s="14" t="s">
        <v>80</v>
      </c>
      <c r="AY388" s="218" t="s">
        <v>201</v>
      </c>
    </row>
    <row r="389" spans="1:65" s="13" customFormat="1" ht="11.25">
      <c r="B389" s="198"/>
      <c r="C389" s="199"/>
      <c r="D389" s="193" t="s">
        <v>211</v>
      </c>
      <c r="E389" s="200" t="s">
        <v>22</v>
      </c>
      <c r="F389" s="201" t="s">
        <v>1923</v>
      </c>
      <c r="G389" s="199"/>
      <c r="H389" s="200" t="s">
        <v>22</v>
      </c>
      <c r="I389" s="202"/>
      <c r="J389" s="199"/>
      <c r="K389" s="199"/>
      <c r="L389" s="203"/>
      <c r="M389" s="204"/>
      <c r="N389" s="205"/>
      <c r="O389" s="205"/>
      <c r="P389" s="205"/>
      <c r="Q389" s="205"/>
      <c r="R389" s="205"/>
      <c r="S389" s="205"/>
      <c r="T389" s="206"/>
      <c r="AT389" s="207" t="s">
        <v>211</v>
      </c>
      <c r="AU389" s="207" t="s">
        <v>89</v>
      </c>
      <c r="AV389" s="13" t="s">
        <v>23</v>
      </c>
      <c r="AW389" s="13" t="s">
        <v>41</v>
      </c>
      <c r="AX389" s="13" t="s">
        <v>80</v>
      </c>
      <c r="AY389" s="207" t="s">
        <v>201</v>
      </c>
    </row>
    <row r="390" spans="1:65" s="14" customFormat="1" ht="11.25">
      <c r="B390" s="208"/>
      <c r="C390" s="209"/>
      <c r="D390" s="193" t="s">
        <v>211</v>
      </c>
      <c r="E390" s="210" t="s">
        <v>22</v>
      </c>
      <c r="F390" s="211" t="s">
        <v>1924</v>
      </c>
      <c r="G390" s="209"/>
      <c r="H390" s="212">
        <v>1.92</v>
      </c>
      <c r="I390" s="213"/>
      <c r="J390" s="209"/>
      <c r="K390" s="209"/>
      <c r="L390" s="214"/>
      <c r="M390" s="215"/>
      <c r="N390" s="216"/>
      <c r="O390" s="216"/>
      <c r="P390" s="216"/>
      <c r="Q390" s="216"/>
      <c r="R390" s="216"/>
      <c r="S390" s="216"/>
      <c r="T390" s="217"/>
      <c r="AT390" s="218" t="s">
        <v>211</v>
      </c>
      <c r="AU390" s="218" t="s">
        <v>89</v>
      </c>
      <c r="AV390" s="14" t="s">
        <v>89</v>
      </c>
      <c r="AW390" s="14" t="s">
        <v>41</v>
      </c>
      <c r="AX390" s="14" t="s">
        <v>80</v>
      </c>
      <c r="AY390" s="218" t="s">
        <v>201</v>
      </c>
    </row>
    <row r="391" spans="1:65" s="15" customFormat="1" ht="11.25">
      <c r="B391" s="229"/>
      <c r="C391" s="230"/>
      <c r="D391" s="193" t="s">
        <v>211</v>
      </c>
      <c r="E391" s="231" t="s">
        <v>22</v>
      </c>
      <c r="F391" s="232" t="s">
        <v>316</v>
      </c>
      <c r="G391" s="230"/>
      <c r="H391" s="233">
        <v>96.783000000000001</v>
      </c>
      <c r="I391" s="234"/>
      <c r="J391" s="230"/>
      <c r="K391" s="230"/>
      <c r="L391" s="235"/>
      <c r="M391" s="236"/>
      <c r="N391" s="237"/>
      <c r="O391" s="237"/>
      <c r="P391" s="237"/>
      <c r="Q391" s="237"/>
      <c r="R391" s="237"/>
      <c r="S391" s="237"/>
      <c r="T391" s="238"/>
      <c r="AT391" s="239" t="s">
        <v>211</v>
      </c>
      <c r="AU391" s="239" t="s">
        <v>89</v>
      </c>
      <c r="AV391" s="15" t="s">
        <v>207</v>
      </c>
      <c r="AW391" s="15" t="s">
        <v>41</v>
      </c>
      <c r="AX391" s="15" t="s">
        <v>23</v>
      </c>
      <c r="AY391" s="239" t="s">
        <v>201</v>
      </c>
    </row>
    <row r="392" spans="1:65" s="2" customFormat="1" ht="14.45" customHeight="1">
      <c r="A392" s="36"/>
      <c r="B392" s="37"/>
      <c r="C392" s="180" t="s">
        <v>658</v>
      </c>
      <c r="D392" s="180" t="s">
        <v>202</v>
      </c>
      <c r="E392" s="181" t="s">
        <v>272</v>
      </c>
      <c r="F392" s="182" t="s">
        <v>273</v>
      </c>
      <c r="G392" s="183" t="s">
        <v>224</v>
      </c>
      <c r="H392" s="184">
        <v>26.347999999999999</v>
      </c>
      <c r="I392" s="185"/>
      <c r="J392" s="186">
        <f>ROUND(I392*H392,2)</f>
        <v>0</v>
      </c>
      <c r="K392" s="182" t="s">
        <v>206</v>
      </c>
      <c r="L392" s="41"/>
      <c r="M392" s="187" t="s">
        <v>22</v>
      </c>
      <c r="N392" s="188" t="s">
        <v>51</v>
      </c>
      <c r="O392" s="66"/>
      <c r="P392" s="189">
        <f>O392*H392</f>
        <v>0</v>
      </c>
      <c r="Q392" s="189">
        <v>0</v>
      </c>
      <c r="R392" s="189">
        <f>Q392*H392</f>
        <v>0</v>
      </c>
      <c r="S392" s="189">
        <v>0</v>
      </c>
      <c r="T392" s="190">
        <f>S392*H392</f>
        <v>0</v>
      </c>
      <c r="U392" s="36"/>
      <c r="V392" s="36"/>
      <c r="W392" s="36"/>
      <c r="X392" s="36"/>
      <c r="Y392" s="36"/>
      <c r="Z392" s="36"/>
      <c r="AA392" s="36"/>
      <c r="AB392" s="36"/>
      <c r="AC392" s="36"/>
      <c r="AD392" s="36"/>
      <c r="AE392" s="36"/>
      <c r="AR392" s="191" t="s">
        <v>207</v>
      </c>
      <c r="AT392" s="191" t="s">
        <v>202</v>
      </c>
      <c r="AU392" s="191" t="s">
        <v>89</v>
      </c>
      <c r="AY392" s="19" t="s">
        <v>201</v>
      </c>
      <c r="BE392" s="192">
        <f>IF(N392="základní",J392,0)</f>
        <v>0</v>
      </c>
      <c r="BF392" s="192">
        <f>IF(N392="snížená",J392,0)</f>
        <v>0</v>
      </c>
      <c r="BG392" s="192">
        <f>IF(N392="zákl. přenesená",J392,0)</f>
        <v>0</v>
      </c>
      <c r="BH392" s="192">
        <f>IF(N392="sníž. přenesená",J392,0)</f>
        <v>0</v>
      </c>
      <c r="BI392" s="192">
        <f>IF(N392="nulová",J392,0)</f>
        <v>0</v>
      </c>
      <c r="BJ392" s="19" t="s">
        <v>23</v>
      </c>
      <c r="BK392" s="192">
        <f>ROUND(I392*H392,2)</f>
        <v>0</v>
      </c>
      <c r="BL392" s="19" t="s">
        <v>207</v>
      </c>
      <c r="BM392" s="191" t="s">
        <v>1925</v>
      </c>
    </row>
    <row r="393" spans="1:65" s="2" customFormat="1" ht="87.75">
      <c r="A393" s="36"/>
      <c r="B393" s="37"/>
      <c r="C393" s="38"/>
      <c r="D393" s="193" t="s">
        <v>209</v>
      </c>
      <c r="E393" s="38"/>
      <c r="F393" s="194" t="s">
        <v>269</v>
      </c>
      <c r="G393" s="38"/>
      <c r="H393" s="38"/>
      <c r="I393" s="195"/>
      <c r="J393" s="38"/>
      <c r="K393" s="38"/>
      <c r="L393" s="41"/>
      <c r="M393" s="196"/>
      <c r="N393" s="197"/>
      <c r="O393" s="66"/>
      <c r="P393" s="66"/>
      <c r="Q393" s="66"/>
      <c r="R393" s="66"/>
      <c r="S393" s="66"/>
      <c r="T393" s="67"/>
      <c r="U393" s="36"/>
      <c r="V393" s="36"/>
      <c r="W393" s="36"/>
      <c r="X393" s="36"/>
      <c r="Y393" s="36"/>
      <c r="Z393" s="36"/>
      <c r="AA393" s="36"/>
      <c r="AB393" s="36"/>
      <c r="AC393" s="36"/>
      <c r="AD393" s="36"/>
      <c r="AE393" s="36"/>
      <c r="AT393" s="19" t="s">
        <v>209</v>
      </c>
      <c r="AU393" s="19" t="s">
        <v>89</v>
      </c>
    </row>
    <row r="394" spans="1:65" s="13" customFormat="1" ht="11.25">
      <c r="B394" s="198"/>
      <c r="C394" s="199"/>
      <c r="D394" s="193" t="s">
        <v>211</v>
      </c>
      <c r="E394" s="200" t="s">
        <v>22</v>
      </c>
      <c r="F394" s="201" t="s">
        <v>1926</v>
      </c>
      <c r="G394" s="199"/>
      <c r="H394" s="200" t="s">
        <v>22</v>
      </c>
      <c r="I394" s="202"/>
      <c r="J394" s="199"/>
      <c r="K394" s="199"/>
      <c r="L394" s="203"/>
      <c r="M394" s="204"/>
      <c r="N394" s="205"/>
      <c r="O394" s="205"/>
      <c r="P394" s="205"/>
      <c r="Q394" s="205"/>
      <c r="R394" s="205"/>
      <c r="S394" s="205"/>
      <c r="T394" s="206"/>
      <c r="AT394" s="207" t="s">
        <v>211</v>
      </c>
      <c r="AU394" s="207" t="s">
        <v>89</v>
      </c>
      <c r="AV394" s="13" t="s">
        <v>23</v>
      </c>
      <c r="AW394" s="13" t="s">
        <v>41</v>
      </c>
      <c r="AX394" s="13" t="s">
        <v>80</v>
      </c>
      <c r="AY394" s="207" t="s">
        <v>201</v>
      </c>
    </row>
    <row r="395" spans="1:65" s="13" customFormat="1" ht="11.25">
      <c r="B395" s="198"/>
      <c r="C395" s="199"/>
      <c r="D395" s="193" t="s">
        <v>211</v>
      </c>
      <c r="E395" s="200" t="s">
        <v>22</v>
      </c>
      <c r="F395" s="201" t="s">
        <v>1927</v>
      </c>
      <c r="G395" s="199"/>
      <c r="H395" s="200" t="s">
        <v>22</v>
      </c>
      <c r="I395" s="202"/>
      <c r="J395" s="199"/>
      <c r="K395" s="199"/>
      <c r="L395" s="203"/>
      <c r="M395" s="204"/>
      <c r="N395" s="205"/>
      <c r="O395" s="205"/>
      <c r="P395" s="205"/>
      <c r="Q395" s="205"/>
      <c r="R395" s="205"/>
      <c r="S395" s="205"/>
      <c r="T395" s="206"/>
      <c r="AT395" s="207" t="s">
        <v>211</v>
      </c>
      <c r="AU395" s="207" t="s">
        <v>89</v>
      </c>
      <c r="AV395" s="13" t="s">
        <v>23</v>
      </c>
      <c r="AW395" s="13" t="s">
        <v>41</v>
      </c>
      <c r="AX395" s="13" t="s">
        <v>80</v>
      </c>
      <c r="AY395" s="207" t="s">
        <v>201</v>
      </c>
    </row>
    <row r="396" spans="1:65" s="14" customFormat="1" ht="11.25">
      <c r="B396" s="208"/>
      <c r="C396" s="209"/>
      <c r="D396" s="193" t="s">
        <v>211</v>
      </c>
      <c r="E396" s="210" t="s">
        <v>22</v>
      </c>
      <c r="F396" s="211" t="s">
        <v>1928</v>
      </c>
      <c r="G396" s="209"/>
      <c r="H396" s="212">
        <v>0.46400000000000002</v>
      </c>
      <c r="I396" s="213"/>
      <c r="J396" s="209"/>
      <c r="K396" s="209"/>
      <c r="L396" s="214"/>
      <c r="M396" s="215"/>
      <c r="N396" s="216"/>
      <c r="O396" s="216"/>
      <c r="P396" s="216"/>
      <c r="Q396" s="216"/>
      <c r="R396" s="216"/>
      <c r="S396" s="216"/>
      <c r="T396" s="217"/>
      <c r="AT396" s="218" t="s">
        <v>211</v>
      </c>
      <c r="AU396" s="218" t="s">
        <v>89</v>
      </c>
      <c r="AV396" s="14" t="s">
        <v>89</v>
      </c>
      <c r="AW396" s="14" t="s">
        <v>41</v>
      </c>
      <c r="AX396" s="14" t="s">
        <v>80</v>
      </c>
      <c r="AY396" s="218" t="s">
        <v>201</v>
      </c>
    </row>
    <row r="397" spans="1:65" s="13" customFormat="1" ht="11.25">
      <c r="B397" s="198"/>
      <c r="C397" s="199"/>
      <c r="D397" s="193" t="s">
        <v>211</v>
      </c>
      <c r="E397" s="200" t="s">
        <v>22</v>
      </c>
      <c r="F397" s="201" t="s">
        <v>1929</v>
      </c>
      <c r="G397" s="199"/>
      <c r="H397" s="200" t="s">
        <v>22</v>
      </c>
      <c r="I397" s="202"/>
      <c r="J397" s="199"/>
      <c r="K397" s="199"/>
      <c r="L397" s="203"/>
      <c r="M397" s="204"/>
      <c r="N397" s="205"/>
      <c r="O397" s="205"/>
      <c r="P397" s="205"/>
      <c r="Q397" s="205"/>
      <c r="R397" s="205"/>
      <c r="S397" s="205"/>
      <c r="T397" s="206"/>
      <c r="AT397" s="207" t="s">
        <v>211</v>
      </c>
      <c r="AU397" s="207" t="s">
        <v>89</v>
      </c>
      <c r="AV397" s="13" t="s">
        <v>23</v>
      </c>
      <c r="AW397" s="13" t="s">
        <v>41</v>
      </c>
      <c r="AX397" s="13" t="s">
        <v>80</v>
      </c>
      <c r="AY397" s="207" t="s">
        <v>201</v>
      </c>
    </row>
    <row r="398" spans="1:65" s="14" customFormat="1" ht="11.25">
      <c r="B398" s="208"/>
      <c r="C398" s="209"/>
      <c r="D398" s="193" t="s">
        <v>211</v>
      </c>
      <c r="E398" s="210" t="s">
        <v>22</v>
      </c>
      <c r="F398" s="211" t="s">
        <v>1930</v>
      </c>
      <c r="G398" s="209"/>
      <c r="H398" s="212">
        <v>0.996</v>
      </c>
      <c r="I398" s="213"/>
      <c r="J398" s="209"/>
      <c r="K398" s="209"/>
      <c r="L398" s="214"/>
      <c r="M398" s="215"/>
      <c r="N398" s="216"/>
      <c r="O398" s="216"/>
      <c r="P398" s="216"/>
      <c r="Q398" s="216"/>
      <c r="R398" s="216"/>
      <c r="S398" s="216"/>
      <c r="T398" s="217"/>
      <c r="AT398" s="218" t="s">
        <v>211</v>
      </c>
      <c r="AU398" s="218" t="s">
        <v>89</v>
      </c>
      <c r="AV398" s="14" t="s">
        <v>89</v>
      </c>
      <c r="AW398" s="14" t="s">
        <v>41</v>
      </c>
      <c r="AX398" s="14" t="s">
        <v>80</v>
      </c>
      <c r="AY398" s="218" t="s">
        <v>201</v>
      </c>
    </row>
    <row r="399" spans="1:65" s="13" customFormat="1" ht="11.25">
      <c r="B399" s="198"/>
      <c r="C399" s="199"/>
      <c r="D399" s="193" t="s">
        <v>211</v>
      </c>
      <c r="E399" s="200" t="s">
        <v>22</v>
      </c>
      <c r="F399" s="201" t="s">
        <v>1931</v>
      </c>
      <c r="G399" s="199"/>
      <c r="H399" s="200" t="s">
        <v>22</v>
      </c>
      <c r="I399" s="202"/>
      <c r="J399" s="199"/>
      <c r="K399" s="199"/>
      <c r="L399" s="203"/>
      <c r="M399" s="204"/>
      <c r="N399" s="205"/>
      <c r="O399" s="205"/>
      <c r="P399" s="205"/>
      <c r="Q399" s="205"/>
      <c r="R399" s="205"/>
      <c r="S399" s="205"/>
      <c r="T399" s="206"/>
      <c r="AT399" s="207" t="s">
        <v>211</v>
      </c>
      <c r="AU399" s="207" t="s">
        <v>89</v>
      </c>
      <c r="AV399" s="13" t="s">
        <v>23</v>
      </c>
      <c r="AW399" s="13" t="s">
        <v>41</v>
      </c>
      <c r="AX399" s="13" t="s">
        <v>80</v>
      </c>
      <c r="AY399" s="207" t="s">
        <v>201</v>
      </c>
    </row>
    <row r="400" spans="1:65" s="14" customFormat="1" ht="11.25">
      <c r="B400" s="208"/>
      <c r="C400" s="209"/>
      <c r="D400" s="193" t="s">
        <v>211</v>
      </c>
      <c r="E400" s="210" t="s">
        <v>22</v>
      </c>
      <c r="F400" s="211" t="s">
        <v>1932</v>
      </c>
      <c r="G400" s="209"/>
      <c r="H400" s="212">
        <v>5.3280000000000003</v>
      </c>
      <c r="I400" s="213"/>
      <c r="J400" s="209"/>
      <c r="K400" s="209"/>
      <c r="L400" s="214"/>
      <c r="M400" s="215"/>
      <c r="N400" s="216"/>
      <c r="O400" s="216"/>
      <c r="P400" s="216"/>
      <c r="Q400" s="216"/>
      <c r="R400" s="216"/>
      <c r="S400" s="216"/>
      <c r="T400" s="217"/>
      <c r="AT400" s="218" t="s">
        <v>211</v>
      </c>
      <c r="AU400" s="218" t="s">
        <v>89</v>
      </c>
      <c r="AV400" s="14" t="s">
        <v>89</v>
      </c>
      <c r="AW400" s="14" t="s">
        <v>41</v>
      </c>
      <c r="AX400" s="14" t="s">
        <v>80</v>
      </c>
      <c r="AY400" s="218" t="s">
        <v>201</v>
      </c>
    </row>
    <row r="401" spans="1:65" s="13" customFormat="1" ht="11.25">
      <c r="B401" s="198"/>
      <c r="C401" s="199"/>
      <c r="D401" s="193" t="s">
        <v>211</v>
      </c>
      <c r="E401" s="200" t="s">
        <v>22</v>
      </c>
      <c r="F401" s="201" t="s">
        <v>1933</v>
      </c>
      <c r="G401" s="199"/>
      <c r="H401" s="200" t="s">
        <v>22</v>
      </c>
      <c r="I401" s="202"/>
      <c r="J401" s="199"/>
      <c r="K401" s="199"/>
      <c r="L401" s="203"/>
      <c r="M401" s="204"/>
      <c r="N401" s="205"/>
      <c r="O401" s="205"/>
      <c r="P401" s="205"/>
      <c r="Q401" s="205"/>
      <c r="R401" s="205"/>
      <c r="S401" s="205"/>
      <c r="T401" s="206"/>
      <c r="AT401" s="207" t="s">
        <v>211</v>
      </c>
      <c r="AU401" s="207" t="s">
        <v>89</v>
      </c>
      <c r="AV401" s="13" t="s">
        <v>23</v>
      </c>
      <c r="AW401" s="13" t="s">
        <v>41</v>
      </c>
      <c r="AX401" s="13" t="s">
        <v>80</v>
      </c>
      <c r="AY401" s="207" t="s">
        <v>201</v>
      </c>
    </row>
    <row r="402" spans="1:65" s="14" customFormat="1" ht="11.25">
      <c r="B402" s="208"/>
      <c r="C402" s="209"/>
      <c r="D402" s="193" t="s">
        <v>211</v>
      </c>
      <c r="E402" s="210" t="s">
        <v>22</v>
      </c>
      <c r="F402" s="211" t="s">
        <v>1934</v>
      </c>
      <c r="G402" s="209"/>
      <c r="H402" s="212">
        <v>5.0999999999999996</v>
      </c>
      <c r="I402" s="213"/>
      <c r="J402" s="209"/>
      <c r="K402" s="209"/>
      <c r="L402" s="214"/>
      <c r="M402" s="215"/>
      <c r="N402" s="216"/>
      <c r="O402" s="216"/>
      <c r="P402" s="216"/>
      <c r="Q402" s="216"/>
      <c r="R402" s="216"/>
      <c r="S402" s="216"/>
      <c r="T402" s="217"/>
      <c r="AT402" s="218" t="s">
        <v>211</v>
      </c>
      <c r="AU402" s="218" t="s">
        <v>89</v>
      </c>
      <c r="AV402" s="14" t="s">
        <v>89</v>
      </c>
      <c r="AW402" s="14" t="s">
        <v>41</v>
      </c>
      <c r="AX402" s="14" t="s">
        <v>80</v>
      </c>
      <c r="AY402" s="218" t="s">
        <v>201</v>
      </c>
    </row>
    <row r="403" spans="1:65" s="13" customFormat="1" ht="11.25">
      <c r="B403" s="198"/>
      <c r="C403" s="199"/>
      <c r="D403" s="193" t="s">
        <v>211</v>
      </c>
      <c r="E403" s="200" t="s">
        <v>22</v>
      </c>
      <c r="F403" s="201" t="s">
        <v>1935</v>
      </c>
      <c r="G403" s="199"/>
      <c r="H403" s="200" t="s">
        <v>22</v>
      </c>
      <c r="I403" s="202"/>
      <c r="J403" s="199"/>
      <c r="K403" s="199"/>
      <c r="L403" s="203"/>
      <c r="M403" s="204"/>
      <c r="N403" s="205"/>
      <c r="O403" s="205"/>
      <c r="P403" s="205"/>
      <c r="Q403" s="205"/>
      <c r="R403" s="205"/>
      <c r="S403" s="205"/>
      <c r="T403" s="206"/>
      <c r="AT403" s="207" t="s">
        <v>211</v>
      </c>
      <c r="AU403" s="207" t="s">
        <v>89</v>
      </c>
      <c r="AV403" s="13" t="s">
        <v>23</v>
      </c>
      <c r="AW403" s="13" t="s">
        <v>41</v>
      </c>
      <c r="AX403" s="13" t="s">
        <v>80</v>
      </c>
      <c r="AY403" s="207" t="s">
        <v>201</v>
      </c>
    </row>
    <row r="404" spans="1:65" s="14" customFormat="1" ht="11.25">
      <c r="B404" s="208"/>
      <c r="C404" s="209"/>
      <c r="D404" s="193" t="s">
        <v>211</v>
      </c>
      <c r="E404" s="210" t="s">
        <v>22</v>
      </c>
      <c r="F404" s="211" t="s">
        <v>1936</v>
      </c>
      <c r="G404" s="209"/>
      <c r="H404" s="212">
        <v>2.3849999999999998</v>
      </c>
      <c r="I404" s="213"/>
      <c r="J404" s="209"/>
      <c r="K404" s="209"/>
      <c r="L404" s="214"/>
      <c r="M404" s="215"/>
      <c r="N404" s="216"/>
      <c r="O404" s="216"/>
      <c r="P404" s="216"/>
      <c r="Q404" s="216"/>
      <c r="R404" s="216"/>
      <c r="S404" s="216"/>
      <c r="T404" s="217"/>
      <c r="AT404" s="218" t="s">
        <v>211</v>
      </c>
      <c r="AU404" s="218" t="s">
        <v>89</v>
      </c>
      <c r="AV404" s="14" t="s">
        <v>89</v>
      </c>
      <c r="AW404" s="14" t="s">
        <v>41</v>
      </c>
      <c r="AX404" s="14" t="s">
        <v>80</v>
      </c>
      <c r="AY404" s="218" t="s">
        <v>201</v>
      </c>
    </row>
    <row r="405" spans="1:65" s="13" customFormat="1" ht="11.25">
      <c r="B405" s="198"/>
      <c r="C405" s="199"/>
      <c r="D405" s="193" t="s">
        <v>211</v>
      </c>
      <c r="E405" s="200" t="s">
        <v>22</v>
      </c>
      <c r="F405" s="201" t="s">
        <v>1937</v>
      </c>
      <c r="G405" s="199"/>
      <c r="H405" s="200" t="s">
        <v>22</v>
      </c>
      <c r="I405" s="202"/>
      <c r="J405" s="199"/>
      <c r="K405" s="199"/>
      <c r="L405" s="203"/>
      <c r="M405" s="204"/>
      <c r="N405" s="205"/>
      <c r="O405" s="205"/>
      <c r="P405" s="205"/>
      <c r="Q405" s="205"/>
      <c r="R405" s="205"/>
      <c r="S405" s="205"/>
      <c r="T405" s="206"/>
      <c r="AT405" s="207" t="s">
        <v>211</v>
      </c>
      <c r="AU405" s="207" t="s">
        <v>89</v>
      </c>
      <c r="AV405" s="13" t="s">
        <v>23</v>
      </c>
      <c r="AW405" s="13" t="s">
        <v>41</v>
      </c>
      <c r="AX405" s="13" t="s">
        <v>80</v>
      </c>
      <c r="AY405" s="207" t="s">
        <v>201</v>
      </c>
    </row>
    <row r="406" spans="1:65" s="14" customFormat="1" ht="11.25">
      <c r="B406" s="208"/>
      <c r="C406" s="209"/>
      <c r="D406" s="193" t="s">
        <v>211</v>
      </c>
      <c r="E406" s="210" t="s">
        <v>22</v>
      </c>
      <c r="F406" s="211" t="s">
        <v>1938</v>
      </c>
      <c r="G406" s="209"/>
      <c r="H406" s="212">
        <v>5.1749999999999998</v>
      </c>
      <c r="I406" s="213"/>
      <c r="J406" s="209"/>
      <c r="K406" s="209"/>
      <c r="L406" s="214"/>
      <c r="M406" s="215"/>
      <c r="N406" s="216"/>
      <c r="O406" s="216"/>
      <c r="P406" s="216"/>
      <c r="Q406" s="216"/>
      <c r="R406" s="216"/>
      <c r="S406" s="216"/>
      <c r="T406" s="217"/>
      <c r="AT406" s="218" t="s">
        <v>211</v>
      </c>
      <c r="AU406" s="218" t="s">
        <v>89</v>
      </c>
      <c r="AV406" s="14" t="s">
        <v>89</v>
      </c>
      <c r="AW406" s="14" t="s">
        <v>41</v>
      </c>
      <c r="AX406" s="14" t="s">
        <v>80</v>
      </c>
      <c r="AY406" s="218" t="s">
        <v>201</v>
      </c>
    </row>
    <row r="407" spans="1:65" s="13" customFormat="1" ht="11.25">
      <c r="B407" s="198"/>
      <c r="C407" s="199"/>
      <c r="D407" s="193" t="s">
        <v>211</v>
      </c>
      <c r="E407" s="200" t="s">
        <v>22</v>
      </c>
      <c r="F407" s="201" t="s">
        <v>1939</v>
      </c>
      <c r="G407" s="199"/>
      <c r="H407" s="200" t="s">
        <v>22</v>
      </c>
      <c r="I407" s="202"/>
      <c r="J407" s="199"/>
      <c r="K407" s="199"/>
      <c r="L407" s="203"/>
      <c r="M407" s="204"/>
      <c r="N407" s="205"/>
      <c r="O407" s="205"/>
      <c r="P407" s="205"/>
      <c r="Q407" s="205"/>
      <c r="R407" s="205"/>
      <c r="S407" s="205"/>
      <c r="T407" s="206"/>
      <c r="AT407" s="207" t="s">
        <v>211</v>
      </c>
      <c r="AU407" s="207" t="s">
        <v>89</v>
      </c>
      <c r="AV407" s="13" t="s">
        <v>23</v>
      </c>
      <c r="AW407" s="13" t="s">
        <v>41</v>
      </c>
      <c r="AX407" s="13" t="s">
        <v>80</v>
      </c>
      <c r="AY407" s="207" t="s">
        <v>201</v>
      </c>
    </row>
    <row r="408" spans="1:65" s="14" customFormat="1" ht="11.25">
      <c r="B408" s="208"/>
      <c r="C408" s="209"/>
      <c r="D408" s="193" t="s">
        <v>211</v>
      </c>
      <c r="E408" s="210" t="s">
        <v>22</v>
      </c>
      <c r="F408" s="211" t="s">
        <v>1940</v>
      </c>
      <c r="G408" s="209"/>
      <c r="H408" s="212">
        <v>3.6</v>
      </c>
      <c r="I408" s="213"/>
      <c r="J408" s="209"/>
      <c r="K408" s="209"/>
      <c r="L408" s="214"/>
      <c r="M408" s="215"/>
      <c r="N408" s="216"/>
      <c r="O408" s="216"/>
      <c r="P408" s="216"/>
      <c r="Q408" s="216"/>
      <c r="R408" s="216"/>
      <c r="S408" s="216"/>
      <c r="T408" s="217"/>
      <c r="AT408" s="218" t="s">
        <v>211</v>
      </c>
      <c r="AU408" s="218" t="s">
        <v>89</v>
      </c>
      <c r="AV408" s="14" t="s">
        <v>89</v>
      </c>
      <c r="AW408" s="14" t="s">
        <v>41</v>
      </c>
      <c r="AX408" s="14" t="s">
        <v>80</v>
      </c>
      <c r="AY408" s="218" t="s">
        <v>201</v>
      </c>
    </row>
    <row r="409" spans="1:65" s="13" customFormat="1" ht="11.25">
      <c r="B409" s="198"/>
      <c r="C409" s="199"/>
      <c r="D409" s="193" t="s">
        <v>211</v>
      </c>
      <c r="E409" s="200" t="s">
        <v>22</v>
      </c>
      <c r="F409" s="201" t="s">
        <v>1941</v>
      </c>
      <c r="G409" s="199"/>
      <c r="H409" s="200" t="s">
        <v>22</v>
      </c>
      <c r="I409" s="202"/>
      <c r="J409" s="199"/>
      <c r="K409" s="199"/>
      <c r="L409" s="203"/>
      <c r="M409" s="204"/>
      <c r="N409" s="205"/>
      <c r="O409" s="205"/>
      <c r="P409" s="205"/>
      <c r="Q409" s="205"/>
      <c r="R409" s="205"/>
      <c r="S409" s="205"/>
      <c r="T409" s="206"/>
      <c r="AT409" s="207" t="s">
        <v>211</v>
      </c>
      <c r="AU409" s="207" t="s">
        <v>89</v>
      </c>
      <c r="AV409" s="13" t="s">
        <v>23</v>
      </c>
      <c r="AW409" s="13" t="s">
        <v>41</v>
      </c>
      <c r="AX409" s="13" t="s">
        <v>80</v>
      </c>
      <c r="AY409" s="207" t="s">
        <v>201</v>
      </c>
    </row>
    <row r="410" spans="1:65" s="14" customFormat="1" ht="11.25">
      <c r="B410" s="208"/>
      <c r="C410" s="209"/>
      <c r="D410" s="193" t="s">
        <v>211</v>
      </c>
      <c r="E410" s="210" t="s">
        <v>22</v>
      </c>
      <c r="F410" s="211" t="s">
        <v>1942</v>
      </c>
      <c r="G410" s="209"/>
      <c r="H410" s="212">
        <v>2</v>
      </c>
      <c r="I410" s="213"/>
      <c r="J410" s="209"/>
      <c r="K410" s="209"/>
      <c r="L410" s="214"/>
      <c r="M410" s="215"/>
      <c r="N410" s="216"/>
      <c r="O410" s="216"/>
      <c r="P410" s="216"/>
      <c r="Q410" s="216"/>
      <c r="R410" s="216"/>
      <c r="S410" s="216"/>
      <c r="T410" s="217"/>
      <c r="AT410" s="218" t="s">
        <v>211</v>
      </c>
      <c r="AU410" s="218" t="s">
        <v>89</v>
      </c>
      <c r="AV410" s="14" t="s">
        <v>89</v>
      </c>
      <c r="AW410" s="14" t="s">
        <v>41</v>
      </c>
      <c r="AX410" s="14" t="s">
        <v>80</v>
      </c>
      <c r="AY410" s="218" t="s">
        <v>201</v>
      </c>
    </row>
    <row r="411" spans="1:65" s="13" customFormat="1" ht="45">
      <c r="B411" s="198"/>
      <c r="C411" s="199"/>
      <c r="D411" s="193" t="s">
        <v>211</v>
      </c>
      <c r="E411" s="200" t="s">
        <v>22</v>
      </c>
      <c r="F411" s="201" t="s">
        <v>1943</v>
      </c>
      <c r="G411" s="199"/>
      <c r="H411" s="200" t="s">
        <v>22</v>
      </c>
      <c r="I411" s="202"/>
      <c r="J411" s="199"/>
      <c r="K411" s="199"/>
      <c r="L411" s="203"/>
      <c r="M411" s="204"/>
      <c r="N411" s="205"/>
      <c r="O411" s="205"/>
      <c r="P411" s="205"/>
      <c r="Q411" s="205"/>
      <c r="R411" s="205"/>
      <c r="S411" s="205"/>
      <c r="T411" s="206"/>
      <c r="AT411" s="207" t="s">
        <v>211</v>
      </c>
      <c r="AU411" s="207" t="s">
        <v>89</v>
      </c>
      <c r="AV411" s="13" t="s">
        <v>23</v>
      </c>
      <c r="AW411" s="13" t="s">
        <v>41</v>
      </c>
      <c r="AX411" s="13" t="s">
        <v>80</v>
      </c>
      <c r="AY411" s="207" t="s">
        <v>201</v>
      </c>
    </row>
    <row r="412" spans="1:65" s="14" customFormat="1" ht="11.25">
      <c r="B412" s="208"/>
      <c r="C412" s="209"/>
      <c r="D412" s="193" t="s">
        <v>211</v>
      </c>
      <c r="E412" s="210" t="s">
        <v>22</v>
      </c>
      <c r="F412" s="211" t="s">
        <v>1944</v>
      </c>
      <c r="G412" s="209"/>
      <c r="H412" s="212">
        <v>1.3</v>
      </c>
      <c r="I412" s="213"/>
      <c r="J412" s="209"/>
      <c r="K412" s="209"/>
      <c r="L412" s="214"/>
      <c r="M412" s="215"/>
      <c r="N412" s="216"/>
      <c r="O412" s="216"/>
      <c r="P412" s="216"/>
      <c r="Q412" s="216"/>
      <c r="R412" s="216"/>
      <c r="S412" s="216"/>
      <c r="T412" s="217"/>
      <c r="AT412" s="218" t="s">
        <v>211</v>
      </c>
      <c r="AU412" s="218" t="s">
        <v>89</v>
      </c>
      <c r="AV412" s="14" t="s">
        <v>89</v>
      </c>
      <c r="AW412" s="14" t="s">
        <v>41</v>
      </c>
      <c r="AX412" s="14" t="s">
        <v>80</v>
      </c>
      <c r="AY412" s="218" t="s">
        <v>201</v>
      </c>
    </row>
    <row r="413" spans="1:65" s="15" customFormat="1" ht="11.25">
      <c r="B413" s="229"/>
      <c r="C413" s="230"/>
      <c r="D413" s="193" t="s">
        <v>211</v>
      </c>
      <c r="E413" s="231" t="s">
        <v>22</v>
      </c>
      <c r="F413" s="232" t="s">
        <v>316</v>
      </c>
      <c r="G413" s="230"/>
      <c r="H413" s="233">
        <v>26.347999999999999</v>
      </c>
      <c r="I413" s="234"/>
      <c r="J413" s="230"/>
      <c r="K413" s="230"/>
      <c r="L413" s="235"/>
      <c r="M413" s="236"/>
      <c r="N413" s="237"/>
      <c r="O413" s="237"/>
      <c r="P413" s="237"/>
      <c r="Q413" s="237"/>
      <c r="R413" s="237"/>
      <c r="S413" s="237"/>
      <c r="T413" s="238"/>
      <c r="AT413" s="239" t="s">
        <v>211</v>
      </c>
      <c r="AU413" s="239" t="s">
        <v>89</v>
      </c>
      <c r="AV413" s="15" t="s">
        <v>207</v>
      </c>
      <c r="AW413" s="15" t="s">
        <v>41</v>
      </c>
      <c r="AX413" s="15" t="s">
        <v>23</v>
      </c>
      <c r="AY413" s="239" t="s">
        <v>201</v>
      </c>
    </row>
    <row r="414" spans="1:65" s="2" customFormat="1" ht="14.45" customHeight="1">
      <c r="A414" s="36"/>
      <c r="B414" s="37"/>
      <c r="C414" s="180" t="s">
        <v>664</v>
      </c>
      <c r="D414" s="180" t="s">
        <v>202</v>
      </c>
      <c r="E414" s="181" t="s">
        <v>277</v>
      </c>
      <c r="F414" s="182" t="s">
        <v>278</v>
      </c>
      <c r="G414" s="183" t="s">
        <v>224</v>
      </c>
      <c r="H414" s="184">
        <v>15.36</v>
      </c>
      <c r="I414" s="185"/>
      <c r="J414" s="186">
        <f>ROUND(I414*H414,2)</f>
        <v>0</v>
      </c>
      <c r="K414" s="182" t="s">
        <v>206</v>
      </c>
      <c r="L414" s="41"/>
      <c r="M414" s="187" t="s">
        <v>22</v>
      </c>
      <c r="N414" s="188" t="s">
        <v>51</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207</v>
      </c>
      <c r="AT414" s="191" t="s">
        <v>202</v>
      </c>
      <c r="AU414" s="191" t="s">
        <v>89</v>
      </c>
      <c r="AY414" s="19" t="s">
        <v>201</v>
      </c>
      <c r="BE414" s="192">
        <f>IF(N414="základní",J414,0)</f>
        <v>0</v>
      </c>
      <c r="BF414" s="192">
        <f>IF(N414="snížená",J414,0)</f>
        <v>0</v>
      </c>
      <c r="BG414" s="192">
        <f>IF(N414="zákl. přenesená",J414,0)</f>
        <v>0</v>
      </c>
      <c r="BH414" s="192">
        <f>IF(N414="sníž. přenesená",J414,0)</f>
        <v>0</v>
      </c>
      <c r="BI414" s="192">
        <f>IF(N414="nulová",J414,0)</f>
        <v>0</v>
      </c>
      <c r="BJ414" s="19" t="s">
        <v>23</v>
      </c>
      <c r="BK414" s="192">
        <f>ROUND(I414*H414,2)</f>
        <v>0</v>
      </c>
      <c r="BL414" s="19" t="s">
        <v>207</v>
      </c>
      <c r="BM414" s="191" t="s">
        <v>1945</v>
      </c>
    </row>
    <row r="415" spans="1:65" s="2" customFormat="1" ht="97.5">
      <c r="A415" s="36"/>
      <c r="B415" s="37"/>
      <c r="C415" s="38"/>
      <c r="D415" s="193" t="s">
        <v>209</v>
      </c>
      <c r="E415" s="38"/>
      <c r="F415" s="194" t="s">
        <v>280</v>
      </c>
      <c r="G415" s="38"/>
      <c r="H415" s="38"/>
      <c r="I415" s="195"/>
      <c r="J415" s="38"/>
      <c r="K415" s="38"/>
      <c r="L415" s="41"/>
      <c r="M415" s="196"/>
      <c r="N415" s="197"/>
      <c r="O415" s="66"/>
      <c r="P415" s="66"/>
      <c r="Q415" s="66"/>
      <c r="R415" s="66"/>
      <c r="S415" s="66"/>
      <c r="T415" s="67"/>
      <c r="U415" s="36"/>
      <c r="V415" s="36"/>
      <c r="W415" s="36"/>
      <c r="X415" s="36"/>
      <c r="Y415" s="36"/>
      <c r="Z415" s="36"/>
      <c r="AA415" s="36"/>
      <c r="AB415" s="36"/>
      <c r="AC415" s="36"/>
      <c r="AD415" s="36"/>
      <c r="AE415" s="36"/>
      <c r="AT415" s="19" t="s">
        <v>209</v>
      </c>
      <c r="AU415" s="19" t="s">
        <v>89</v>
      </c>
    </row>
    <row r="416" spans="1:65" s="13" customFormat="1" ht="11.25">
      <c r="B416" s="198"/>
      <c r="C416" s="199"/>
      <c r="D416" s="193" t="s">
        <v>211</v>
      </c>
      <c r="E416" s="200" t="s">
        <v>22</v>
      </c>
      <c r="F416" s="201" t="s">
        <v>1946</v>
      </c>
      <c r="G416" s="199"/>
      <c r="H416" s="200" t="s">
        <v>22</v>
      </c>
      <c r="I416" s="202"/>
      <c r="J416" s="199"/>
      <c r="K416" s="199"/>
      <c r="L416" s="203"/>
      <c r="M416" s="204"/>
      <c r="N416" s="205"/>
      <c r="O416" s="205"/>
      <c r="P416" s="205"/>
      <c r="Q416" s="205"/>
      <c r="R416" s="205"/>
      <c r="S416" s="205"/>
      <c r="T416" s="206"/>
      <c r="AT416" s="207" t="s">
        <v>211</v>
      </c>
      <c r="AU416" s="207" t="s">
        <v>89</v>
      </c>
      <c r="AV416" s="13" t="s">
        <v>23</v>
      </c>
      <c r="AW416" s="13" t="s">
        <v>41</v>
      </c>
      <c r="AX416" s="13" t="s">
        <v>80</v>
      </c>
      <c r="AY416" s="207" t="s">
        <v>201</v>
      </c>
    </row>
    <row r="417" spans="1:65" s="14" customFormat="1" ht="11.25">
      <c r="B417" s="208"/>
      <c r="C417" s="209"/>
      <c r="D417" s="193" t="s">
        <v>211</v>
      </c>
      <c r="E417" s="210" t="s">
        <v>22</v>
      </c>
      <c r="F417" s="211" t="s">
        <v>1947</v>
      </c>
      <c r="G417" s="209"/>
      <c r="H417" s="212">
        <v>15.36</v>
      </c>
      <c r="I417" s="213"/>
      <c r="J417" s="209"/>
      <c r="K417" s="209"/>
      <c r="L417" s="214"/>
      <c r="M417" s="215"/>
      <c r="N417" s="216"/>
      <c r="O417" s="216"/>
      <c r="P417" s="216"/>
      <c r="Q417" s="216"/>
      <c r="R417" s="216"/>
      <c r="S417" s="216"/>
      <c r="T417" s="217"/>
      <c r="AT417" s="218" t="s">
        <v>211</v>
      </c>
      <c r="AU417" s="218" t="s">
        <v>89</v>
      </c>
      <c r="AV417" s="14" t="s">
        <v>89</v>
      </c>
      <c r="AW417" s="14" t="s">
        <v>41</v>
      </c>
      <c r="AX417" s="14" t="s">
        <v>23</v>
      </c>
      <c r="AY417" s="218" t="s">
        <v>201</v>
      </c>
    </row>
    <row r="418" spans="1:65" s="2" customFormat="1" ht="14.45" customHeight="1">
      <c r="A418" s="36"/>
      <c r="B418" s="37"/>
      <c r="C418" s="180" t="s">
        <v>669</v>
      </c>
      <c r="D418" s="180" t="s">
        <v>202</v>
      </c>
      <c r="E418" s="181" t="s">
        <v>277</v>
      </c>
      <c r="F418" s="182" t="s">
        <v>278</v>
      </c>
      <c r="G418" s="183" t="s">
        <v>224</v>
      </c>
      <c r="H418" s="184">
        <v>6.5359999999999996</v>
      </c>
      <c r="I418" s="185"/>
      <c r="J418" s="186">
        <f>ROUND(I418*H418,2)</f>
        <v>0</v>
      </c>
      <c r="K418" s="182" t="s">
        <v>206</v>
      </c>
      <c r="L418" s="41"/>
      <c r="M418" s="187" t="s">
        <v>22</v>
      </c>
      <c r="N418" s="188" t="s">
        <v>51</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207</v>
      </c>
      <c r="AT418" s="191" t="s">
        <v>202</v>
      </c>
      <c r="AU418" s="191" t="s">
        <v>89</v>
      </c>
      <c r="AY418" s="19" t="s">
        <v>201</v>
      </c>
      <c r="BE418" s="192">
        <f>IF(N418="základní",J418,0)</f>
        <v>0</v>
      </c>
      <c r="BF418" s="192">
        <f>IF(N418="snížená",J418,0)</f>
        <v>0</v>
      </c>
      <c r="BG418" s="192">
        <f>IF(N418="zákl. přenesená",J418,0)</f>
        <v>0</v>
      </c>
      <c r="BH418" s="192">
        <f>IF(N418="sníž. přenesená",J418,0)</f>
        <v>0</v>
      </c>
      <c r="BI418" s="192">
        <f>IF(N418="nulová",J418,0)</f>
        <v>0</v>
      </c>
      <c r="BJ418" s="19" t="s">
        <v>23</v>
      </c>
      <c r="BK418" s="192">
        <f>ROUND(I418*H418,2)</f>
        <v>0</v>
      </c>
      <c r="BL418" s="19" t="s">
        <v>207</v>
      </c>
      <c r="BM418" s="191" t="s">
        <v>1948</v>
      </c>
    </row>
    <row r="419" spans="1:65" s="2" customFormat="1" ht="97.5">
      <c r="A419" s="36"/>
      <c r="B419" s="37"/>
      <c r="C419" s="38"/>
      <c r="D419" s="193" t="s">
        <v>209</v>
      </c>
      <c r="E419" s="38"/>
      <c r="F419" s="194" t="s">
        <v>280</v>
      </c>
      <c r="G419" s="38"/>
      <c r="H419" s="38"/>
      <c r="I419" s="195"/>
      <c r="J419" s="38"/>
      <c r="K419" s="38"/>
      <c r="L419" s="41"/>
      <c r="M419" s="196"/>
      <c r="N419" s="197"/>
      <c r="O419" s="66"/>
      <c r="P419" s="66"/>
      <c r="Q419" s="66"/>
      <c r="R419" s="66"/>
      <c r="S419" s="66"/>
      <c r="T419" s="67"/>
      <c r="U419" s="36"/>
      <c r="V419" s="36"/>
      <c r="W419" s="36"/>
      <c r="X419" s="36"/>
      <c r="Y419" s="36"/>
      <c r="Z419" s="36"/>
      <c r="AA419" s="36"/>
      <c r="AB419" s="36"/>
      <c r="AC419" s="36"/>
      <c r="AD419" s="36"/>
      <c r="AE419" s="36"/>
      <c r="AT419" s="19" t="s">
        <v>209</v>
      </c>
      <c r="AU419" s="19" t="s">
        <v>89</v>
      </c>
    </row>
    <row r="420" spans="1:65" s="13" customFormat="1" ht="11.25">
      <c r="B420" s="198"/>
      <c r="C420" s="199"/>
      <c r="D420" s="193" t="s">
        <v>211</v>
      </c>
      <c r="E420" s="200" t="s">
        <v>22</v>
      </c>
      <c r="F420" s="201" t="s">
        <v>1949</v>
      </c>
      <c r="G420" s="199"/>
      <c r="H420" s="200" t="s">
        <v>22</v>
      </c>
      <c r="I420" s="202"/>
      <c r="J420" s="199"/>
      <c r="K420" s="199"/>
      <c r="L420" s="203"/>
      <c r="M420" s="204"/>
      <c r="N420" s="205"/>
      <c r="O420" s="205"/>
      <c r="P420" s="205"/>
      <c r="Q420" s="205"/>
      <c r="R420" s="205"/>
      <c r="S420" s="205"/>
      <c r="T420" s="206"/>
      <c r="AT420" s="207" t="s">
        <v>211</v>
      </c>
      <c r="AU420" s="207" t="s">
        <v>89</v>
      </c>
      <c r="AV420" s="13" t="s">
        <v>23</v>
      </c>
      <c r="AW420" s="13" t="s">
        <v>41</v>
      </c>
      <c r="AX420" s="13" t="s">
        <v>80</v>
      </c>
      <c r="AY420" s="207" t="s">
        <v>201</v>
      </c>
    </row>
    <row r="421" spans="1:65" s="13" customFormat="1" ht="11.25">
      <c r="B421" s="198"/>
      <c r="C421" s="199"/>
      <c r="D421" s="193" t="s">
        <v>211</v>
      </c>
      <c r="E421" s="200" t="s">
        <v>22</v>
      </c>
      <c r="F421" s="201" t="s">
        <v>1950</v>
      </c>
      <c r="G421" s="199"/>
      <c r="H421" s="200" t="s">
        <v>22</v>
      </c>
      <c r="I421" s="202"/>
      <c r="J421" s="199"/>
      <c r="K421" s="199"/>
      <c r="L421" s="203"/>
      <c r="M421" s="204"/>
      <c r="N421" s="205"/>
      <c r="O421" s="205"/>
      <c r="P421" s="205"/>
      <c r="Q421" s="205"/>
      <c r="R421" s="205"/>
      <c r="S421" s="205"/>
      <c r="T421" s="206"/>
      <c r="AT421" s="207" t="s">
        <v>211</v>
      </c>
      <c r="AU421" s="207" t="s">
        <v>89</v>
      </c>
      <c r="AV421" s="13" t="s">
        <v>23</v>
      </c>
      <c r="AW421" s="13" t="s">
        <v>41</v>
      </c>
      <c r="AX421" s="13" t="s">
        <v>80</v>
      </c>
      <c r="AY421" s="207" t="s">
        <v>201</v>
      </c>
    </row>
    <row r="422" spans="1:65" s="14" customFormat="1" ht="11.25">
      <c r="B422" s="208"/>
      <c r="C422" s="209"/>
      <c r="D422" s="193" t="s">
        <v>211</v>
      </c>
      <c r="E422" s="210" t="s">
        <v>22</v>
      </c>
      <c r="F422" s="211" t="s">
        <v>1951</v>
      </c>
      <c r="G422" s="209"/>
      <c r="H422" s="212">
        <v>6.5359999999999996</v>
      </c>
      <c r="I422" s="213"/>
      <c r="J422" s="209"/>
      <c r="K422" s="209"/>
      <c r="L422" s="214"/>
      <c r="M422" s="215"/>
      <c r="N422" s="216"/>
      <c r="O422" s="216"/>
      <c r="P422" s="216"/>
      <c r="Q422" s="216"/>
      <c r="R422" s="216"/>
      <c r="S422" s="216"/>
      <c r="T422" s="217"/>
      <c r="AT422" s="218" t="s">
        <v>211</v>
      </c>
      <c r="AU422" s="218" t="s">
        <v>89</v>
      </c>
      <c r="AV422" s="14" t="s">
        <v>89</v>
      </c>
      <c r="AW422" s="14" t="s">
        <v>41</v>
      </c>
      <c r="AX422" s="14" t="s">
        <v>23</v>
      </c>
      <c r="AY422" s="218" t="s">
        <v>201</v>
      </c>
    </row>
    <row r="423" spans="1:65" s="2" customFormat="1" ht="14.45" customHeight="1">
      <c r="A423" s="36"/>
      <c r="B423" s="37"/>
      <c r="C423" s="180" t="s">
        <v>675</v>
      </c>
      <c r="D423" s="180" t="s">
        <v>202</v>
      </c>
      <c r="E423" s="181" t="s">
        <v>277</v>
      </c>
      <c r="F423" s="182" t="s">
        <v>278</v>
      </c>
      <c r="G423" s="183" t="s">
        <v>224</v>
      </c>
      <c r="H423" s="184">
        <v>0.35</v>
      </c>
      <c r="I423" s="185"/>
      <c r="J423" s="186">
        <f>ROUND(I423*H423,2)</f>
        <v>0</v>
      </c>
      <c r="K423" s="182" t="s">
        <v>206</v>
      </c>
      <c r="L423" s="41"/>
      <c r="M423" s="187" t="s">
        <v>22</v>
      </c>
      <c r="N423" s="188" t="s">
        <v>51</v>
      </c>
      <c r="O423" s="66"/>
      <c r="P423" s="189">
        <f>O423*H423</f>
        <v>0</v>
      </c>
      <c r="Q423" s="189">
        <v>0</v>
      </c>
      <c r="R423" s="189">
        <f>Q423*H423</f>
        <v>0</v>
      </c>
      <c r="S423" s="189">
        <v>0</v>
      </c>
      <c r="T423" s="190">
        <f>S423*H423</f>
        <v>0</v>
      </c>
      <c r="U423" s="36"/>
      <c r="V423" s="36"/>
      <c r="W423" s="36"/>
      <c r="X423" s="36"/>
      <c r="Y423" s="36"/>
      <c r="Z423" s="36"/>
      <c r="AA423" s="36"/>
      <c r="AB423" s="36"/>
      <c r="AC423" s="36"/>
      <c r="AD423" s="36"/>
      <c r="AE423" s="36"/>
      <c r="AR423" s="191" t="s">
        <v>207</v>
      </c>
      <c r="AT423" s="191" t="s">
        <v>202</v>
      </c>
      <c r="AU423" s="191" t="s">
        <v>89</v>
      </c>
      <c r="AY423" s="19" t="s">
        <v>201</v>
      </c>
      <c r="BE423" s="192">
        <f>IF(N423="základní",J423,0)</f>
        <v>0</v>
      </c>
      <c r="BF423" s="192">
        <f>IF(N423="snížená",J423,0)</f>
        <v>0</v>
      </c>
      <c r="BG423" s="192">
        <f>IF(N423="zákl. přenesená",J423,0)</f>
        <v>0</v>
      </c>
      <c r="BH423" s="192">
        <f>IF(N423="sníž. přenesená",J423,0)</f>
        <v>0</v>
      </c>
      <c r="BI423" s="192">
        <f>IF(N423="nulová",J423,0)</f>
        <v>0</v>
      </c>
      <c r="BJ423" s="19" t="s">
        <v>23</v>
      </c>
      <c r="BK423" s="192">
        <f>ROUND(I423*H423,2)</f>
        <v>0</v>
      </c>
      <c r="BL423" s="19" t="s">
        <v>207</v>
      </c>
      <c r="BM423" s="191" t="s">
        <v>1952</v>
      </c>
    </row>
    <row r="424" spans="1:65" s="2" customFormat="1" ht="97.5">
      <c r="A424" s="36"/>
      <c r="B424" s="37"/>
      <c r="C424" s="38"/>
      <c r="D424" s="193" t="s">
        <v>209</v>
      </c>
      <c r="E424" s="38"/>
      <c r="F424" s="194" t="s">
        <v>280</v>
      </c>
      <c r="G424" s="38"/>
      <c r="H424" s="38"/>
      <c r="I424" s="195"/>
      <c r="J424" s="38"/>
      <c r="K424" s="38"/>
      <c r="L424" s="41"/>
      <c r="M424" s="196"/>
      <c r="N424" s="197"/>
      <c r="O424" s="66"/>
      <c r="P424" s="66"/>
      <c r="Q424" s="66"/>
      <c r="R424" s="66"/>
      <c r="S424" s="66"/>
      <c r="T424" s="67"/>
      <c r="U424" s="36"/>
      <c r="V424" s="36"/>
      <c r="W424" s="36"/>
      <c r="X424" s="36"/>
      <c r="Y424" s="36"/>
      <c r="Z424" s="36"/>
      <c r="AA424" s="36"/>
      <c r="AB424" s="36"/>
      <c r="AC424" s="36"/>
      <c r="AD424" s="36"/>
      <c r="AE424" s="36"/>
      <c r="AT424" s="19" t="s">
        <v>209</v>
      </c>
      <c r="AU424" s="19" t="s">
        <v>89</v>
      </c>
    </row>
    <row r="425" spans="1:65" s="13" customFormat="1" ht="11.25">
      <c r="B425" s="198"/>
      <c r="C425" s="199"/>
      <c r="D425" s="193" t="s">
        <v>211</v>
      </c>
      <c r="E425" s="200" t="s">
        <v>22</v>
      </c>
      <c r="F425" s="201" t="s">
        <v>1953</v>
      </c>
      <c r="G425" s="199"/>
      <c r="H425" s="200" t="s">
        <v>22</v>
      </c>
      <c r="I425" s="202"/>
      <c r="J425" s="199"/>
      <c r="K425" s="199"/>
      <c r="L425" s="203"/>
      <c r="M425" s="204"/>
      <c r="N425" s="205"/>
      <c r="O425" s="205"/>
      <c r="P425" s="205"/>
      <c r="Q425" s="205"/>
      <c r="R425" s="205"/>
      <c r="S425" s="205"/>
      <c r="T425" s="206"/>
      <c r="AT425" s="207" t="s">
        <v>211</v>
      </c>
      <c r="AU425" s="207" t="s">
        <v>89</v>
      </c>
      <c r="AV425" s="13" t="s">
        <v>23</v>
      </c>
      <c r="AW425" s="13" t="s">
        <v>41</v>
      </c>
      <c r="AX425" s="13" t="s">
        <v>80</v>
      </c>
      <c r="AY425" s="207" t="s">
        <v>201</v>
      </c>
    </row>
    <row r="426" spans="1:65" s="14" customFormat="1" ht="11.25">
      <c r="B426" s="208"/>
      <c r="C426" s="209"/>
      <c r="D426" s="193" t="s">
        <v>211</v>
      </c>
      <c r="E426" s="210" t="s">
        <v>22</v>
      </c>
      <c r="F426" s="211" t="s">
        <v>1954</v>
      </c>
      <c r="G426" s="209"/>
      <c r="H426" s="212">
        <v>0.35</v>
      </c>
      <c r="I426" s="213"/>
      <c r="J426" s="209"/>
      <c r="K426" s="209"/>
      <c r="L426" s="214"/>
      <c r="M426" s="215"/>
      <c r="N426" s="216"/>
      <c r="O426" s="216"/>
      <c r="P426" s="216"/>
      <c r="Q426" s="216"/>
      <c r="R426" s="216"/>
      <c r="S426" s="216"/>
      <c r="T426" s="217"/>
      <c r="AT426" s="218" t="s">
        <v>211</v>
      </c>
      <c r="AU426" s="218" t="s">
        <v>89</v>
      </c>
      <c r="AV426" s="14" t="s">
        <v>89</v>
      </c>
      <c r="AW426" s="14" t="s">
        <v>41</v>
      </c>
      <c r="AX426" s="14" t="s">
        <v>23</v>
      </c>
      <c r="AY426" s="218" t="s">
        <v>201</v>
      </c>
    </row>
    <row r="427" spans="1:65" s="2" customFormat="1" ht="14.45" customHeight="1">
      <c r="A427" s="36"/>
      <c r="B427" s="37"/>
      <c r="C427" s="180" t="s">
        <v>680</v>
      </c>
      <c r="D427" s="180" t="s">
        <v>202</v>
      </c>
      <c r="E427" s="181" t="s">
        <v>283</v>
      </c>
      <c r="F427" s="182" t="s">
        <v>284</v>
      </c>
      <c r="G427" s="183" t="s">
        <v>285</v>
      </c>
      <c r="H427" s="184">
        <v>6.3E-2</v>
      </c>
      <c r="I427" s="185"/>
      <c r="J427" s="186">
        <f>ROUND(I427*H427,2)</f>
        <v>0</v>
      </c>
      <c r="K427" s="182" t="s">
        <v>206</v>
      </c>
      <c r="L427" s="41"/>
      <c r="M427" s="187" t="s">
        <v>22</v>
      </c>
      <c r="N427" s="188" t="s">
        <v>51</v>
      </c>
      <c r="O427" s="66"/>
      <c r="P427" s="189">
        <f>O427*H427</f>
        <v>0</v>
      </c>
      <c r="Q427" s="189">
        <v>1.0382199999999999</v>
      </c>
      <c r="R427" s="189">
        <f>Q427*H427</f>
        <v>6.5407859999999998E-2</v>
      </c>
      <c r="S427" s="189">
        <v>0</v>
      </c>
      <c r="T427" s="190">
        <f>S427*H427</f>
        <v>0</v>
      </c>
      <c r="U427" s="36"/>
      <c r="V427" s="36"/>
      <c r="W427" s="36"/>
      <c r="X427" s="36"/>
      <c r="Y427" s="36"/>
      <c r="Z427" s="36"/>
      <c r="AA427" s="36"/>
      <c r="AB427" s="36"/>
      <c r="AC427" s="36"/>
      <c r="AD427" s="36"/>
      <c r="AE427" s="36"/>
      <c r="AR427" s="191" t="s">
        <v>207</v>
      </c>
      <c r="AT427" s="191" t="s">
        <v>202</v>
      </c>
      <c r="AU427" s="191" t="s">
        <v>89</v>
      </c>
      <c r="AY427" s="19" t="s">
        <v>201</v>
      </c>
      <c r="BE427" s="192">
        <f>IF(N427="základní",J427,0)</f>
        <v>0</v>
      </c>
      <c r="BF427" s="192">
        <f>IF(N427="snížená",J427,0)</f>
        <v>0</v>
      </c>
      <c r="BG427" s="192">
        <f>IF(N427="zákl. přenesená",J427,0)</f>
        <v>0</v>
      </c>
      <c r="BH427" s="192">
        <f>IF(N427="sníž. přenesená",J427,0)</f>
        <v>0</v>
      </c>
      <c r="BI427" s="192">
        <f>IF(N427="nulová",J427,0)</f>
        <v>0</v>
      </c>
      <c r="BJ427" s="19" t="s">
        <v>23</v>
      </c>
      <c r="BK427" s="192">
        <f>ROUND(I427*H427,2)</f>
        <v>0</v>
      </c>
      <c r="BL427" s="19" t="s">
        <v>207</v>
      </c>
      <c r="BM427" s="191" t="s">
        <v>1955</v>
      </c>
    </row>
    <row r="428" spans="1:65" s="2" customFormat="1" ht="68.25">
      <c r="A428" s="36"/>
      <c r="B428" s="37"/>
      <c r="C428" s="38"/>
      <c r="D428" s="193" t="s">
        <v>209</v>
      </c>
      <c r="E428" s="38"/>
      <c r="F428" s="194" t="s">
        <v>287</v>
      </c>
      <c r="G428" s="38"/>
      <c r="H428" s="38"/>
      <c r="I428" s="195"/>
      <c r="J428" s="38"/>
      <c r="K428" s="38"/>
      <c r="L428" s="41"/>
      <c r="M428" s="196"/>
      <c r="N428" s="197"/>
      <c r="O428" s="66"/>
      <c r="P428" s="66"/>
      <c r="Q428" s="66"/>
      <c r="R428" s="66"/>
      <c r="S428" s="66"/>
      <c r="T428" s="67"/>
      <c r="U428" s="36"/>
      <c r="V428" s="36"/>
      <c r="W428" s="36"/>
      <c r="X428" s="36"/>
      <c r="Y428" s="36"/>
      <c r="Z428" s="36"/>
      <c r="AA428" s="36"/>
      <c r="AB428" s="36"/>
      <c r="AC428" s="36"/>
      <c r="AD428" s="36"/>
      <c r="AE428" s="36"/>
      <c r="AT428" s="19" t="s">
        <v>209</v>
      </c>
      <c r="AU428" s="19" t="s">
        <v>89</v>
      </c>
    </row>
    <row r="429" spans="1:65" s="13" customFormat="1" ht="11.25">
      <c r="B429" s="198"/>
      <c r="C429" s="199"/>
      <c r="D429" s="193" t="s">
        <v>211</v>
      </c>
      <c r="E429" s="200" t="s">
        <v>22</v>
      </c>
      <c r="F429" s="201" t="s">
        <v>1953</v>
      </c>
      <c r="G429" s="199"/>
      <c r="H429" s="200" t="s">
        <v>22</v>
      </c>
      <c r="I429" s="202"/>
      <c r="J429" s="199"/>
      <c r="K429" s="199"/>
      <c r="L429" s="203"/>
      <c r="M429" s="204"/>
      <c r="N429" s="205"/>
      <c r="O429" s="205"/>
      <c r="P429" s="205"/>
      <c r="Q429" s="205"/>
      <c r="R429" s="205"/>
      <c r="S429" s="205"/>
      <c r="T429" s="206"/>
      <c r="AT429" s="207" t="s">
        <v>211</v>
      </c>
      <c r="AU429" s="207" t="s">
        <v>89</v>
      </c>
      <c r="AV429" s="13" t="s">
        <v>23</v>
      </c>
      <c r="AW429" s="13" t="s">
        <v>41</v>
      </c>
      <c r="AX429" s="13" t="s">
        <v>80</v>
      </c>
      <c r="AY429" s="207" t="s">
        <v>201</v>
      </c>
    </row>
    <row r="430" spans="1:65" s="14" customFormat="1" ht="11.25">
      <c r="B430" s="208"/>
      <c r="C430" s="209"/>
      <c r="D430" s="193" t="s">
        <v>211</v>
      </c>
      <c r="E430" s="210" t="s">
        <v>22</v>
      </c>
      <c r="F430" s="211" t="s">
        <v>1956</v>
      </c>
      <c r="G430" s="209"/>
      <c r="H430" s="212">
        <v>6.3E-2</v>
      </c>
      <c r="I430" s="213"/>
      <c r="J430" s="209"/>
      <c r="K430" s="209"/>
      <c r="L430" s="214"/>
      <c r="M430" s="215"/>
      <c r="N430" s="216"/>
      <c r="O430" s="216"/>
      <c r="P430" s="216"/>
      <c r="Q430" s="216"/>
      <c r="R430" s="216"/>
      <c r="S430" s="216"/>
      <c r="T430" s="217"/>
      <c r="AT430" s="218" t="s">
        <v>211</v>
      </c>
      <c r="AU430" s="218" t="s">
        <v>89</v>
      </c>
      <c r="AV430" s="14" t="s">
        <v>89</v>
      </c>
      <c r="AW430" s="14" t="s">
        <v>41</v>
      </c>
      <c r="AX430" s="14" t="s">
        <v>23</v>
      </c>
      <c r="AY430" s="218" t="s">
        <v>201</v>
      </c>
    </row>
    <row r="431" spans="1:65" s="2" customFormat="1" ht="14.45" customHeight="1">
      <c r="A431" s="36"/>
      <c r="B431" s="37"/>
      <c r="C431" s="180" t="s">
        <v>687</v>
      </c>
      <c r="D431" s="180" t="s">
        <v>202</v>
      </c>
      <c r="E431" s="181" t="s">
        <v>1957</v>
      </c>
      <c r="F431" s="182" t="s">
        <v>1958</v>
      </c>
      <c r="G431" s="183" t="s">
        <v>1463</v>
      </c>
      <c r="H431" s="184">
        <v>40</v>
      </c>
      <c r="I431" s="185"/>
      <c r="J431" s="186">
        <f>ROUND(I431*H431,2)</f>
        <v>0</v>
      </c>
      <c r="K431" s="182" t="s">
        <v>206</v>
      </c>
      <c r="L431" s="41"/>
      <c r="M431" s="187" t="s">
        <v>22</v>
      </c>
      <c r="N431" s="188" t="s">
        <v>51</v>
      </c>
      <c r="O431" s="66"/>
      <c r="P431" s="189">
        <f>O431*H431</f>
        <v>0</v>
      </c>
      <c r="Q431" s="189">
        <v>2.9E-4</v>
      </c>
      <c r="R431" s="189">
        <f>Q431*H431</f>
        <v>1.1599999999999999E-2</v>
      </c>
      <c r="S431" s="189">
        <v>0</v>
      </c>
      <c r="T431" s="190">
        <f>S431*H431</f>
        <v>0</v>
      </c>
      <c r="U431" s="36"/>
      <c r="V431" s="36"/>
      <c r="W431" s="36"/>
      <c r="X431" s="36"/>
      <c r="Y431" s="36"/>
      <c r="Z431" s="36"/>
      <c r="AA431" s="36"/>
      <c r="AB431" s="36"/>
      <c r="AC431" s="36"/>
      <c r="AD431" s="36"/>
      <c r="AE431" s="36"/>
      <c r="AR431" s="191" t="s">
        <v>207</v>
      </c>
      <c r="AT431" s="191" t="s">
        <v>202</v>
      </c>
      <c r="AU431" s="191" t="s">
        <v>89</v>
      </c>
      <c r="AY431" s="19" t="s">
        <v>201</v>
      </c>
      <c r="BE431" s="192">
        <f>IF(N431="základní",J431,0)</f>
        <v>0</v>
      </c>
      <c r="BF431" s="192">
        <f>IF(N431="snížená",J431,0)</f>
        <v>0</v>
      </c>
      <c r="BG431" s="192">
        <f>IF(N431="zákl. přenesená",J431,0)</f>
        <v>0</v>
      </c>
      <c r="BH431" s="192">
        <f>IF(N431="sníž. přenesená",J431,0)</f>
        <v>0</v>
      </c>
      <c r="BI431" s="192">
        <f>IF(N431="nulová",J431,0)</f>
        <v>0</v>
      </c>
      <c r="BJ431" s="19" t="s">
        <v>23</v>
      </c>
      <c r="BK431" s="192">
        <f>ROUND(I431*H431,2)</f>
        <v>0</v>
      </c>
      <c r="BL431" s="19" t="s">
        <v>207</v>
      </c>
      <c r="BM431" s="191" t="s">
        <v>1959</v>
      </c>
    </row>
    <row r="432" spans="1:65" s="2" customFormat="1" ht="185.25">
      <c r="A432" s="36"/>
      <c r="B432" s="37"/>
      <c r="C432" s="38"/>
      <c r="D432" s="193" t="s">
        <v>209</v>
      </c>
      <c r="E432" s="38"/>
      <c r="F432" s="194" t="s">
        <v>1960</v>
      </c>
      <c r="G432" s="38"/>
      <c r="H432" s="38"/>
      <c r="I432" s="195"/>
      <c r="J432" s="38"/>
      <c r="K432" s="38"/>
      <c r="L432" s="41"/>
      <c r="M432" s="196"/>
      <c r="N432" s="197"/>
      <c r="O432" s="66"/>
      <c r="P432" s="66"/>
      <c r="Q432" s="66"/>
      <c r="R432" s="66"/>
      <c r="S432" s="66"/>
      <c r="T432" s="67"/>
      <c r="U432" s="36"/>
      <c r="V432" s="36"/>
      <c r="W432" s="36"/>
      <c r="X432" s="36"/>
      <c r="Y432" s="36"/>
      <c r="Z432" s="36"/>
      <c r="AA432" s="36"/>
      <c r="AB432" s="36"/>
      <c r="AC432" s="36"/>
      <c r="AD432" s="36"/>
      <c r="AE432" s="36"/>
      <c r="AT432" s="19" t="s">
        <v>209</v>
      </c>
      <c r="AU432" s="19" t="s">
        <v>89</v>
      </c>
    </row>
    <row r="433" spans="1:65" s="13" customFormat="1" ht="11.25">
      <c r="B433" s="198"/>
      <c r="C433" s="199"/>
      <c r="D433" s="193" t="s">
        <v>211</v>
      </c>
      <c r="E433" s="200" t="s">
        <v>22</v>
      </c>
      <c r="F433" s="201" t="s">
        <v>1961</v>
      </c>
      <c r="G433" s="199"/>
      <c r="H433" s="200" t="s">
        <v>22</v>
      </c>
      <c r="I433" s="202"/>
      <c r="J433" s="199"/>
      <c r="K433" s="199"/>
      <c r="L433" s="203"/>
      <c r="M433" s="204"/>
      <c r="N433" s="205"/>
      <c r="O433" s="205"/>
      <c r="P433" s="205"/>
      <c r="Q433" s="205"/>
      <c r="R433" s="205"/>
      <c r="S433" s="205"/>
      <c r="T433" s="206"/>
      <c r="AT433" s="207" t="s">
        <v>211</v>
      </c>
      <c r="AU433" s="207" t="s">
        <v>89</v>
      </c>
      <c r="AV433" s="13" t="s">
        <v>23</v>
      </c>
      <c r="AW433" s="13" t="s">
        <v>41</v>
      </c>
      <c r="AX433" s="13" t="s">
        <v>80</v>
      </c>
      <c r="AY433" s="207" t="s">
        <v>201</v>
      </c>
    </row>
    <row r="434" spans="1:65" s="14" customFormat="1" ht="11.25">
      <c r="B434" s="208"/>
      <c r="C434" s="209"/>
      <c r="D434" s="193" t="s">
        <v>211</v>
      </c>
      <c r="E434" s="210" t="s">
        <v>22</v>
      </c>
      <c r="F434" s="211" t="s">
        <v>472</v>
      </c>
      <c r="G434" s="209"/>
      <c r="H434" s="212">
        <v>40</v>
      </c>
      <c r="I434" s="213"/>
      <c r="J434" s="209"/>
      <c r="K434" s="209"/>
      <c r="L434" s="214"/>
      <c r="M434" s="215"/>
      <c r="N434" s="216"/>
      <c r="O434" s="216"/>
      <c r="P434" s="216"/>
      <c r="Q434" s="216"/>
      <c r="R434" s="216"/>
      <c r="S434" s="216"/>
      <c r="T434" s="217"/>
      <c r="AT434" s="218" t="s">
        <v>211</v>
      </c>
      <c r="AU434" s="218" t="s">
        <v>89</v>
      </c>
      <c r="AV434" s="14" t="s">
        <v>89</v>
      </c>
      <c r="AW434" s="14" t="s">
        <v>41</v>
      </c>
      <c r="AX434" s="14" t="s">
        <v>23</v>
      </c>
      <c r="AY434" s="218" t="s">
        <v>201</v>
      </c>
    </row>
    <row r="435" spans="1:65" s="2" customFormat="1" ht="14.45" customHeight="1">
      <c r="A435" s="36"/>
      <c r="B435" s="37"/>
      <c r="C435" s="180" t="s">
        <v>693</v>
      </c>
      <c r="D435" s="180" t="s">
        <v>202</v>
      </c>
      <c r="E435" s="181" t="s">
        <v>1962</v>
      </c>
      <c r="F435" s="182" t="s">
        <v>1963</v>
      </c>
      <c r="G435" s="183" t="s">
        <v>224</v>
      </c>
      <c r="H435" s="184">
        <v>2.4180000000000001</v>
      </c>
      <c r="I435" s="185"/>
      <c r="J435" s="186">
        <f>ROUND(I435*H435,2)</f>
        <v>0</v>
      </c>
      <c r="K435" s="182" t="s">
        <v>206</v>
      </c>
      <c r="L435" s="41"/>
      <c r="M435" s="187" t="s">
        <v>22</v>
      </c>
      <c r="N435" s="188" t="s">
        <v>51</v>
      </c>
      <c r="O435" s="66"/>
      <c r="P435" s="189">
        <f>O435*H435</f>
        <v>0</v>
      </c>
      <c r="Q435" s="189">
        <v>1.9312499999999999</v>
      </c>
      <c r="R435" s="189">
        <f>Q435*H435</f>
        <v>4.6697625</v>
      </c>
      <c r="S435" s="189">
        <v>0</v>
      </c>
      <c r="T435" s="190">
        <f>S435*H435</f>
        <v>0</v>
      </c>
      <c r="U435" s="36"/>
      <c r="V435" s="36"/>
      <c r="W435" s="36"/>
      <c r="X435" s="36"/>
      <c r="Y435" s="36"/>
      <c r="Z435" s="36"/>
      <c r="AA435" s="36"/>
      <c r="AB435" s="36"/>
      <c r="AC435" s="36"/>
      <c r="AD435" s="36"/>
      <c r="AE435" s="36"/>
      <c r="AR435" s="191" t="s">
        <v>207</v>
      </c>
      <c r="AT435" s="191" t="s">
        <v>202</v>
      </c>
      <c r="AU435" s="191" t="s">
        <v>89</v>
      </c>
      <c r="AY435" s="19" t="s">
        <v>201</v>
      </c>
      <c r="BE435" s="192">
        <f>IF(N435="základní",J435,0)</f>
        <v>0</v>
      </c>
      <c r="BF435" s="192">
        <f>IF(N435="snížená",J435,0)</f>
        <v>0</v>
      </c>
      <c r="BG435" s="192">
        <f>IF(N435="zákl. přenesená",J435,0)</f>
        <v>0</v>
      </c>
      <c r="BH435" s="192">
        <f>IF(N435="sníž. přenesená",J435,0)</f>
        <v>0</v>
      </c>
      <c r="BI435" s="192">
        <f>IF(N435="nulová",J435,0)</f>
        <v>0</v>
      </c>
      <c r="BJ435" s="19" t="s">
        <v>23</v>
      </c>
      <c r="BK435" s="192">
        <f>ROUND(I435*H435,2)</f>
        <v>0</v>
      </c>
      <c r="BL435" s="19" t="s">
        <v>207</v>
      </c>
      <c r="BM435" s="191" t="s">
        <v>1964</v>
      </c>
    </row>
    <row r="436" spans="1:65" s="2" customFormat="1" ht="58.5">
      <c r="A436" s="36"/>
      <c r="B436" s="37"/>
      <c r="C436" s="38"/>
      <c r="D436" s="193" t="s">
        <v>209</v>
      </c>
      <c r="E436" s="38"/>
      <c r="F436" s="194" t="s">
        <v>1965</v>
      </c>
      <c r="G436" s="38"/>
      <c r="H436" s="38"/>
      <c r="I436" s="195"/>
      <c r="J436" s="38"/>
      <c r="K436" s="38"/>
      <c r="L436" s="41"/>
      <c r="M436" s="196"/>
      <c r="N436" s="197"/>
      <c r="O436" s="66"/>
      <c r="P436" s="66"/>
      <c r="Q436" s="66"/>
      <c r="R436" s="66"/>
      <c r="S436" s="66"/>
      <c r="T436" s="67"/>
      <c r="U436" s="36"/>
      <c r="V436" s="36"/>
      <c r="W436" s="36"/>
      <c r="X436" s="36"/>
      <c r="Y436" s="36"/>
      <c r="Z436" s="36"/>
      <c r="AA436" s="36"/>
      <c r="AB436" s="36"/>
      <c r="AC436" s="36"/>
      <c r="AD436" s="36"/>
      <c r="AE436" s="36"/>
      <c r="AT436" s="19" t="s">
        <v>209</v>
      </c>
      <c r="AU436" s="19" t="s">
        <v>89</v>
      </c>
    </row>
    <row r="437" spans="1:65" s="13" customFormat="1" ht="11.25">
      <c r="B437" s="198"/>
      <c r="C437" s="199"/>
      <c r="D437" s="193" t="s">
        <v>211</v>
      </c>
      <c r="E437" s="200" t="s">
        <v>22</v>
      </c>
      <c r="F437" s="201" t="s">
        <v>1966</v>
      </c>
      <c r="G437" s="199"/>
      <c r="H437" s="200" t="s">
        <v>22</v>
      </c>
      <c r="I437" s="202"/>
      <c r="J437" s="199"/>
      <c r="K437" s="199"/>
      <c r="L437" s="203"/>
      <c r="M437" s="204"/>
      <c r="N437" s="205"/>
      <c r="O437" s="205"/>
      <c r="P437" s="205"/>
      <c r="Q437" s="205"/>
      <c r="R437" s="205"/>
      <c r="S437" s="205"/>
      <c r="T437" s="206"/>
      <c r="AT437" s="207" t="s">
        <v>211</v>
      </c>
      <c r="AU437" s="207" t="s">
        <v>89</v>
      </c>
      <c r="AV437" s="13" t="s">
        <v>23</v>
      </c>
      <c r="AW437" s="13" t="s">
        <v>41</v>
      </c>
      <c r="AX437" s="13" t="s">
        <v>80</v>
      </c>
      <c r="AY437" s="207" t="s">
        <v>201</v>
      </c>
    </row>
    <row r="438" spans="1:65" s="13" customFormat="1" ht="11.25">
      <c r="B438" s="198"/>
      <c r="C438" s="199"/>
      <c r="D438" s="193" t="s">
        <v>211</v>
      </c>
      <c r="E438" s="200" t="s">
        <v>22</v>
      </c>
      <c r="F438" s="201" t="s">
        <v>1967</v>
      </c>
      <c r="G438" s="199"/>
      <c r="H438" s="200" t="s">
        <v>22</v>
      </c>
      <c r="I438" s="202"/>
      <c r="J438" s="199"/>
      <c r="K438" s="199"/>
      <c r="L438" s="203"/>
      <c r="M438" s="204"/>
      <c r="N438" s="205"/>
      <c r="O438" s="205"/>
      <c r="P438" s="205"/>
      <c r="Q438" s="205"/>
      <c r="R438" s="205"/>
      <c r="S438" s="205"/>
      <c r="T438" s="206"/>
      <c r="AT438" s="207" t="s">
        <v>211</v>
      </c>
      <c r="AU438" s="207" t="s">
        <v>89</v>
      </c>
      <c r="AV438" s="13" t="s">
        <v>23</v>
      </c>
      <c r="AW438" s="13" t="s">
        <v>41</v>
      </c>
      <c r="AX438" s="13" t="s">
        <v>80</v>
      </c>
      <c r="AY438" s="207" t="s">
        <v>201</v>
      </c>
    </row>
    <row r="439" spans="1:65" s="14" customFormat="1" ht="11.25">
      <c r="B439" s="208"/>
      <c r="C439" s="209"/>
      <c r="D439" s="193" t="s">
        <v>211</v>
      </c>
      <c r="E439" s="210" t="s">
        <v>22</v>
      </c>
      <c r="F439" s="211" t="s">
        <v>1968</v>
      </c>
      <c r="G439" s="209"/>
      <c r="H439" s="212">
        <v>1.746</v>
      </c>
      <c r="I439" s="213"/>
      <c r="J439" s="209"/>
      <c r="K439" s="209"/>
      <c r="L439" s="214"/>
      <c r="M439" s="215"/>
      <c r="N439" s="216"/>
      <c r="O439" s="216"/>
      <c r="P439" s="216"/>
      <c r="Q439" s="216"/>
      <c r="R439" s="216"/>
      <c r="S439" s="216"/>
      <c r="T439" s="217"/>
      <c r="AT439" s="218" t="s">
        <v>211</v>
      </c>
      <c r="AU439" s="218" t="s">
        <v>89</v>
      </c>
      <c r="AV439" s="14" t="s">
        <v>89</v>
      </c>
      <c r="AW439" s="14" t="s">
        <v>41</v>
      </c>
      <c r="AX439" s="14" t="s">
        <v>80</v>
      </c>
      <c r="AY439" s="218" t="s">
        <v>201</v>
      </c>
    </row>
    <row r="440" spans="1:65" s="13" customFormat="1" ht="11.25">
      <c r="B440" s="198"/>
      <c r="C440" s="199"/>
      <c r="D440" s="193" t="s">
        <v>211</v>
      </c>
      <c r="E440" s="200" t="s">
        <v>22</v>
      </c>
      <c r="F440" s="201" t="s">
        <v>1969</v>
      </c>
      <c r="G440" s="199"/>
      <c r="H440" s="200" t="s">
        <v>22</v>
      </c>
      <c r="I440" s="202"/>
      <c r="J440" s="199"/>
      <c r="K440" s="199"/>
      <c r="L440" s="203"/>
      <c r="M440" s="204"/>
      <c r="N440" s="205"/>
      <c r="O440" s="205"/>
      <c r="P440" s="205"/>
      <c r="Q440" s="205"/>
      <c r="R440" s="205"/>
      <c r="S440" s="205"/>
      <c r="T440" s="206"/>
      <c r="AT440" s="207" t="s">
        <v>211</v>
      </c>
      <c r="AU440" s="207" t="s">
        <v>89</v>
      </c>
      <c r="AV440" s="13" t="s">
        <v>23</v>
      </c>
      <c r="AW440" s="13" t="s">
        <v>41</v>
      </c>
      <c r="AX440" s="13" t="s">
        <v>80</v>
      </c>
      <c r="AY440" s="207" t="s">
        <v>201</v>
      </c>
    </row>
    <row r="441" spans="1:65" s="14" customFormat="1" ht="11.25">
      <c r="B441" s="208"/>
      <c r="C441" s="209"/>
      <c r="D441" s="193" t="s">
        <v>211</v>
      </c>
      <c r="E441" s="210" t="s">
        <v>22</v>
      </c>
      <c r="F441" s="211" t="s">
        <v>1970</v>
      </c>
      <c r="G441" s="209"/>
      <c r="H441" s="212">
        <v>0.67200000000000004</v>
      </c>
      <c r="I441" s="213"/>
      <c r="J441" s="209"/>
      <c r="K441" s="209"/>
      <c r="L441" s="214"/>
      <c r="M441" s="215"/>
      <c r="N441" s="216"/>
      <c r="O441" s="216"/>
      <c r="P441" s="216"/>
      <c r="Q441" s="216"/>
      <c r="R441" s="216"/>
      <c r="S441" s="216"/>
      <c r="T441" s="217"/>
      <c r="AT441" s="218" t="s">
        <v>211</v>
      </c>
      <c r="AU441" s="218" t="s">
        <v>89</v>
      </c>
      <c r="AV441" s="14" t="s">
        <v>89</v>
      </c>
      <c r="AW441" s="14" t="s">
        <v>41</v>
      </c>
      <c r="AX441" s="14" t="s">
        <v>80</v>
      </c>
      <c r="AY441" s="218" t="s">
        <v>201</v>
      </c>
    </row>
    <row r="442" spans="1:65" s="15" customFormat="1" ht="11.25">
      <c r="B442" s="229"/>
      <c r="C442" s="230"/>
      <c r="D442" s="193" t="s">
        <v>211</v>
      </c>
      <c r="E442" s="231" t="s">
        <v>22</v>
      </c>
      <c r="F442" s="232" t="s">
        <v>316</v>
      </c>
      <c r="G442" s="230"/>
      <c r="H442" s="233">
        <v>2.4180000000000001</v>
      </c>
      <c r="I442" s="234"/>
      <c r="J442" s="230"/>
      <c r="K442" s="230"/>
      <c r="L442" s="235"/>
      <c r="M442" s="236"/>
      <c r="N442" s="237"/>
      <c r="O442" s="237"/>
      <c r="P442" s="237"/>
      <c r="Q442" s="237"/>
      <c r="R442" s="237"/>
      <c r="S442" s="237"/>
      <c r="T442" s="238"/>
      <c r="AT442" s="239" t="s">
        <v>211</v>
      </c>
      <c r="AU442" s="239" t="s">
        <v>89</v>
      </c>
      <c r="AV442" s="15" t="s">
        <v>207</v>
      </c>
      <c r="AW442" s="15" t="s">
        <v>41</v>
      </c>
      <c r="AX442" s="15" t="s">
        <v>23</v>
      </c>
      <c r="AY442" s="239" t="s">
        <v>201</v>
      </c>
    </row>
    <row r="443" spans="1:65" s="12" customFormat="1" ht="22.9" customHeight="1">
      <c r="B443" s="164"/>
      <c r="C443" s="165"/>
      <c r="D443" s="166" t="s">
        <v>79</v>
      </c>
      <c r="E443" s="178" t="s">
        <v>221</v>
      </c>
      <c r="F443" s="178" t="s">
        <v>290</v>
      </c>
      <c r="G443" s="165"/>
      <c r="H443" s="165"/>
      <c r="I443" s="168"/>
      <c r="J443" s="179">
        <f>BK443</f>
        <v>0</v>
      </c>
      <c r="K443" s="165"/>
      <c r="L443" s="170"/>
      <c r="M443" s="171"/>
      <c r="N443" s="172"/>
      <c r="O443" s="172"/>
      <c r="P443" s="173">
        <f>SUM(P444:P552)</f>
        <v>0</v>
      </c>
      <c r="Q443" s="172"/>
      <c r="R443" s="173">
        <f>SUM(R444:R552)</f>
        <v>177.15920921</v>
      </c>
      <c r="S443" s="172"/>
      <c r="T443" s="174">
        <f>SUM(T444:T552)</f>
        <v>0</v>
      </c>
      <c r="AR443" s="175" t="s">
        <v>23</v>
      </c>
      <c r="AT443" s="176" t="s">
        <v>79</v>
      </c>
      <c r="AU443" s="176" t="s">
        <v>23</v>
      </c>
      <c r="AY443" s="175" t="s">
        <v>201</v>
      </c>
      <c r="BK443" s="177">
        <f>SUM(BK444:BK552)</f>
        <v>0</v>
      </c>
    </row>
    <row r="444" spans="1:65" s="2" customFormat="1" ht="14.45" customHeight="1">
      <c r="A444" s="36"/>
      <c r="B444" s="37"/>
      <c r="C444" s="180" t="s">
        <v>702</v>
      </c>
      <c r="D444" s="180" t="s">
        <v>202</v>
      </c>
      <c r="E444" s="181" t="s">
        <v>1971</v>
      </c>
      <c r="F444" s="182" t="s">
        <v>1972</v>
      </c>
      <c r="G444" s="183" t="s">
        <v>224</v>
      </c>
      <c r="H444" s="184">
        <v>6.53</v>
      </c>
      <c r="I444" s="185"/>
      <c r="J444" s="186">
        <f>ROUND(I444*H444,2)</f>
        <v>0</v>
      </c>
      <c r="K444" s="182" t="s">
        <v>206</v>
      </c>
      <c r="L444" s="41"/>
      <c r="M444" s="187" t="s">
        <v>22</v>
      </c>
      <c r="N444" s="188" t="s">
        <v>51</v>
      </c>
      <c r="O444" s="66"/>
      <c r="P444" s="189">
        <f>O444*H444</f>
        <v>0</v>
      </c>
      <c r="Q444" s="189">
        <v>2.4705699999999999</v>
      </c>
      <c r="R444" s="189">
        <f>Q444*H444</f>
        <v>16.132822099999998</v>
      </c>
      <c r="S444" s="189">
        <v>0</v>
      </c>
      <c r="T444" s="190">
        <f>S444*H444</f>
        <v>0</v>
      </c>
      <c r="U444" s="36"/>
      <c r="V444" s="36"/>
      <c r="W444" s="36"/>
      <c r="X444" s="36"/>
      <c r="Y444" s="36"/>
      <c r="Z444" s="36"/>
      <c r="AA444" s="36"/>
      <c r="AB444" s="36"/>
      <c r="AC444" s="36"/>
      <c r="AD444" s="36"/>
      <c r="AE444" s="36"/>
      <c r="AR444" s="191" t="s">
        <v>207</v>
      </c>
      <c r="AT444" s="191" t="s">
        <v>202</v>
      </c>
      <c r="AU444" s="191" t="s">
        <v>89</v>
      </c>
      <c r="AY444" s="19" t="s">
        <v>201</v>
      </c>
      <c r="BE444" s="192">
        <f>IF(N444="základní",J444,0)</f>
        <v>0</v>
      </c>
      <c r="BF444" s="192">
        <f>IF(N444="snížená",J444,0)</f>
        <v>0</v>
      </c>
      <c r="BG444" s="192">
        <f>IF(N444="zákl. přenesená",J444,0)</f>
        <v>0</v>
      </c>
      <c r="BH444" s="192">
        <f>IF(N444="sníž. přenesená",J444,0)</f>
        <v>0</v>
      </c>
      <c r="BI444" s="192">
        <f>IF(N444="nulová",J444,0)</f>
        <v>0</v>
      </c>
      <c r="BJ444" s="19" t="s">
        <v>23</v>
      </c>
      <c r="BK444" s="192">
        <f>ROUND(I444*H444,2)</f>
        <v>0</v>
      </c>
      <c r="BL444" s="19" t="s">
        <v>207</v>
      </c>
      <c r="BM444" s="191" t="s">
        <v>1973</v>
      </c>
    </row>
    <row r="445" spans="1:65" s="2" customFormat="1" ht="48.75">
      <c r="A445" s="36"/>
      <c r="B445" s="37"/>
      <c r="C445" s="38"/>
      <c r="D445" s="193" t="s">
        <v>209</v>
      </c>
      <c r="E445" s="38"/>
      <c r="F445" s="194" t="s">
        <v>1974</v>
      </c>
      <c r="G445" s="38"/>
      <c r="H445" s="38"/>
      <c r="I445" s="195"/>
      <c r="J445" s="38"/>
      <c r="K445" s="38"/>
      <c r="L445" s="41"/>
      <c r="M445" s="196"/>
      <c r="N445" s="197"/>
      <c r="O445" s="66"/>
      <c r="P445" s="66"/>
      <c r="Q445" s="66"/>
      <c r="R445" s="66"/>
      <c r="S445" s="66"/>
      <c r="T445" s="67"/>
      <c r="U445" s="36"/>
      <c r="V445" s="36"/>
      <c r="W445" s="36"/>
      <c r="X445" s="36"/>
      <c r="Y445" s="36"/>
      <c r="Z445" s="36"/>
      <c r="AA445" s="36"/>
      <c r="AB445" s="36"/>
      <c r="AC445" s="36"/>
      <c r="AD445" s="36"/>
      <c r="AE445" s="36"/>
      <c r="AT445" s="19" t="s">
        <v>209</v>
      </c>
      <c r="AU445" s="19" t="s">
        <v>89</v>
      </c>
    </row>
    <row r="446" spans="1:65" s="13" customFormat="1" ht="11.25">
      <c r="B446" s="198"/>
      <c r="C446" s="199"/>
      <c r="D446" s="193" t="s">
        <v>211</v>
      </c>
      <c r="E446" s="200" t="s">
        <v>22</v>
      </c>
      <c r="F446" s="201" t="s">
        <v>1975</v>
      </c>
      <c r="G446" s="199"/>
      <c r="H446" s="200" t="s">
        <v>22</v>
      </c>
      <c r="I446" s="202"/>
      <c r="J446" s="199"/>
      <c r="K446" s="199"/>
      <c r="L446" s="203"/>
      <c r="M446" s="204"/>
      <c r="N446" s="205"/>
      <c r="O446" s="205"/>
      <c r="P446" s="205"/>
      <c r="Q446" s="205"/>
      <c r="R446" s="205"/>
      <c r="S446" s="205"/>
      <c r="T446" s="206"/>
      <c r="AT446" s="207" t="s">
        <v>211</v>
      </c>
      <c r="AU446" s="207" t="s">
        <v>89</v>
      </c>
      <c r="AV446" s="13" t="s">
        <v>23</v>
      </c>
      <c r="AW446" s="13" t="s">
        <v>41</v>
      </c>
      <c r="AX446" s="13" t="s">
        <v>80</v>
      </c>
      <c r="AY446" s="207" t="s">
        <v>201</v>
      </c>
    </row>
    <row r="447" spans="1:65" s="14" customFormat="1" ht="11.25">
      <c r="B447" s="208"/>
      <c r="C447" s="209"/>
      <c r="D447" s="193" t="s">
        <v>211</v>
      </c>
      <c r="E447" s="210" t="s">
        <v>22</v>
      </c>
      <c r="F447" s="211" t="s">
        <v>1976</v>
      </c>
      <c r="G447" s="209"/>
      <c r="H447" s="212">
        <v>4.2519999999999998</v>
      </c>
      <c r="I447" s="213"/>
      <c r="J447" s="209"/>
      <c r="K447" s="209"/>
      <c r="L447" s="214"/>
      <c r="M447" s="215"/>
      <c r="N447" s="216"/>
      <c r="O447" s="216"/>
      <c r="P447" s="216"/>
      <c r="Q447" s="216"/>
      <c r="R447" s="216"/>
      <c r="S447" s="216"/>
      <c r="T447" s="217"/>
      <c r="AT447" s="218" t="s">
        <v>211</v>
      </c>
      <c r="AU447" s="218" t="s">
        <v>89</v>
      </c>
      <c r="AV447" s="14" t="s">
        <v>89</v>
      </c>
      <c r="AW447" s="14" t="s">
        <v>41</v>
      </c>
      <c r="AX447" s="14" t="s">
        <v>80</v>
      </c>
      <c r="AY447" s="218" t="s">
        <v>201</v>
      </c>
    </row>
    <row r="448" spans="1:65" s="13" customFormat="1" ht="11.25">
      <c r="B448" s="198"/>
      <c r="C448" s="199"/>
      <c r="D448" s="193" t="s">
        <v>211</v>
      </c>
      <c r="E448" s="200" t="s">
        <v>22</v>
      </c>
      <c r="F448" s="201" t="s">
        <v>1977</v>
      </c>
      <c r="G448" s="199"/>
      <c r="H448" s="200" t="s">
        <v>22</v>
      </c>
      <c r="I448" s="202"/>
      <c r="J448" s="199"/>
      <c r="K448" s="199"/>
      <c r="L448" s="203"/>
      <c r="M448" s="204"/>
      <c r="N448" s="205"/>
      <c r="O448" s="205"/>
      <c r="P448" s="205"/>
      <c r="Q448" s="205"/>
      <c r="R448" s="205"/>
      <c r="S448" s="205"/>
      <c r="T448" s="206"/>
      <c r="AT448" s="207" t="s">
        <v>211</v>
      </c>
      <c r="AU448" s="207" t="s">
        <v>89</v>
      </c>
      <c r="AV448" s="13" t="s">
        <v>23</v>
      </c>
      <c r="AW448" s="13" t="s">
        <v>41</v>
      </c>
      <c r="AX448" s="13" t="s">
        <v>80</v>
      </c>
      <c r="AY448" s="207" t="s">
        <v>201</v>
      </c>
    </row>
    <row r="449" spans="1:65" s="14" customFormat="1" ht="11.25">
      <c r="B449" s="208"/>
      <c r="C449" s="209"/>
      <c r="D449" s="193" t="s">
        <v>211</v>
      </c>
      <c r="E449" s="210" t="s">
        <v>22</v>
      </c>
      <c r="F449" s="211" t="s">
        <v>1978</v>
      </c>
      <c r="G449" s="209"/>
      <c r="H449" s="212">
        <v>2.278</v>
      </c>
      <c r="I449" s="213"/>
      <c r="J449" s="209"/>
      <c r="K449" s="209"/>
      <c r="L449" s="214"/>
      <c r="M449" s="215"/>
      <c r="N449" s="216"/>
      <c r="O449" s="216"/>
      <c r="P449" s="216"/>
      <c r="Q449" s="216"/>
      <c r="R449" s="216"/>
      <c r="S449" s="216"/>
      <c r="T449" s="217"/>
      <c r="AT449" s="218" t="s">
        <v>211</v>
      </c>
      <c r="AU449" s="218" t="s">
        <v>89</v>
      </c>
      <c r="AV449" s="14" t="s">
        <v>89</v>
      </c>
      <c r="AW449" s="14" t="s">
        <v>41</v>
      </c>
      <c r="AX449" s="14" t="s">
        <v>80</v>
      </c>
      <c r="AY449" s="218" t="s">
        <v>201</v>
      </c>
    </row>
    <row r="450" spans="1:65" s="15" customFormat="1" ht="11.25">
      <c r="B450" s="229"/>
      <c r="C450" s="230"/>
      <c r="D450" s="193" t="s">
        <v>211</v>
      </c>
      <c r="E450" s="231" t="s">
        <v>22</v>
      </c>
      <c r="F450" s="232" t="s">
        <v>316</v>
      </c>
      <c r="G450" s="230"/>
      <c r="H450" s="233">
        <v>6.53</v>
      </c>
      <c r="I450" s="234"/>
      <c r="J450" s="230"/>
      <c r="K450" s="230"/>
      <c r="L450" s="235"/>
      <c r="M450" s="236"/>
      <c r="N450" s="237"/>
      <c r="O450" s="237"/>
      <c r="P450" s="237"/>
      <c r="Q450" s="237"/>
      <c r="R450" s="237"/>
      <c r="S450" s="237"/>
      <c r="T450" s="238"/>
      <c r="AT450" s="239" t="s">
        <v>211</v>
      </c>
      <c r="AU450" s="239" t="s">
        <v>89</v>
      </c>
      <c r="AV450" s="15" t="s">
        <v>207</v>
      </c>
      <c r="AW450" s="15" t="s">
        <v>41</v>
      </c>
      <c r="AX450" s="15" t="s">
        <v>23</v>
      </c>
      <c r="AY450" s="239" t="s">
        <v>201</v>
      </c>
    </row>
    <row r="451" spans="1:65" s="2" customFormat="1" ht="14.45" customHeight="1">
      <c r="A451" s="36"/>
      <c r="B451" s="37"/>
      <c r="C451" s="180" t="s">
        <v>708</v>
      </c>
      <c r="D451" s="180" t="s">
        <v>202</v>
      </c>
      <c r="E451" s="181" t="s">
        <v>1979</v>
      </c>
      <c r="F451" s="182" t="s">
        <v>1980</v>
      </c>
      <c r="G451" s="183" t="s">
        <v>205</v>
      </c>
      <c r="H451" s="184">
        <v>7.8810000000000002</v>
      </c>
      <c r="I451" s="185"/>
      <c r="J451" s="186">
        <f>ROUND(I451*H451,2)</f>
        <v>0</v>
      </c>
      <c r="K451" s="182" t="s">
        <v>206</v>
      </c>
      <c r="L451" s="41"/>
      <c r="M451" s="187" t="s">
        <v>22</v>
      </c>
      <c r="N451" s="188" t="s">
        <v>51</v>
      </c>
      <c r="O451" s="66"/>
      <c r="P451" s="189">
        <f>O451*H451</f>
        <v>0</v>
      </c>
      <c r="Q451" s="189">
        <v>2.5190000000000001E-2</v>
      </c>
      <c r="R451" s="189">
        <f>Q451*H451</f>
        <v>0.19852239000000002</v>
      </c>
      <c r="S451" s="189">
        <v>0</v>
      </c>
      <c r="T451" s="190">
        <f>S451*H451</f>
        <v>0</v>
      </c>
      <c r="U451" s="36"/>
      <c r="V451" s="36"/>
      <c r="W451" s="36"/>
      <c r="X451" s="36"/>
      <c r="Y451" s="36"/>
      <c r="Z451" s="36"/>
      <c r="AA451" s="36"/>
      <c r="AB451" s="36"/>
      <c r="AC451" s="36"/>
      <c r="AD451" s="36"/>
      <c r="AE451" s="36"/>
      <c r="AR451" s="191" t="s">
        <v>207</v>
      </c>
      <c r="AT451" s="191" t="s">
        <v>202</v>
      </c>
      <c r="AU451" s="191" t="s">
        <v>89</v>
      </c>
      <c r="AY451" s="19" t="s">
        <v>201</v>
      </c>
      <c r="BE451" s="192">
        <f>IF(N451="základní",J451,0)</f>
        <v>0</v>
      </c>
      <c r="BF451" s="192">
        <f>IF(N451="snížená",J451,0)</f>
        <v>0</v>
      </c>
      <c r="BG451" s="192">
        <f>IF(N451="zákl. přenesená",J451,0)</f>
        <v>0</v>
      </c>
      <c r="BH451" s="192">
        <f>IF(N451="sníž. přenesená",J451,0)</f>
        <v>0</v>
      </c>
      <c r="BI451" s="192">
        <f>IF(N451="nulová",J451,0)</f>
        <v>0</v>
      </c>
      <c r="BJ451" s="19" t="s">
        <v>23</v>
      </c>
      <c r="BK451" s="192">
        <f>ROUND(I451*H451,2)</f>
        <v>0</v>
      </c>
      <c r="BL451" s="19" t="s">
        <v>207</v>
      </c>
      <c r="BM451" s="191" t="s">
        <v>1981</v>
      </c>
    </row>
    <row r="452" spans="1:65" s="2" customFormat="1" ht="39">
      <c r="A452" s="36"/>
      <c r="B452" s="37"/>
      <c r="C452" s="38"/>
      <c r="D452" s="193" t="s">
        <v>209</v>
      </c>
      <c r="E452" s="38"/>
      <c r="F452" s="194" t="s">
        <v>1982</v>
      </c>
      <c r="G452" s="38"/>
      <c r="H452" s="38"/>
      <c r="I452" s="195"/>
      <c r="J452" s="38"/>
      <c r="K452" s="38"/>
      <c r="L452" s="41"/>
      <c r="M452" s="196"/>
      <c r="N452" s="197"/>
      <c r="O452" s="66"/>
      <c r="P452" s="66"/>
      <c r="Q452" s="66"/>
      <c r="R452" s="66"/>
      <c r="S452" s="66"/>
      <c r="T452" s="67"/>
      <c r="U452" s="36"/>
      <c r="V452" s="36"/>
      <c r="W452" s="36"/>
      <c r="X452" s="36"/>
      <c r="Y452" s="36"/>
      <c r="Z452" s="36"/>
      <c r="AA452" s="36"/>
      <c r="AB452" s="36"/>
      <c r="AC452" s="36"/>
      <c r="AD452" s="36"/>
      <c r="AE452" s="36"/>
      <c r="AT452" s="19" t="s">
        <v>209</v>
      </c>
      <c r="AU452" s="19" t="s">
        <v>89</v>
      </c>
    </row>
    <row r="453" spans="1:65" s="14" customFormat="1" ht="11.25">
      <c r="B453" s="208"/>
      <c r="C453" s="209"/>
      <c r="D453" s="193" t="s">
        <v>211</v>
      </c>
      <c r="E453" s="210" t="s">
        <v>22</v>
      </c>
      <c r="F453" s="211" t="s">
        <v>1983</v>
      </c>
      <c r="G453" s="209"/>
      <c r="H453" s="212">
        <v>15.46</v>
      </c>
      <c r="I453" s="213"/>
      <c r="J453" s="209"/>
      <c r="K453" s="209"/>
      <c r="L453" s="214"/>
      <c r="M453" s="215"/>
      <c r="N453" s="216"/>
      <c r="O453" s="216"/>
      <c r="P453" s="216"/>
      <c r="Q453" s="216"/>
      <c r="R453" s="216"/>
      <c r="S453" s="216"/>
      <c r="T453" s="217"/>
      <c r="AT453" s="218" t="s">
        <v>211</v>
      </c>
      <c r="AU453" s="218" t="s">
        <v>89</v>
      </c>
      <c r="AV453" s="14" t="s">
        <v>89</v>
      </c>
      <c r="AW453" s="14" t="s">
        <v>41</v>
      </c>
      <c r="AX453" s="14" t="s">
        <v>80</v>
      </c>
      <c r="AY453" s="218" t="s">
        <v>201</v>
      </c>
    </row>
    <row r="454" spans="1:65" s="14" customFormat="1" ht="11.25">
      <c r="B454" s="208"/>
      <c r="C454" s="209"/>
      <c r="D454" s="193" t="s">
        <v>211</v>
      </c>
      <c r="E454" s="210" t="s">
        <v>22</v>
      </c>
      <c r="F454" s="211" t="s">
        <v>1984</v>
      </c>
      <c r="G454" s="209"/>
      <c r="H454" s="212">
        <v>7.8810000000000002</v>
      </c>
      <c r="I454" s="213"/>
      <c r="J454" s="209"/>
      <c r="K454" s="209"/>
      <c r="L454" s="214"/>
      <c r="M454" s="215"/>
      <c r="N454" s="216"/>
      <c r="O454" s="216"/>
      <c r="P454" s="216"/>
      <c r="Q454" s="216"/>
      <c r="R454" s="216"/>
      <c r="S454" s="216"/>
      <c r="T454" s="217"/>
      <c r="AT454" s="218" t="s">
        <v>211</v>
      </c>
      <c r="AU454" s="218" t="s">
        <v>89</v>
      </c>
      <c r="AV454" s="14" t="s">
        <v>89</v>
      </c>
      <c r="AW454" s="14" t="s">
        <v>41</v>
      </c>
      <c r="AX454" s="14" t="s">
        <v>23</v>
      </c>
      <c r="AY454" s="218" t="s">
        <v>201</v>
      </c>
    </row>
    <row r="455" spans="1:65" s="2" customFormat="1" ht="14.45" customHeight="1">
      <c r="A455" s="36"/>
      <c r="B455" s="37"/>
      <c r="C455" s="180" t="s">
        <v>712</v>
      </c>
      <c r="D455" s="180" t="s">
        <v>202</v>
      </c>
      <c r="E455" s="181" t="s">
        <v>1985</v>
      </c>
      <c r="F455" s="182" t="s">
        <v>1986</v>
      </c>
      <c r="G455" s="183" t="s">
        <v>205</v>
      </c>
      <c r="H455" s="184">
        <v>7.8810000000000002</v>
      </c>
      <c r="I455" s="185"/>
      <c r="J455" s="186">
        <f>ROUND(I455*H455,2)</f>
        <v>0</v>
      </c>
      <c r="K455" s="182" t="s">
        <v>206</v>
      </c>
      <c r="L455" s="41"/>
      <c r="M455" s="187" t="s">
        <v>22</v>
      </c>
      <c r="N455" s="188" t="s">
        <v>51</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207</v>
      </c>
      <c r="AT455" s="191" t="s">
        <v>202</v>
      </c>
      <c r="AU455" s="191" t="s">
        <v>89</v>
      </c>
      <c r="AY455" s="19" t="s">
        <v>201</v>
      </c>
      <c r="BE455" s="192">
        <f>IF(N455="základní",J455,0)</f>
        <v>0</v>
      </c>
      <c r="BF455" s="192">
        <f>IF(N455="snížená",J455,0)</f>
        <v>0</v>
      </c>
      <c r="BG455" s="192">
        <f>IF(N455="zákl. přenesená",J455,0)</f>
        <v>0</v>
      </c>
      <c r="BH455" s="192">
        <f>IF(N455="sníž. přenesená",J455,0)</f>
        <v>0</v>
      </c>
      <c r="BI455" s="192">
        <f>IF(N455="nulová",J455,0)</f>
        <v>0</v>
      </c>
      <c r="BJ455" s="19" t="s">
        <v>23</v>
      </c>
      <c r="BK455" s="192">
        <f>ROUND(I455*H455,2)</f>
        <v>0</v>
      </c>
      <c r="BL455" s="19" t="s">
        <v>207</v>
      </c>
      <c r="BM455" s="191" t="s">
        <v>1987</v>
      </c>
    </row>
    <row r="456" spans="1:65" s="2" customFormat="1" ht="39">
      <c r="A456" s="36"/>
      <c r="B456" s="37"/>
      <c r="C456" s="38"/>
      <c r="D456" s="193" t="s">
        <v>209</v>
      </c>
      <c r="E456" s="38"/>
      <c r="F456" s="194" t="s">
        <v>1982</v>
      </c>
      <c r="G456" s="38"/>
      <c r="H456" s="38"/>
      <c r="I456" s="195"/>
      <c r="J456" s="38"/>
      <c r="K456" s="38"/>
      <c r="L456" s="41"/>
      <c r="M456" s="196"/>
      <c r="N456" s="197"/>
      <c r="O456" s="66"/>
      <c r="P456" s="66"/>
      <c r="Q456" s="66"/>
      <c r="R456" s="66"/>
      <c r="S456" s="66"/>
      <c r="T456" s="67"/>
      <c r="U456" s="36"/>
      <c r="V456" s="36"/>
      <c r="W456" s="36"/>
      <c r="X456" s="36"/>
      <c r="Y456" s="36"/>
      <c r="Z456" s="36"/>
      <c r="AA456" s="36"/>
      <c r="AB456" s="36"/>
      <c r="AC456" s="36"/>
      <c r="AD456" s="36"/>
      <c r="AE456" s="36"/>
      <c r="AT456" s="19" t="s">
        <v>209</v>
      </c>
      <c r="AU456" s="19" t="s">
        <v>89</v>
      </c>
    </row>
    <row r="457" spans="1:65" s="2" customFormat="1" ht="14.45" customHeight="1">
      <c r="A457" s="36"/>
      <c r="B457" s="37"/>
      <c r="C457" s="180" t="s">
        <v>718</v>
      </c>
      <c r="D457" s="180" t="s">
        <v>202</v>
      </c>
      <c r="E457" s="181" t="s">
        <v>1988</v>
      </c>
      <c r="F457" s="182" t="s">
        <v>1989</v>
      </c>
      <c r="G457" s="183" t="s">
        <v>285</v>
      </c>
      <c r="H457" s="184">
        <v>0.98</v>
      </c>
      <c r="I457" s="185"/>
      <c r="J457" s="186">
        <f>ROUND(I457*H457,2)</f>
        <v>0</v>
      </c>
      <c r="K457" s="182" t="s">
        <v>206</v>
      </c>
      <c r="L457" s="41"/>
      <c r="M457" s="187" t="s">
        <v>22</v>
      </c>
      <c r="N457" s="188" t="s">
        <v>51</v>
      </c>
      <c r="O457" s="66"/>
      <c r="P457" s="189">
        <f>O457*H457</f>
        <v>0</v>
      </c>
      <c r="Q457" s="189">
        <v>1.04711</v>
      </c>
      <c r="R457" s="189">
        <f>Q457*H457</f>
        <v>1.0261678000000001</v>
      </c>
      <c r="S457" s="189">
        <v>0</v>
      </c>
      <c r="T457" s="190">
        <f>S457*H457</f>
        <v>0</v>
      </c>
      <c r="U457" s="36"/>
      <c r="V457" s="36"/>
      <c r="W457" s="36"/>
      <c r="X457" s="36"/>
      <c r="Y457" s="36"/>
      <c r="Z457" s="36"/>
      <c r="AA457" s="36"/>
      <c r="AB457" s="36"/>
      <c r="AC457" s="36"/>
      <c r="AD457" s="36"/>
      <c r="AE457" s="36"/>
      <c r="AR457" s="191" t="s">
        <v>207</v>
      </c>
      <c r="AT457" s="191" t="s">
        <v>202</v>
      </c>
      <c r="AU457" s="191" t="s">
        <v>89</v>
      </c>
      <c r="AY457" s="19" t="s">
        <v>201</v>
      </c>
      <c r="BE457" s="192">
        <f>IF(N457="základní",J457,0)</f>
        <v>0</v>
      </c>
      <c r="BF457" s="192">
        <f>IF(N457="snížená",J457,0)</f>
        <v>0</v>
      </c>
      <c r="BG457" s="192">
        <f>IF(N457="zákl. přenesená",J457,0)</f>
        <v>0</v>
      </c>
      <c r="BH457" s="192">
        <f>IF(N457="sníž. přenesená",J457,0)</f>
        <v>0</v>
      </c>
      <c r="BI457" s="192">
        <f>IF(N457="nulová",J457,0)</f>
        <v>0</v>
      </c>
      <c r="BJ457" s="19" t="s">
        <v>23</v>
      </c>
      <c r="BK457" s="192">
        <f>ROUND(I457*H457,2)</f>
        <v>0</v>
      </c>
      <c r="BL457" s="19" t="s">
        <v>207</v>
      </c>
      <c r="BM457" s="191" t="s">
        <v>1990</v>
      </c>
    </row>
    <row r="458" spans="1:65" s="14" customFormat="1" ht="11.25">
      <c r="B458" s="208"/>
      <c r="C458" s="209"/>
      <c r="D458" s="193" t="s">
        <v>211</v>
      </c>
      <c r="E458" s="210" t="s">
        <v>22</v>
      </c>
      <c r="F458" s="211" t="s">
        <v>1991</v>
      </c>
      <c r="G458" s="209"/>
      <c r="H458" s="212">
        <v>0.98</v>
      </c>
      <c r="I458" s="213"/>
      <c r="J458" s="209"/>
      <c r="K458" s="209"/>
      <c r="L458" s="214"/>
      <c r="M458" s="215"/>
      <c r="N458" s="216"/>
      <c r="O458" s="216"/>
      <c r="P458" s="216"/>
      <c r="Q458" s="216"/>
      <c r="R458" s="216"/>
      <c r="S458" s="216"/>
      <c r="T458" s="217"/>
      <c r="AT458" s="218" t="s">
        <v>211</v>
      </c>
      <c r="AU458" s="218" t="s">
        <v>89</v>
      </c>
      <c r="AV458" s="14" t="s">
        <v>89</v>
      </c>
      <c r="AW458" s="14" t="s">
        <v>41</v>
      </c>
      <c r="AX458" s="14" t="s">
        <v>23</v>
      </c>
      <c r="AY458" s="218" t="s">
        <v>201</v>
      </c>
    </row>
    <row r="459" spans="1:65" s="2" customFormat="1" ht="37.9" customHeight="1">
      <c r="A459" s="36"/>
      <c r="B459" s="37"/>
      <c r="C459" s="180" t="s">
        <v>729</v>
      </c>
      <c r="D459" s="180" t="s">
        <v>202</v>
      </c>
      <c r="E459" s="181" t="s">
        <v>1992</v>
      </c>
      <c r="F459" s="182" t="s">
        <v>1993</v>
      </c>
      <c r="G459" s="183" t="s">
        <v>224</v>
      </c>
      <c r="H459" s="184">
        <v>14.93</v>
      </c>
      <c r="I459" s="185"/>
      <c r="J459" s="186">
        <f>ROUND(I459*H459,2)</f>
        <v>0</v>
      </c>
      <c r="K459" s="182" t="s">
        <v>206</v>
      </c>
      <c r="L459" s="41"/>
      <c r="M459" s="187" t="s">
        <v>22</v>
      </c>
      <c r="N459" s="188" t="s">
        <v>51</v>
      </c>
      <c r="O459" s="66"/>
      <c r="P459" s="189">
        <f>O459*H459</f>
        <v>0</v>
      </c>
      <c r="Q459" s="189">
        <v>3.11388</v>
      </c>
      <c r="R459" s="189">
        <f>Q459*H459</f>
        <v>46.490228399999999</v>
      </c>
      <c r="S459" s="189">
        <v>0</v>
      </c>
      <c r="T459" s="190">
        <f>S459*H459</f>
        <v>0</v>
      </c>
      <c r="U459" s="36"/>
      <c r="V459" s="36"/>
      <c r="W459" s="36"/>
      <c r="X459" s="36"/>
      <c r="Y459" s="36"/>
      <c r="Z459" s="36"/>
      <c r="AA459" s="36"/>
      <c r="AB459" s="36"/>
      <c r="AC459" s="36"/>
      <c r="AD459" s="36"/>
      <c r="AE459" s="36"/>
      <c r="AR459" s="191" t="s">
        <v>207</v>
      </c>
      <c r="AT459" s="191" t="s">
        <v>202</v>
      </c>
      <c r="AU459" s="191" t="s">
        <v>89</v>
      </c>
      <c r="AY459" s="19" t="s">
        <v>201</v>
      </c>
      <c r="BE459" s="192">
        <f>IF(N459="základní",J459,0)</f>
        <v>0</v>
      </c>
      <c r="BF459" s="192">
        <f>IF(N459="snížená",J459,0)</f>
        <v>0</v>
      </c>
      <c r="BG459" s="192">
        <f>IF(N459="zákl. přenesená",J459,0)</f>
        <v>0</v>
      </c>
      <c r="BH459" s="192">
        <f>IF(N459="sníž. přenesená",J459,0)</f>
        <v>0</v>
      </c>
      <c r="BI459" s="192">
        <f>IF(N459="nulová",J459,0)</f>
        <v>0</v>
      </c>
      <c r="BJ459" s="19" t="s">
        <v>23</v>
      </c>
      <c r="BK459" s="192">
        <f>ROUND(I459*H459,2)</f>
        <v>0</v>
      </c>
      <c r="BL459" s="19" t="s">
        <v>207</v>
      </c>
      <c r="BM459" s="191" t="s">
        <v>1994</v>
      </c>
    </row>
    <row r="460" spans="1:65" s="2" customFormat="1" ht="48.75">
      <c r="A460" s="36"/>
      <c r="B460" s="37"/>
      <c r="C460" s="38"/>
      <c r="D460" s="193" t="s">
        <v>209</v>
      </c>
      <c r="E460" s="38"/>
      <c r="F460" s="194" t="s">
        <v>1995</v>
      </c>
      <c r="G460" s="38"/>
      <c r="H460" s="38"/>
      <c r="I460" s="195"/>
      <c r="J460" s="38"/>
      <c r="K460" s="38"/>
      <c r="L460" s="41"/>
      <c r="M460" s="196"/>
      <c r="N460" s="197"/>
      <c r="O460" s="66"/>
      <c r="P460" s="66"/>
      <c r="Q460" s="66"/>
      <c r="R460" s="66"/>
      <c r="S460" s="66"/>
      <c r="T460" s="67"/>
      <c r="U460" s="36"/>
      <c r="V460" s="36"/>
      <c r="W460" s="36"/>
      <c r="X460" s="36"/>
      <c r="Y460" s="36"/>
      <c r="Z460" s="36"/>
      <c r="AA460" s="36"/>
      <c r="AB460" s="36"/>
      <c r="AC460" s="36"/>
      <c r="AD460" s="36"/>
      <c r="AE460" s="36"/>
      <c r="AT460" s="19" t="s">
        <v>209</v>
      </c>
      <c r="AU460" s="19" t="s">
        <v>89</v>
      </c>
    </row>
    <row r="461" spans="1:65" s="13" customFormat="1" ht="11.25">
      <c r="B461" s="198"/>
      <c r="C461" s="199"/>
      <c r="D461" s="193" t="s">
        <v>211</v>
      </c>
      <c r="E461" s="200" t="s">
        <v>22</v>
      </c>
      <c r="F461" s="201" t="s">
        <v>1996</v>
      </c>
      <c r="G461" s="199"/>
      <c r="H461" s="200" t="s">
        <v>22</v>
      </c>
      <c r="I461" s="202"/>
      <c r="J461" s="199"/>
      <c r="K461" s="199"/>
      <c r="L461" s="203"/>
      <c r="M461" s="204"/>
      <c r="N461" s="205"/>
      <c r="O461" s="205"/>
      <c r="P461" s="205"/>
      <c r="Q461" s="205"/>
      <c r="R461" s="205"/>
      <c r="S461" s="205"/>
      <c r="T461" s="206"/>
      <c r="AT461" s="207" t="s">
        <v>211</v>
      </c>
      <c r="AU461" s="207" t="s">
        <v>89</v>
      </c>
      <c r="AV461" s="13" t="s">
        <v>23</v>
      </c>
      <c r="AW461" s="13" t="s">
        <v>41</v>
      </c>
      <c r="AX461" s="13" t="s">
        <v>80</v>
      </c>
      <c r="AY461" s="207" t="s">
        <v>201</v>
      </c>
    </row>
    <row r="462" spans="1:65" s="14" customFormat="1" ht="11.25">
      <c r="B462" s="208"/>
      <c r="C462" s="209"/>
      <c r="D462" s="193" t="s">
        <v>211</v>
      </c>
      <c r="E462" s="210" t="s">
        <v>22</v>
      </c>
      <c r="F462" s="211" t="s">
        <v>1997</v>
      </c>
      <c r="G462" s="209"/>
      <c r="H462" s="212">
        <v>12.5</v>
      </c>
      <c r="I462" s="213"/>
      <c r="J462" s="209"/>
      <c r="K462" s="209"/>
      <c r="L462" s="214"/>
      <c r="M462" s="215"/>
      <c r="N462" s="216"/>
      <c r="O462" s="216"/>
      <c r="P462" s="216"/>
      <c r="Q462" s="216"/>
      <c r="R462" s="216"/>
      <c r="S462" s="216"/>
      <c r="T462" s="217"/>
      <c r="AT462" s="218" t="s">
        <v>211</v>
      </c>
      <c r="AU462" s="218" t="s">
        <v>89</v>
      </c>
      <c r="AV462" s="14" t="s">
        <v>89</v>
      </c>
      <c r="AW462" s="14" t="s">
        <v>41</v>
      </c>
      <c r="AX462" s="14" t="s">
        <v>80</v>
      </c>
      <c r="AY462" s="218" t="s">
        <v>201</v>
      </c>
    </row>
    <row r="463" spans="1:65" s="13" customFormat="1" ht="11.25">
      <c r="B463" s="198"/>
      <c r="C463" s="199"/>
      <c r="D463" s="193" t="s">
        <v>211</v>
      </c>
      <c r="E463" s="200" t="s">
        <v>22</v>
      </c>
      <c r="F463" s="201" t="s">
        <v>1998</v>
      </c>
      <c r="G463" s="199"/>
      <c r="H463" s="200" t="s">
        <v>22</v>
      </c>
      <c r="I463" s="202"/>
      <c r="J463" s="199"/>
      <c r="K463" s="199"/>
      <c r="L463" s="203"/>
      <c r="M463" s="204"/>
      <c r="N463" s="205"/>
      <c r="O463" s="205"/>
      <c r="P463" s="205"/>
      <c r="Q463" s="205"/>
      <c r="R463" s="205"/>
      <c r="S463" s="205"/>
      <c r="T463" s="206"/>
      <c r="AT463" s="207" t="s">
        <v>211</v>
      </c>
      <c r="AU463" s="207" t="s">
        <v>89</v>
      </c>
      <c r="AV463" s="13" t="s">
        <v>23</v>
      </c>
      <c r="AW463" s="13" t="s">
        <v>41</v>
      </c>
      <c r="AX463" s="13" t="s">
        <v>80</v>
      </c>
      <c r="AY463" s="207" t="s">
        <v>201</v>
      </c>
    </row>
    <row r="464" spans="1:65" s="14" customFormat="1" ht="11.25">
      <c r="B464" s="208"/>
      <c r="C464" s="209"/>
      <c r="D464" s="193" t="s">
        <v>211</v>
      </c>
      <c r="E464" s="210" t="s">
        <v>22</v>
      </c>
      <c r="F464" s="211" t="s">
        <v>1999</v>
      </c>
      <c r="G464" s="209"/>
      <c r="H464" s="212">
        <v>2.4300000000000002</v>
      </c>
      <c r="I464" s="213"/>
      <c r="J464" s="209"/>
      <c r="K464" s="209"/>
      <c r="L464" s="214"/>
      <c r="M464" s="215"/>
      <c r="N464" s="216"/>
      <c r="O464" s="216"/>
      <c r="P464" s="216"/>
      <c r="Q464" s="216"/>
      <c r="R464" s="216"/>
      <c r="S464" s="216"/>
      <c r="T464" s="217"/>
      <c r="AT464" s="218" t="s">
        <v>211</v>
      </c>
      <c r="AU464" s="218" t="s">
        <v>89</v>
      </c>
      <c r="AV464" s="14" t="s">
        <v>89</v>
      </c>
      <c r="AW464" s="14" t="s">
        <v>41</v>
      </c>
      <c r="AX464" s="14" t="s">
        <v>80</v>
      </c>
      <c r="AY464" s="218" t="s">
        <v>201</v>
      </c>
    </row>
    <row r="465" spans="1:65" s="15" customFormat="1" ht="11.25">
      <c r="B465" s="229"/>
      <c r="C465" s="230"/>
      <c r="D465" s="193" t="s">
        <v>211</v>
      </c>
      <c r="E465" s="231" t="s">
        <v>22</v>
      </c>
      <c r="F465" s="232" t="s">
        <v>316</v>
      </c>
      <c r="G465" s="230"/>
      <c r="H465" s="233">
        <v>14.93</v>
      </c>
      <c r="I465" s="234"/>
      <c r="J465" s="230"/>
      <c r="K465" s="230"/>
      <c r="L465" s="235"/>
      <c r="M465" s="236"/>
      <c r="N465" s="237"/>
      <c r="O465" s="237"/>
      <c r="P465" s="237"/>
      <c r="Q465" s="237"/>
      <c r="R465" s="237"/>
      <c r="S465" s="237"/>
      <c r="T465" s="238"/>
      <c r="AT465" s="239" t="s">
        <v>211</v>
      </c>
      <c r="AU465" s="239" t="s">
        <v>89</v>
      </c>
      <c r="AV465" s="15" t="s">
        <v>207</v>
      </c>
      <c r="AW465" s="15" t="s">
        <v>41</v>
      </c>
      <c r="AX465" s="15" t="s">
        <v>23</v>
      </c>
      <c r="AY465" s="239" t="s">
        <v>201</v>
      </c>
    </row>
    <row r="466" spans="1:65" s="2" customFormat="1" ht="37.9" customHeight="1">
      <c r="A466" s="36"/>
      <c r="B466" s="37"/>
      <c r="C466" s="180" t="s">
        <v>734</v>
      </c>
      <c r="D466" s="180" t="s">
        <v>202</v>
      </c>
      <c r="E466" s="181" t="s">
        <v>2000</v>
      </c>
      <c r="F466" s="182" t="s">
        <v>2001</v>
      </c>
      <c r="G466" s="183" t="s">
        <v>224</v>
      </c>
      <c r="H466" s="184">
        <v>12</v>
      </c>
      <c r="I466" s="185"/>
      <c r="J466" s="186">
        <f>ROUND(I466*H466,2)</f>
        <v>0</v>
      </c>
      <c r="K466" s="182" t="s">
        <v>206</v>
      </c>
      <c r="L466" s="41"/>
      <c r="M466" s="187" t="s">
        <v>22</v>
      </c>
      <c r="N466" s="188" t="s">
        <v>51</v>
      </c>
      <c r="O466" s="66"/>
      <c r="P466" s="189">
        <f>O466*H466</f>
        <v>0</v>
      </c>
      <c r="Q466" s="189">
        <v>0.36037999999999998</v>
      </c>
      <c r="R466" s="189">
        <f>Q466*H466</f>
        <v>4.32456</v>
      </c>
      <c r="S466" s="189">
        <v>0</v>
      </c>
      <c r="T466" s="190">
        <f>S466*H466</f>
        <v>0</v>
      </c>
      <c r="U466" s="36"/>
      <c r="V466" s="36"/>
      <c r="W466" s="36"/>
      <c r="X466" s="36"/>
      <c r="Y466" s="36"/>
      <c r="Z466" s="36"/>
      <c r="AA466" s="36"/>
      <c r="AB466" s="36"/>
      <c r="AC466" s="36"/>
      <c r="AD466" s="36"/>
      <c r="AE466" s="36"/>
      <c r="AR466" s="191" t="s">
        <v>207</v>
      </c>
      <c r="AT466" s="191" t="s">
        <v>202</v>
      </c>
      <c r="AU466" s="191" t="s">
        <v>89</v>
      </c>
      <c r="AY466" s="19" t="s">
        <v>201</v>
      </c>
      <c r="BE466" s="192">
        <f>IF(N466="základní",J466,0)</f>
        <v>0</v>
      </c>
      <c r="BF466" s="192">
        <f>IF(N466="snížená",J466,0)</f>
        <v>0</v>
      </c>
      <c r="BG466" s="192">
        <f>IF(N466="zákl. přenesená",J466,0)</f>
        <v>0</v>
      </c>
      <c r="BH466" s="192">
        <f>IF(N466="sníž. přenesená",J466,0)</f>
        <v>0</v>
      </c>
      <c r="BI466" s="192">
        <f>IF(N466="nulová",J466,0)</f>
        <v>0</v>
      </c>
      <c r="BJ466" s="19" t="s">
        <v>23</v>
      </c>
      <c r="BK466" s="192">
        <f>ROUND(I466*H466,2)</f>
        <v>0</v>
      </c>
      <c r="BL466" s="19" t="s">
        <v>207</v>
      </c>
      <c r="BM466" s="191" t="s">
        <v>2002</v>
      </c>
    </row>
    <row r="467" spans="1:65" s="2" customFormat="1" ht="126.75">
      <c r="A467" s="36"/>
      <c r="B467" s="37"/>
      <c r="C467" s="38"/>
      <c r="D467" s="193" t="s">
        <v>209</v>
      </c>
      <c r="E467" s="38"/>
      <c r="F467" s="194" t="s">
        <v>2003</v>
      </c>
      <c r="G467" s="38"/>
      <c r="H467" s="38"/>
      <c r="I467" s="195"/>
      <c r="J467" s="38"/>
      <c r="K467" s="38"/>
      <c r="L467" s="41"/>
      <c r="M467" s="196"/>
      <c r="N467" s="197"/>
      <c r="O467" s="66"/>
      <c r="P467" s="66"/>
      <c r="Q467" s="66"/>
      <c r="R467" s="66"/>
      <c r="S467" s="66"/>
      <c r="T467" s="67"/>
      <c r="U467" s="36"/>
      <c r="V467" s="36"/>
      <c r="W467" s="36"/>
      <c r="X467" s="36"/>
      <c r="Y467" s="36"/>
      <c r="Z467" s="36"/>
      <c r="AA467" s="36"/>
      <c r="AB467" s="36"/>
      <c r="AC467" s="36"/>
      <c r="AD467" s="36"/>
      <c r="AE467" s="36"/>
      <c r="AT467" s="19" t="s">
        <v>209</v>
      </c>
      <c r="AU467" s="19" t="s">
        <v>89</v>
      </c>
    </row>
    <row r="468" spans="1:65" s="13" customFormat="1" ht="11.25">
      <c r="B468" s="198"/>
      <c r="C468" s="199"/>
      <c r="D468" s="193" t="s">
        <v>211</v>
      </c>
      <c r="E468" s="200" t="s">
        <v>22</v>
      </c>
      <c r="F468" s="201" t="s">
        <v>2004</v>
      </c>
      <c r="G468" s="199"/>
      <c r="H468" s="200" t="s">
        <v>22</v>
      </c>
      <c r="I468" s="202"/>
      <c r="J468" s="199"/>
      <c r="K468" s="199"/>
      <c r="L468" s="203"/>
      <c r="M468" s="204"/>
      <c r="N468" s="205"/>
      <c r="O468" s="205"/>
      <c r="P468" s="205"/>
      <c r="Q468" s="205"/>
      <c r="R468" s="205"/>
      <c r="S468" s="205"/>
      <c r="T468" s="206"/>
      <c r="AT468" s="207" t="s">
        <v>211</v>
      </c>
      <c r="AU468" s="207" t="s">
        <v>89</v>
      </c>
      <c r="AV468" s="13" t="s">
        <v>23</v>
      </c>
      <c r="AW468" s="13" t="s">
        <v>41</v>
      </c>
      <c r="AX468" s="13" t="s">
        <v>80</v>
      </c>
      <c r="AY468" s="207" t="s">
        <v>201</v>
      </c>
    </row>
    <row r="469" spans="1:65" s="14" customFormat="1" ht="11.25">
      <c r="B469" s="208"/>
      <c r="C469" s="209"/>
      <c r="D469" s="193" t="s">
        <v>211</v>
      </c>
      <c r="E469" s="210" t="s">
        <v>22</v>
      </c>
      <c r="F469" s="211" t="s">
        <v>2005</v>
      </c>
      <c r="G469" s="209"/>
      <c r="H469" s="212">
        <v>12</v>
      </c>
      <c r="I469" s="213"/>
      <c r="J469" s="209"/>
      <c r="K469" s="209"/>
      <c r="L469" s="214"/>
      <c r="M469" s="215"/>
      <c r="N469" s="216"/>
      <c r="O469" s="216"/>
      <c r="P469" s="216"/>
      <c r="Q469" s="216"/>
      <c r="R469" s="216"/>
      <c r="S469" s="216"/>
      <c r="T469" s="217"/>
      <c r="AT469" s="218" t="s">
        <v>211</v>
      </c>
      <c r="AU469" s="218" t="s">
        <v>89</v>
      </c>
      <c r="AV469" s="14" t="s">
        <v>89</v>
      </c>
      <c r="AW469" s="14" t="s">
        <v>41</v>
      </c>
      <c r="AX469" s="14" t="s">
        <v>23</v>
      </c>
      <c r="AY469" s="218" t="s">
        <v>201</v>
      </c>
    </row>
    <row r="470" spans="1:65" s="13" customFormat="1" ht="11.25">
      <c r="B470" s="198"/>
      <c r="C470" s="199"/>
      <c r="D470" s="193" t="s">
        <v>211</v>
      </c>
      <c r="E470" s="200" t="s">
        <v>22</v>
      </c>
      <c r="F470" s="201" t="s">
        <v>2006</v>
      </c>
      <c r="G470" s="199"/>
      <c r="H470" s="200" t="s">
        <v>22</v>
      </c>
      <c r="I470" s="202"/>
      <c r="J470" s="199"/>
      <c r="K470" s="199"/>
      <c r="L470" s="203"/>
      <c r="M470" s="204"/>
      <c r="N470" s="205"/>
      <c r="O470" s="205"/>
      <c r="P470" s="205"/>
      <c r="Q470" s="205"/>
      <c r="R470" s="205"/>
      <c r="S470" s="205"/>
      <c r="T470" s="206"/>
      <c r="AT470" s="207" t="s">
        <v>211</v>
      </c>
      <c r="AU470" s="207" t="s">
        <v>89</v>
      </c>
      <c r="AV470" s="13" t="s">
        <v>23</v>
      </c>
      <c r="AW470" s="13" t="s">
        <v>41</v>
      </c>
      <c r="AX470" s="13" t="s">
        <v>80</v>
      </c>
      <c r="AY470" s="207" t="s">
        <v>201</v>
      </c>
    </row>
    <row r="471" spans="1:65" s="2" customFormat="1" ht="37.9" customHeight="1">
      <c r="A471" s="36"/>
      <c r="B471" s="37"/>
      <c r="C471" s="180" t="s">
        <v>741</v>
      </c>
      <c r="D471" s="180" t="s">
        <v>202</v>
      </c>
      <c r="E471" s="181" t="s">
        <v>2007</v>
      </c>
      <c r="F471" s="182" t="s">
        <v>2008</v>
      </c>
      <c r="G471" s="183" t="s">
        <v>224</v>
      </c>
      <c r="H471" s="184">
        <v>0.18</v>
      </c>
      <c r="I471" s="185"/>
      <c r="J471" s="186">
        <f>ROUND(I471*H471,2)</f>
        <v>0</v>
      </c>
      <c r="K471" s="182" t="s">
        <v>206</v>
      </c>
      <c r="L471" s="41"/>
      <c r="M471" s="187" t="s">
        <v>22</v>
      </c>
      <c r="N471" s="188" t="s">
        <v>51</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207</v>
      </c>
      <c r="AT471" s="191" t="s">
        <v>202</v>
      </c>
      <c r="AU471" s="191" t="s">
        <v>89</v>
      </c>
      <c r="AY471" s="19" t="s">
        <v>201</v>
      </c>
      <c r="BE471" s="192">
        <f>IF(N471="základní",J471,0)</f>
        <v>0</v>
      </c>
      <c r="BF471" s="192">
        <f>IF(N471="snížená",J471,0)</f>
        <v>0</v>
      </c>
      <c r="BG471" s="192">
        <f>IF(N471="zákl. přenesená",J471,0)</f>
        <v>0</v>
      </c>
      <c r="BH471" s="192">
        <f>IF(N471="sníž. přenesená",J471,0)</f>
        <v>0</v>
      </c>
      <c r="BI471" s="192">
        <f>IF(N471="nulová",J471,0)</f>
        <v>0</v>
      </c>
      <c r="BJ471" s="19" t="s">
        <v>23</v>
      </c>
      <c r="BK471" s="192">
        <f>ROUND(I471*H471,2)</f>
        <v>0</v>
      </c>
      <c r="BL471" s="19" t="s">
        <v>207</v>
      </c>
      <c r="BM471" s="191" t="s">
        <v>2009</v>
      </c>
    </row>
    <row r="472" spans="1:65" s="2" customFormat="1" ht="234">
      <c r="A472" s="36"/>
      <c r="B472" s="37"/>
      <c r="C472" s="38"/>
      <c r="D472" s="193" t="s">
        <v>209</v>
      </c>
      <c r="E472" s="38"/>
      <c r="F472" s="194" t="s">
        <v>944</v>
      </c>
      <c r="G472" s="38"/>
      <c r="H472" s="38"/>
      <c r="I472" s="195"/>
      <c r="J472" s="38"/>
      <c r="K472" s="38"/>
      <c r="L472" s="41"/>
      <c r="M472" s="196"/>
      <c r="N472" s="197"/>
      <c r="O472" s="66"/>
      <c r="P472" s="66"/>
      <c r="Q472" s="66"/>
      <c r="R472" s="66"/>
      <c r="S472" s="66"/>
      <c r="T472" s="67"/>
      <c r="U472" s="36"/>
      <c r="V472" s="36"/>
      <c r="W472" s="36"/>
      <c r="X472" s="36"/>
      <c r="Y472" s="36"/>
      <c r="Z472" s="36"/>
      <c r="AA472" s="36"/>
      <c r="AB472" s="36"/>
      <c r="AC472" s="36"/>
      <c r="AD472" s="36"/>
      <c r="AE472" s="36"/>
      <c r="AT472" s="19" t="s">
        <v>209</v>
      </c>
      <c r="AU472" s="19" t="s">
        <v>89</v>
      </c>
    </row>
    <row r="473" spans="1:65" s="13" customFormat="1" ht="11.25">
      <c r="B473" s="198"/>
      <c r="C473" s="199"/>
      <c r="D473" s="193" t="s">
        <v>211</v>
      </c>
      <c r="E473" s="200" t="s">
        <v>22</v>
      </c>
      <c r="F473" s="201" t="s">
        <v>2010</v>
      </c>
      <c r="G473" s="199"/>
      <c r="H473" s="200" t="s">
        <v>22</v>
      </c>
      <c r="I473" s="202"/>
      <c r="J473" s="199"/>
      <c r="K473" s="199"/>
      <c r="L473" s="203"/>
      <c r="M473" s="204"/>
      <c r="N473" s="205"/>
      <c r="O473" s="205"/>
      <c r="P473" s="205"/>
      <c r="Q473" s="205"/>
      <c r="R473" s="205"/>
      <c r="S473" s="205"/>
      <c r="T473" s="206"/>
      <c r="AT473" s="207" t="s">
        <v>211</v>
      </c>
      <c r="AU473" s="207" t="s">
        <v>89</v>
      </c>
      <c r="AV473" s="13" t="s">
        <v>23</v>
      </c>
      <c r="AW473" s="13" t="s">
        <v>41</v>
      </c>
      <c r="AX473" s="13" t="s">
        <v>80</v>
      </c>
      <c r="AY473" s="207" t="s">
        <v>201</v>
      </c>
    </row>
    <row r="474" spans="1:65" s="14" customFormat="1" ht="11.25">
      <c r="B474" s="208"/>
      <c r="C474" s="209"/>
      <c r="D474" s="193" t="s">
        <v>211</v>
      </c>
      <c r="E474" s="210" t="s">
        <v>22</v>
      </c>
      <c r="F474" s="211" t="s">
        <v>2011</v>
      </c>
      <c r="G474" s="209"/>
      <c r="H474" s="212">
        <v>0.18</v>
      </c>
      <c r="I474" s="213"/>
      <c r="J474" s="209"/>
      <c r="K474" s="209"/>
      <c r="L474" s="214"/>
      <c r="M474" s="215"/>
      <c r="N474" s="216"/>
      <c r="O474" s="216"/>
      <c r="P474" s="216"/>
      <c r="Q474" s="216"/>
      <c r="R474" s="216"/>
      <c r="S474" s="216"/>
      <c r="T474" s="217"/>
      <c r="AT474" s="218" t="s">
        <v>211</v>
      </c>
      <c r="AU474" s="218" t="s">
        <v>89</v>
      </c>
      <c r="AV474" s="14" t="s">
        <v>89</v>
      </c>
      <c r="AW474" s="14" t="s">
        <v>41</v>
      </c>
      <c r="AX474" s="14" t="s">
        <v>23</v>
      </c>
      <c r="AY474" s="218" t="s">
        <v>201</v>
      </c>
    </row>
    <row r="475" spans="1:65" s="2" customFormat="1" ht="37.9" customHeight="1">
      <c r="A475" s="36"/>
      <c r="B475" s="37"/>
      <c r="C475" s="180" t="s">
        <v>747</v>
      </c>
      <c r="D475" s="180" t="s">
        <v>202</v>
      </c>
      <c r="E475" s="181" t="s">
        <v>2012</v>
      </c>
      <c r="F475" s="182" t="s">
        <v>2013</v>
      </c>
      <c r="G475" s="183" t="s">
        <v>224</v>
      </c>
      <c r="H475" s="184">
        <v>6.5359999999999996</v>
      </c>
      <c r="I475" s="185"/>
      <c r="J475" s="186">
        <f>ROUND(I475*H475,2)</f>
        <v>0</v>
      </c>
      <c r="K475" s="182" t="s">
        <v>206</v>
      </c>
      <c r="L475" s="41"/>
      <c r="M475" s="187" t="s">
        <v>22</v>
      </c>
      <c r="N475" s="188" t="s">
        <v>51</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207</v>
      </c>
      <c r="AT475" s="191" t="s">
        <v>202</v>
      </c>
      <c r="AU475" s="191" t="s">
        <v>89</v>
      </c>
      <c r="AY475" s="19" t="s">
        <v>201</v>
      </c>
      <c r="BE475" s="192">
        <f>IF(N475="základní",J475,0)</f>
        <v>0</v>
      </c>
      <c r="BF475" s="192">
        <f>IF(N475="snížená",J475,0)</f>
        <v>0</v>
      </c>
      <c r="BG475" s="192">
        <f>IF(N475="zákl. přenesená",J475,0)</f>
        <v>0</v>
      </c>
      <c r="BH475" s="192">
        <f>IF(N475="sníž. přenesená",J475,0)</f>
        <v>0</v>
      </c>
      <c r="BI475" s="192">
        <f>IF(N475="nulová",J475,0)</f>
        <v>0</v>
      </c>
      <c r="BJ475" s="19" t="s">
        <v>23</v>
      </c>
      <c r="BK475" s="192">
        <f>ROUND(I475*H475,2)</f>
        <v>0</v>
      </c>
      <c r="BL475" s="19" t="s">
        <v>207</v>
      </c>
      <c r="BM475" s="191" t="s">
        <v>2014</v>
      </c>
    </row>
    <row r="476" spans="1:65" s="2" customFormat="1" ht="234">
      <c r="A476" s="36"/>
      <c r="B476" s="37"/>
      <c r="C476" s="38"/>
      <c r="D476" s="193" t="s">
        <v>209</v>
      </c>
      <c r="E476" s="38"/>
      <c r="F476" s="194" t="s">
        <v>944</v>
      </c>
      <c r="G476" s="38"/>
      <c r="H476" s="38"/>
      <c r="I476" s="195"/>
      <c r="J476" s="38"/>
      <c r="K476" s="38"/>
      <c r="L476" s="41"/>
      <c r="M476" s="196"/>
      <c r="N476" s="197"/>
      <c r="O476" s="66"/>
      <c r="P476" s="66"/>
      <c r="Q476" s="66"/>
      <c r="R476" s="66"/>
      <c r="S476" s="66"/>
      <c r="T476" s="67"/>
      <c r="U476" s="36"/>
      <c r="V476" s="36"/>
      <c r="W476" s="36"/>
      <c r="X476" s="36"/>
      <c r="Y476" s="36"/>
      <c r="Z476" s="36"/>
      <c r="AA476" s="36"/>
      <c r="AB476" s="36"/>
      <c r="AC476" s="36"/>
      <c r="AD476" s="36"/>
      <c r="AE476" s="36"/>
      <c r="AT476" s="19" t="s">
        <v>209</v>
      </c>
      <c r="AU476" s="19" t="s">
        <v>89</v>
      </c>
    </row>
    <row r="477" spans="1:65" s="13" customFormat="1" ht="11.25">
      <c r="B477" s="198"/>
      <c r="C477" s="199"/>
      <c r="D477" s="193" t="s">
        <v>211</v>
      </c>
      <c r="E477" s="200" t="s">
        <v>22</v>
      </c>
      <c r="F477" s="201" t="s">
        <v>2015</v>
      </c>
      <c r="G477" s="199"/>
      <c r="H477" s="200" t="s">
        <v>22</v>
      </c>
      <c r="I477" s="202"/>
      <c r="J477" s="199"/>
      <c r="K477" s="199"/>
      <c r="L477" s="203"/>
      <c r="M477" s="204"/>
      <c r="N477" s="205"/>
      <c r="O477" s="205"/>
      <c r="P477" s="205"/>
      <c r="Q477" s="205"/>
      <c r="R477" s="205"/>
      <c r="S477" s="205"/>
      <c r="T477" s="206"/>
      <c r="AT477" s="207" t="s">
        <v>211</v>
      </c>
      <c r="AU477" s="207" t="s">
        <v>89</v>
      </c>
      <c r="AV477" s="13" t="s">
        <v>23</v>
      </c>
      <c r="AW477" s="13" t="s">
        <v>41</v>
      </c>
      <c r="AX477" s="13" t="s">
        <v>80</v>
      </c>
      <c r="AY477" s="207" t="s">
        <v>201</v>
      </c>
    </row>
    <row r="478" spans="1:65" s="13" customFormat="1" ht="11.25">
      <c r="B478" s="198"/>
      <c r="C478" s="199"/>
      <c r="D478" s="193" t="s">
        <v>211</v>
      </c>
      <c r="E478" s="200" t="s">
        <v>22</v>
      </c>
      <c r="F478" s="201" t="s">
        <v>1950</v>
      </c>
      <c r="G478" s="199"/>
      <c r="H478" s="200" t="s">
        <v>22</v>
      </c>
      <c r="I478" s="202"/>
      <c r="J478" s="199"/>
      <c r="K478" s="199"/>
      <c r="L478" s="203"/>
      <c r="M478" s="204"/>
      <c r="N478" s="205"/>
      <c r="O478" s="205"/>
      <c r="P478" s="205"/>
      <c r="Q478" s="205"/>
      <c r="R478" s="205"/>
      <c r="S478" s="205"/>
      <c r="T478" s="206"/>
      <c r="AT478" s="207" t="s">
        <v>211</v>
      </c>
      <c r="AU478" s="207" t="s">
        <v>89</v>
      </c>
      <c r="AV478" s="13" t="s">
        <v>23</v>
      </c>
      <c r="AW478" s="13" t="s">
        <v>41</v>
      </c>
      <c r="AX478" s="13" t="s">
        <v>80</v>
      </c>
      <c r="AY478" s="207" t="s">
        <v>201</v>
      </c>
    </row>
    <row r="479" spans="1:65" s="14" customFormat="1" ht="11.25">
      <c r="B479" s="208"/>
      <c r="C479" s="209"/>
      <c r="D479" s="193" t="s">
        <v>211</v>
      </c>
      <c r="E479" s="210" t="s">
        <v>22</v>
      </c>
      <c r="F479" s="211" t="s">
        <v>2016</v>
      </c>
      <c r="G479" s="209"/>
      <c r="H479" s="212">
        <v>6.5359999999999996</v>
      </c>
      <c r="I479" s="213"/>
      <c r="J479" s="209"/>
      <c r="K479" s="209"/>
      <c r="L479" s="214"/>
      <c r="M479" s="215"/>
      <c r="N479" s="216"/>
      <c r="O479" s="216"/>
      <c r="P479" s="216"/>
      <c r="Q479" s="216"/>
      <c r="R479" s="216"/>
      <c r="S479" s="216"/>
      <c r="T479" s="217"/>
      <c r="AT479" s="218" t="s">
        <v>211</v>
      </c>
      <c r="AU479" s="218" t="s">
        <v>89</v>
      </c>
      <c r="AV479" s="14" t="s">
        <v>89</v>
      </c>
      <c r="AW479" s="14" t="s">
        <v>41</v>
      </c>
      <c r="AX479" s="14" t="s">
        <v>23</v>
      </c>
      <c r="AY479" s="218" t="s">
        <v>201</v>
      </c>
    </row>
    <row r="480" spans="1:65" s="2" customFormat="1" ht="37.9" customHeight="1">
      <c r="A480" s="36"/>
      <c r="B480" s="37"/>
      <c r="C480" s="180" t="s">
        <v>753</v>
      </c>
      <c r="D480" s="180" t="s">
        <v>202</v>
      </c>
      <c r="E480" s="181" t="s">
        <v>961</v>
      </c>
      <c r="F480" s="182" t="s">
        <v>962</v>
      </c>
      <c r="G480" s="183" t="s">
        <v>205</v>
      </c>
      <c r="H480" s="184">
        <v>3.15</v>
      </c>
      <c r="I480" s="185"/>
      <c r="J480" s="186">
        <f>ROUND(I480*H480,2)</f>
        <v>0</v>
      </c>
      <c r="K480" s="182" t="s">
        <v>206</v>
      </c>
      <c r="L480" s="41"/>
      <c r="M480" s="187" t="s">
        <v>22</v>
      </c>
      <c r="N480" s="188" t="s">
        <v>51</v>
      </c>
      <c r="O480" s="66"/>
      <c r="P480" s="189">
        <f>O480*H480</f>
        <v>0</v>
      </c>
      <c r="Q480" s="189">
        <v>7.26E-3</v>
      </c>
      <c r="R480" s="189">
        <f>Q480*H480</f>
        <v>2.2869E-2</v>
      </c>
      <c r="S480" s="189">
        <v>0</v>
      </c>
      <c r="T480" s="190">
        <f>S480*H480</f>
        <v>0</v>
      </c>
      <c r="U480" s="36"/>
      <c r="V480" s="36"/>
      <c r="W480" s="36"/>
      <c r="X480" s="36"/>
      <c r="Y480" s="36"/>
      <c r="Z480" s="36"/>
      <c r="AA480" s="36"/>
      <c r="AB480" s="36"/>
      <c r="AC480" s="36"/>
      <c r="AD480" s="36"/>
      <c r="AE480" s="36"/>
      <c r="AR480" s="191" t="s">
        <v>207</v>
      </c>
      <c r="AT480" s="191" t="s">
        <v>202</v>
      </c>
      <c r="AU480" s="191" t="s">
        <v>89</v>
      </c>
      <c r="AY480" s="19" t="s">
        <v>201</v>
      </c>
      <c r="BE480" s="192">
        <f>IF(N480="základní",J480,0)</f>
        <v>0</v>
      </c>
      <c r="BF480" s="192">
        <f>IF(N480="snížená",J480,0)</f>
        <v>0</v>
      </c>
      <c r="BG480" s="192">
        <f>IF(N480="zákl. přenesená",J480,0)</f>
        <v>0</v>
      </c>
      <c r="BH480" s="192">
        <f>IF(N480="sníž. přenesená",J480,0)</f>
        <v>0</v>
      </c>
      <c r="BI480" s="192">
        <f>IF(N480="nulová",J480,0)</f>
        <v>0</v>
      </c>
      <c r="BJ480" s="19" t="s">
        <v>23</v>
      </c>
      <c r="BK480" s="192">
        <f>ROUND(I480*H480,2)</f>
        <v>0</v>
      </c>
      <c r="BL480" s="19" t="s">
        <v>207</v>
      </c>
      <c r="BM480" s="191" t="s">
        <v>2017</v>
      </c>
    </row>
    <row r="481" spans="1:65" s="2" customFormat="1" ht="185.25">
      <c r="A481" s="36"/>
      <c r="B481" s="37"/>
      <c r="C481" s="38"/>
      <c r="D481" s="193" t="s">
        <v>209</v>
      </c>
      <c r="E481" s="38"/>
      <c r="F481" s="194" t="s">
        <v>964</v>
      </c>
      <c r="G481" s="38"/>
      <c r="H481" s="38"/>
      <c r="I481" s="195"/>
      <c r="J481" s="38"/>
      <c r="K481" s="38"/>
      <c r="L481" s="41"/>
      <c r="M481" s="196"/>
      <c r="N481" s="197"/>
      <c r="O481" s="66"/>
      <c r="P481" s="66"/>
      <c r="Q481" s="66"/>
      <c r="R481" s="66"/>
      <c r="S481" s="66"/>
      <c r="T481" s="67"/>
      <c r="U481" s="36"/>
      <c r="V481" s="36"/>
      <c r="W481" s="36"/>
      <c r="X481" s="36"/>
      <c r="Y481" s="36"/>
      <c r="Z481" s="36"/>
      <c r="AA481" s="36"/>
      <c r="AB481" s="36"/>
      <c r="AC481" s="36"/>
      <c r="AD481" s="36"/>
      <c r="AE481" s="36"/>
      <c r="AT481" s="19" t="s">
        <v>209</v>
      </c>
      <c r="AU481" s="19" t="s">
        <v>89</v>
      </c>
    </row>
    <row r="482" spans="1:65" s="13" customFormat="1" ht="11.25">
      <c r="B482" s="198"/>
      <c r="C482" s="199"/>
      <c r="D482" s="193" t="s">
        <v>211</v>
      </c>
      <c r="E482" s="200" t="s">
        <v>22</v>
      </c>
      <c r="F482" s="201" t="s">
        <v>2018</v>
      </c>
      <c r="G482" s="199"/>
      <c r="H482" s="200" t="s">
        <v>22</v>
      </c>
      <c r="I482" s="202"/>
      <c r="J482" s="199"/>
      <c r="K482" s="199"/>
      <c r="L482" s="203"/>
      <c r="M482" s="204"/>
      <c r="N482" s="205"/>
      <c r="O482" s="205"/>
      <c r="P482" s="205"/>
      <c r="Q482" s="205"/>
      <c r="R482" s="205"/>
      <c r="S482" s="205"/>
      <c r="T482" s="206"/>
      <c r="AT482" s="207" t="s">
        <v>211</v>
      </c>
      <c r="AU482" s="207" t="s">
        <v>89</v>
      </c>
      <c r="AV482" s="13" t="s">
        <v>23</v>
      </c>
      <c r="AW482" s="13" t="s">
        <v>41</v>
      </c>
      <c r="AX482" s="13" t="s">
        <v>80</v>
      </c>
      <c r="AY482" s="207" t="s">
        <v>201</v>
      </c>
    </row>
    <row r="483" spans="1:65" s="13" customFormat="1" ht="11.25">
      <c r="B483" s="198"/>
      <c r="C483" s="199"/>
      <c r="D483" s="193" t="s">
        <v>211</v>
      </c>
      <c r="E483" s="200" t="s">
        <v>22</v>
      </c>
      <c r="F483" s="201" t="s">
        <v>2019</v>
      </c>
      <c r="G483" s="199"/>
      <c r="H483" s="200" t="s">
        <v>22</v>
      </c>
      <c r="I483" s="202"/>
      <c r="J483" s="199"/>
      <c r="K483" s="199"/>
      <c r="L483" s="203"/>
      <c r="M483" s="204"/>
      <c r="N483" s="205"/>
      <c r="O483" s="205"/>
      <c r="P483" s="205"/>
      <c r="Q483" s="205"/>
      <c r="R483" s="205"/>
      <c r="S483" s="205"/>
      <c r="T483" s="206"/>
      <c r="AT483" s="207" t="s">
        <v>211</v>
      </c>
      <c r="AU483" s="207" t="s">
        <v>89</v>
      </c>
      <c r="AV483" s="13" t="s">
        <v>23</v>
      </c>
      <c r="AW483" s="13" t="s">
        <v>41</v>
      </c>
      <c r="AX483" s="13" t="s">
        <v>80</v>
      </c>
      <c r="AY483" s="207" t="s">
        <v>201</v>
      </c>
    </row>
    <row r="484" spans="1:65" s="14" customFormat="1" ht="11.25">
      <c r="B484" s="208"/>
      <c r="C484" s="209"/>
      <c r="D484" s="193" t="s">
        <v>211</v>
      </c>
      <c r="E484" s="210" t="s">
        <v>22</v>
      </c>
      <c r="F484" s="211" t="s">
        <v>2020</v>
      </c>
      <c r="G484" s="209"/>
      <c r="H484" s="212">
        <v>3.15</v>
      </c>
      <c r="I484" s="213"/>
      <c r="J484" s="209"/>
      <c r="K484" s="209"/>
      <c r="L484" s="214"/>
      <c r="M484" s="215"/>
      <c r="N484" s="216"/>
      <c r="O484" s="216"/>
      <c r="P484" s="216"/>
      <c r="Q484" s="216"/>
      <c r="R484" s="216"/>
      <c r="S484" s="216"/>
      <c r="T484" s="217"/>
      <c r="AT484" s="218" t="s">
        <v>211</v>
      </c>
      <c r="AU484" s="218" t="s">
        <v>89</v>
      </c>
      <c r="AV484" s="14" t="s">
        <v>89</v>
      </c>
      <c r="AW484" s="14" t="s">
        <v>41</v>
      </c>
      <c r="AX484" s="14" t="s">
        <v>23</v>
      </c>
      <c r="AY484" s="218" t="s">
        <v>201</v>
      </c>
    </row>
    <row r="485" spans="1:65" s="2" customFormat="1" ht="37.9" customHeight="1">
      <c r="A485" s="36"/>
      <c r="B485" s="37"/>
      <c r="C485" s="180" t="s">
        <v>760</v>
      </c>
      <c r="D485" s="180" t="s">
        <v>202</v>
      </c>
      <c r="E485" s="181" t="s">
        <v>974</v>
      </c>
      <c r="F485" s="182" t="s">
        <v>975</v>
      </c>
      <c r="G485" s="183" t="s">
        <v>205</v>
      </c>
      <c r="H485" s="184">
        <v>3.15</v>
      </c>
      <c r="I485" s="185"/>
      <c r="J485" s="186">
        <f>ROUND(I485*H485,2)</f>
        <v>0</v>
      </c>
      <c r="K485" s="182" t="s">
        <v>206</v>
      </c>
      <c r="L485" s="41"/>
      <c r="M485" s="187" t="s">
        <v>22</v>
      </c>
      <c r="N485" s="188" t="s">
        <v>51</v>
      </c>
      <c r="O485" s="66"/>
      <c r="P485" s="189">
        <f>O485*H485</f>
        <v>0</v>
      </c>
      <c r="Q485" s="189">
        <v>8.5999999999999998E-4</v>
      </c>
      <c r="R485" s="189">
        <f>Q485*H485</f>
        <v>2.709E-3</v>
      </c>
      <c r="S485" s="189">
        <v>0</v>
      </c>
      <c r="T485" s="190">
        <f>S485*H485</f>
        <v>0</v>
      </c>
      <c r="U485" s="36"/>
      <c r="V485" s="36"/>
      <c r="W485" s="36"/>
      <c r="X485" s="36"/>
      <c r="Y485" s="36"/>
      <c r="Z485" s="36"/>
      <c r="AA485" s="36"/>
      <c r="AB485" s="36"/>
      <c r="AC485" s="36"/>
      <c r="AD485" s="36"/>
      <c r="AE485" s="36"/>
      <c r="AR485" s="191" t="s">
        <v>207</v>
      </c>
      <c r="AT485" s="191" t="s">
        <v>202</v>
      </c>
      <c r="AU485" s="191" t="s">
        <v>89</v>
      </c>
      <c r="AY485" s="19" t="s">
        <v>201</v>
      </c>
      <c r="BE485" s="192">
        <f>IF(N485="základní",J485,0)</f>
        <v>0</v>
      </c>
      <c r="BF485" s="192">
        <f>IF(N485="snížená",J485,0)</f>
        <v>0</v>
      </c>
      <c r="BG485" s="192">
        <f>IF(N485="zákl. přenesená",J485,0)</f>
        <v>0</v>
      </c>
      <c r="BH485" s="192">
        <f>IF(N485="sníž. přenesená",J485,0)</f>
        <v>0</v>
      </c>
      <c r="BI485" s="192">
        <f>IF(N485="nulová",J485,0)</f>
        <v>0</v>
      </c>
      <c r="BJ485" s="19" t="s">
        <v>23</v>
      </c>
      <c r="BK485" s="192">
        <f>ROUND(I485*H485,2)</f>
        <v>0</v>
      </c>
      <c r="BL485" s="19" t="s">
        <v>207</v>
      </c>
      <c r="BM485" s="191" t="s">
        <v>2021</v>
      </c>
    </row>
    <row r="486" spans="1:65" s="2" customFormat="1" ht="185.25">
      <c r="A486" s="36"/>
      <c r="B486" s="37"/>
      <c r="C486" s="38"/>
      <c r="D486" s="193" t="s">
        <v>209</v>
      </c>
      <c r="E486" s="38"/>
      <c r="F486" s="194" t="s">
        <v>964</v>
      </c>
      <c r="G486" s="38"/>
      <c r="H486" s="38"/>
      <c r="I486" s="195"/>
      <c r="J486" s="38"/>
      <c r="K486" s="38"/>
      <c r="L486" s="41"/>
      <c r="M486" s="196"/>
      <c r="N486" s="197"/>
      <c r="O486" s="66"/>
      <c r="P486" s="66"/>
      <c r="Q486" s="66"/>
      <c r="R486" s="66"/>
      <c r="S486" s="66"/>
      <c r="T486" s="67"/>
      <c r="U486" s="36"/>
      <c r="V486" s="36"/>
      <c r="W486" s="36"/>
      <c r="X486" s="36"/>
      <c r="Y486" s="36"/>
      <c r="Z486" s="36"/>
      <c r="AA486" s="36"/>
      <c r="AB486" s="36"/>
      <c r="AC486" s="36"/>
      <c r="AD486" s="36"/>
      <c r="AE486" s="36"/>
      <c r="AT486" s="19" t="s">
        <v>209</v>
      </c>
      <c r="AU486" s="19" t="s">
        <v>89</v>
      </c>
    </row>
    <row r="487" spans="1:65" s="2" customFormat="1" ht="37.9" customHeight="1">
      <c r="A487" s="36"/>
      <c r="B487" s="37"/>
      <c r="C487" s="180" t="s">
        <v>768</v>
      </c>
      <c r="D487" s="180" t="s">
        <v>202</v>
      </c>
      <c r="E487" s="181" t="s">
        <v>977</v>
      </c>
      <c r="F487" s="182" t="s">
        <v>978</v>
      </c>
      <c r="G487" s="183" t="s">
        <v>285</v>
      </c>
      <c r="H487" s="184">
        <v>0.78400000000000003</v>
      </c>
      <c r="I487" s="185"/>
      <c r="J487" s="186">
        <f>ROUND(I487*H487,2)</f>
        <v>0</v>
      </c>
      <c r="K487" s="182" t="s">
        <v>206</v>
      </c>
      <c r="L487" s="41"/>
      <c r="M487" s="187" t="s">
        <v>22</v>
      </c>
      <c r="N487" s="188" t="s">
        <v>51</v>
      </c>
      <c r="O487" s="66"/>
      <c r="P487" s="189">
        <f>O487*H487</f>
        <v>0</v>
      </c>
      <c r="Q487" s="189">
        <v>1.0958000000000001</v>
      </c>
      <c r="R487" s="189">
        <f>Q487*H487</f>
        <v>0.85910720000000007</v>
      </c>
      <c r="S487" s="189">
        <v>0</v>
      </c>
      <c r="T487" s="190">
        <f>S487*H487</f>
        <v>0</v>
      </c>
      <c r="U487" s="36"/>
      <c r="V487" s="36"/>
      <c r="W487" s="36"/>
      <c r="X487" s="36"/>
      <c r="Y487" s="36"/>
      <c r="Z487" s="36"/>
      <c r="AA487" s="36"/>
      <c r="AB487" s="36"/>
      <c r="AC487" s="36"/>
      <c r="AD487" s="36"/>
      <c r="AE487" s="36"/>
      <c r="AR487" s="191" t="s">
        <v>207</v>
      </c>
      <c r="AT487" s="191" t="s">
        <v>202</v>
      </c>
      <c r="AU487" s="191" t="s">
        <v>89</v>
      </c>
      <c r="AY487" s="19" t="s">
        <v>201</v>
      </c>
      <c r="BE487" s="192">
        <f>IF(N487="základní",J487,0)</f>
        <v>0</v>
      </c>
      <c r="BF487" s="192">
        <f>IF(N487="snížená",J487,0)</f>
        <v>0</v>
      </c>
      <c r="BG487" s="192">
        <f>IF(N487="zákl. přenesená",J487,0)</f>
        <v>0</v>
      </c>
      <c r="BH487" s="192">
        <f>IF(N487="sníž. přenesená",J487,0)</f>
        <v>0</v>
      </c>
      <c r="BI487" s="192">
        <f>IF(N487="nulová",J487,0)</f>
        <v>0</v>
      </c>
      <c r="BJ487" s="19" t="s">
        <v>23</v>
      </c>
      <c r="BK487" s="192">
        <f>ROUND(I487*H487,2)</f>
        <v>0</v>
      </c>
      <c r="BL487" s="19" t="s">
        <v>207</v>
      </c>
      <c r="BM487" s="191" t="s">
        <v>2022</v>
      </c>
    </row>
    <row r="488" spans="1:65" s="2" customFormat="1" ht="97.5">
      <c r="A488" s="36"/>
      <c r="B488" s="37"/>
      <c r="C488" s="38"/>
      <c r="D488" s="193" t="s">
        <v>209</v>
      </c>
      <c r="E488" s="38"/>
      <c r="F488" s="194" t="s">
        <v>980</v>
      </c>
      <c r="G488" s="38"/>
      <c r="H488" s="38"/>
      <c r="I488" s="195"/>
      <c r="J488" s="38"/>
      <c r="K488" s="38"/>
      <c r="L488" s="41"/>
      <c r="M488" s="196"/>
      <c r="N488" s="197"/>
      <c r="O488" s="66"/>
      <c r="P488" s="66"/>
      <c r="Q488" s="66"/>
      <c r="R488" s="66"/>
      <c r="S488" s="66"/>
      <c r="T488" s="67"/>
      <c r="U488" s="36"/>
      <c r="V488" s="36"/>
      <c r="W488" s="36"/>
      <c r="X488" s="36"/>
      <c r="Y488" s="36"/>
      <c r="Z488" s="36"/>
      <c r="AA488" s="36"/>
      <c r="AB488" s="36"/>
      <c r="AC488" s="36"/>
      <c r="AD488" s="36"/>
      <c r="AE488" s="36"/>
      <c r="AT488" s="19" t="s">
        <v>209</v>
      </c>
      <c r="AU488" s="19" t="s">
        <v>89</v>
      </c>
    </row>
    <row r="489" spans="1:65" s="13" customFormat="1" ht="11.25">
      <c r="B489" s="198"/>
      <c r="C489" s="199"/>
      <c r="D489" s="193" t="s">
        <v>211</v>
      </c>
      <c r="E489" s="200" t="s">
        <v>22</v>
      </c>
      <c r="F489" s="201" t="s">
        <v>2018</v>
      </c>
      <c r="G489" s="199"/>
      <c r="H489" s="200" t="s">
        <v>22</v>
      </c>
      <c r="I489" s="202"/>
      <c r="J489" s="199"/>
      <c r="K489" s="199"/>
      <c r="L489" s="203"/>
      <c r="M489" s="204"/>
      <c r="N489" s="205"/>
      <c r="O489" s="205"/>
      <c r="P489" s="205"/>
      <c r="Q489" s="205"/>
      <c r="R489" s="205"/>
      <c r="S489" s="205"/>
      <c r="T489" s="206"/>
      <c r="AT489" s="207" t="s">
        <v>211</v>
      </c>
      <c r="AU489" s="207" t="s">
        <v>89</v>
      </c>
      <c r="AV489" s="13" t="s">
        <v>23</v>
      </c>
      <c r="AW489" s="13" t="s">
        <v>41</v>
      </c>
      <c r="AX489" s="13" t="s">
        <v>80</v>
      </c>
      <c r="AY489" s="207" t="s">
        <v>201</v>
      </c>
    </row>
    <row r="490" spans="1:65" s="13" customFormat="1" ht="11.25">
      <c r="B490" s="198"/>
      <c r="C490" s="199"/>
      <c r="D490" s="193" t="s">
        <v>211</v>
      </c>
      <c r="E490" s="200" t="s">
        <v>22</v>
      </c>
      <c r="F490" s="201" t="s">
        <v>2019</v>
      </c>
      <c r="G490" s="199"/>
      <c r="H490" s="200" t="s">
        <v>22</v>
      </c>
      <c r="I490" s="202"/>
      <c r="J490" s="199"/>
      <c r="K490" s="199"/>
      <c r="L490" s="203"/>
      <c r="M490" s="204"/>
      <c r="N490" s="205"/>
      <c r="O490" s="205"/>
      <c r="P490" s="205"/>
      <c r="Q490" s="205"/>
      <c r="R490" s="205"/>
      <c r="S490" s="205"/>
      <c r="T490" s="206"/>
      <c r="AT490" s="207" t="s">
        <v>211</v>
      </c>
      <c r="AU490" s="207" t="s">
        <v>89</v>
      </c>
      <c r="AV490" s="13" t="s">
        <v>23</v>
      </c>
      <c r="AW490" s="13" t="s">
        <v>41</v>
      </c>
      <c r="AX490" s="13" t="s">
        <v>80</v>
      </c>
      <c r="AY490" s="207" t="s">
        <v>201</v>
      </c>
    </row>
    <row r="491" spans="1:65" s="14" customFormat="1" ht="11.25">
      <c r="B491" s="208"/>
      <c r="C491" s="209"/>
      <c r="D491" s="193" t="s">
        <v>211</v>
      </c>
      <c r="E491" s="210" t="s">
        <v>22</v>
      </c>
      <c r="F491" s="211" t="s">
        <v>2023</v>
      </c>
      <c r="G491" s="209"/>
      <c r="H491" s="212">
        <v>0.78400000000000003</v>
      </c>
      <c r="I491" s="213"/>
      <c r="J491" s="209"/>
      <c r="K491" s="209"/>
      <c r="L491" s="214"/>
      <c r="M491" s="215"/>
      <c r="N491" s="216"/>
      <c r="O491" s="216"/>
      <c r="P491" s="216"/>
      <c r="Q491" s="216"/>
      <c r="R491" s="216"/>
      <c r="S491" s="216"/>
      <c r="T491" s="217"/>
      <c r="AT491" s="218" t="s">
        <v>211</v>
      </c>
      <c r="AU491" s="218" t="s">
        <v>89</v>
      </c>
      <c r="AV491" s="14" t="s">
        <v>89</v>
      </c>
      <c r="AW491" s="14" t="s">
        <v>41</v>
      </c>
      <c r="AX491" s="14" t="s">
        <v>23</v>
      </c>
      <c r="AY491" s="218" t="s">
        <v>201</v>
      </c>
    </row>
    <row r="492" spans="1:65" s="2" customFormat="1" ht="24.2" customHeight="1">
      <c r="A492" s="36"/>
      <c r="B492" s="37"/>
      <c r="C492" s="180" t="s">
        <v>773</v>
      </c>
      <c r="D492" s="180" t="s">
        <v>202</v>
      </c>
      <c r="E492" s="181" t="s">
        <v>2024</v>
      </c>
      <c r="F492" s="182" t="s">
        <v>2025</v>
      </c>
      <c r="G492" s="183" t="s">
        <v>224</v>
      </c>
      <c r="H492" s="184">
        <v>6.1040000000000001</v>
      </c>
      <c r="I492" s="185"/>
      <c r="J492" s="186">
        <f>ROUND(I492*H492,2)</f>
        <v>0</v>
      </c>
      <c r="K492" s="182" t="s">
        <v>206</v>
      </c>
      <c r="L492" s="41"/>
      <c r="M492" s="187" t="s">
        <v>22</v>
      </c>
      <c r="N492" s="188" t="s">
        <v>51</v>
      </c>
      <c r="O492" s="66"/>
      <c r="P492" s="189">
        <f>O492*H492</f>
        <v>0</v>
      </c>
      <c r="Q492" s="189">
        <v>2.8969299999999998</v>
      </c>
      <c r="R492" s="189">
        <f>Q492*H492</f>
        <v>17.682860719999997</v>
      </c>
      <c r="S492" s="189">
        <v>0</v>
      </c>
      <c r="T492" s="190">
        <f>S492*H492</f>
        <v>0</v>
      </c>
      <c r="U492" s="36"/>
      <c r="V492" s="36"/>
      <c r="W492" s="36"/>
      <c r="X492" s="36"/>
      <c r="Y492" s="36"/>
      <c r="Z492" s="36"/>
      <c r="AA492" s="36"/>
      <c r="AB492" s="36"/>
      <c r="AC492" s="36"/>
      <c r="AD492" s="36"/>
      <c r="AE492" s="36"/>
      <c r="AR492" s="191" t="s">
        <v>207</v>
      </c>
      <c r="AT492" s="191" t="s">
        <v>202</v>
      </c>
      <c r="AU492" s="191" t="s">
        <v>89</v>
      </c>
      <c r="AY492" s="19" t="s">
        <v>201</v>
      </c>
      <c r="BE492" s="192">
        <f>IF(N492="základní",J492,0)</f>
        <v>0</v>
      </c>
      <c r="BF492" s="192">
        <f>IF(N492="snížená",J492,0)</f>
        <v>0</v>
      </c>
      <c r="BG492" s="192">
        <f>IF(N492="zákl. přenesená",J492,0)</f>
        <v>0</v>
      </c>
      <c r="BH492" s="192">
        <f>IF(N492="sníž. přenesená",J492,0)</f>
        <v>0</v>
      </c>
      <c r="BI492" s="192">
        <f>IF(N492="nulová",J492,0)</f>
        <v>0</v>
      </c>
      <c r="BJ492" s="19" t="s">
        <v>23</v>
      </c>
      <c r="BK492" s="192">
        <f>ROUND(I492*H492,2)</f>
        <v>0</v>
      </c>
      <c r="BL492" s="19" t="s">
        <v>207</v>
      </c>
      <c r="BM492" s="191" t="s">
        <v>2026</v>
      </c>
    </row>
    <row r="493" spans="1:65" s="2" customFormat="1" ht="58.5">
      <c r="A493" s="36"/>
      <c r="B493" s="37"/>
      <c r="C493" s="38"/>
      <c r="D493" s="193" t="s">
        <v>209</v>
      </c>
      <c r="E493" s="38"/>
      <c r="F493" s="194" t="s">
        <v>2027</v>
      </c>
      <c r="G493" s="38"/>
      <c r="H493" s="38"/>
      <c r="I493" s="195"/>
      <c r="J493" s="38"/>
      <c r="K493" s="38"/>
      <c r="L493" s="41"/>
      <c r="M493" s="196"/>
      <c r="N493" s="197"/>
      <c r="O493" s="66"/>
      <c r="P493" s="66"/>
      <c r="Q493" s="66"/>
      <c r="R493" s="66"/>
      <c r="S493" s="66"/>
      <c r="T493" s="67"/>
      <c r="U493" s="36"/>
      <c r="V493" s="36"/>
      <c r="W493" s="36"/>
      <c r="X493" s="36"/>
      <c r="Y493" s="36"/>
      <c r="Z493" s="36"/>
      <c r="AA493" s="36"/>
      <c r="AB493" s="36"/>
      <c r="AC493" s="36"/>
      <c r="AD493" s="36"/>
      <c r="AE493" s="36"/>
      <c r="AT493" s="19" t="s">
        <v>209</v>
      </c>
      <c r="AU493" s="19" t="s">
        <v>89</v>
      </c>
    </row>
    <row r="494" spans="1:65" s="13" customFormat="1" ht="11.25">
      <c r="B494" s="198"/>
      <c r="C494" s="199"/>
      <c r="D494" s="193" t="s">
        <v>211</v>
      </c>
      <c r="E494" s="200" t="s">
        <v>22</v>
      </c>
      <c r="F494" s="201" t="s">
        <v>2028</v>
      </c>
      <c r="G494" s="199"/>
      <c r="H494" s="200" t="s">
        <v>22</v>
      </c>
      <c r="I494" s="202"/>
      <c r="J494" s="199"/>
      <c r="K494" s="199"/>
      <c r="L494" s="203"/>
      <c r="M494" s="204"/>
      <c r="N494" s="205"/>
      <c r="O494" s="205"/>
      <c r="P494" s="205"/>
      <c r="Q494" s="205"/>
      <c r="R494" s="205"/>
      <c r="S494" s="205"/>
      <c r="T494" s="206"/>
      <c r="AT494" s="207" t="s">
        <v>211</v>
      </c>
      <c r="AU494" s="207" t="s">
        <v>89</v>
      </c>
      <c r="AV494" s="13" t="s">
        <v>23</v>
      </c>
      <c r="AW494" s="13" t="s">
        <v>41</v>
      </c>
      <c r="AX494" s="13" t="s">
        <v>80</v>
      </c>
      <c r="AY494" s="207" t="s">
        <v>201</v>
      </c>
    </row>
    <row r="495" spans="1:65" s="14" customFormat="1" ht="11.25">
      <c r="B495" s="208"/>
      <c r="C495" s="209"/>
      <c r="D495" s="193" t="s">
        <v>211</v>
      </c>
      <c r="E495" s="210" t="s">
        <v>22</v>
      </c>
      <c r="F495" s="211" t="s">
        <v>2029</v>
      </c>
      <c r="G495" s="209"/>
      <c r="H495" s="212">
        <v>6.1040000000000001</v>
      </c>
      <c r="I495" s="213"/>
      <c r="J495" s="209"/>
      <c r="K495" s="209"/>
      <c r="L495" s="214"/>
      <c r="M495" s="215"/>
      <c r="N495" s="216"/>
      <c r="O495" s="216"/>
      <c r="P495" s="216"/>
      <c r="Q495" s="216"/>
      <c r="R495" s="216"/>
      <c r="S495" s="216"/>
      <c r="T495" s="217"/>
      <c r="AT495" s="218" t="s">
        <v>211</v>
      </c>
      <c r="AU495" s="218" t="s">
        <v>89</v>
      </c>
      <c r="AV495" s="14" t="s">
        <v>89</v>
      </c>
      <c r="AW495" s="14" t="s">
        <v>41</v>
      </c>
      <c r="AX495" s="14" t="s">
        <v>23</v>
      </c>
      <c r="AY495" s="218" t="s">
        <v>201</v>
      </c>
    </row>
    <row r="496" spans="1:65" s="2" customFormat="1" ht="14.45" customHeight="1">
      <c r="A496" s="36"/>
      <c r="B496" s="37"/>
      <c r="C496" s="180" t="s">
        <v>780</v>
      </c>
      <c r="D496" s="180" t="s">
        <v>202</v>
      </c>
      <c r="E496" s="181" t="s">
        <v>2030</v>
      </c>
      <c r="F496" s="182" t="s">
        <v>2031</v>
      </c>
      <c r="G496" s="183" t="s">
        <v>224</v>
      </c>
      <c r="H496" s="184">
        <v>34.659999999999997</v>
      </c>
      <c r="I496" s="185"/>
      <c r="J496" s="186">
        <f>ROUND(I496*H496,2)</f>
        <v>0</v>
      </c>
      <c r="K496" s="182" t="s">
        <v>206</v>
      </c>
      <c r="L496" s="41"/>
      <c r="M496" s="187" t="s">
        <v>22</v>
      </c>
      <c r="N496" s="188" t="s">
        <v>51</v>
      </c>
      <c r="O496" s="66"/>
      <c r="P496" s="189">
        <f>O496*H496</f>
        <v>0</v>
      </c>
      <c r="Q496" s="189">
        <v>2.45329</v>
      </c>
      <c r="R496" s="189">
        <f>Q496*H496</f>
        <v>85.031031399999989</v>
      </c>
      <c r="S496" s="189">
        <v>0</v>
      </c>
      <c r="T496" s="190">
        <f>S496*H496</f>
        <v>0</v>
      </c>
      <c r="U496" s="36"/>
      <c r="V496" s="36"/>
      <c r="W496" s="36"/>
      <c r="X496" s="36"/>
      <c r="Y496" s="36"/>
      <c r="Z496" s="36"/>
      <c r="AA496" s="36"/>
      <c r="AB496" s="36"/>
      <c r="AC496" s="36"/>
      <c r="AD496" s="36"/>
      <c r="AE496" s="36"/>
      <c r="AR496" s="191" t="s">
        <v>207</v>
      </c>
      <c r="AT496" s="191" t="s">
        <v>202</v>
      </c>
      <c r="AU496" s="191" t="s">
        <v>89</v>
      </c>
      <c r="AY496" s="19" t="s">
        <v>201</v>
      </c>
      <c r="BE496" s="192">
        <f>IF(N496="základní",J496,0)</f>
        <v>0</v>
      </c>
      <c r="BF496" s="192">
        <f>IF(N496="snížená",J496,0)</f>
        <v>0</v>
      </c>
      <c r="BG496" s="192">
        <f>IF(N496="zákl. přenesená",J496,0)</f>
        <v>0</v>
      </c>
      <c r="BH496" s="192">
        <f>IF(N496="sníž. přenesená",J496,0)</f>
        <v>0</v>
      </c>
      <c r="BI496" s="192">
        <f>IF(N496="nulová",J496,0)</f>
        <v>0</v>
      </c>
      <c r="BJ496" s="19" t="s">
        <v>23</v>
      </c>
      <c r="BK496" s="192">
        <f>ROUND(I496*H496,2)</f>
        <v>0</v>
      </c>
      <c r="BL496" s="19" t="s">
        <v>207</v>
      </c>
      <c r="BM496" s="191" t="s">
        <v>2032</v>
      </c>
    </row>
    <row r="497" spans="1:65" s="2" customFormat="1" ht="29.25">
      <c r="A497" s="36"/>
      <c r="B497" s="37"/>
      <c r="C497" s="38"/>
      <c r="D497" s="193" t="s">
        <v>209</v>
      </c>
      <c r="E497" s="38"/>
      <c r="F497" s="194" t="s">
        <v>2033</v>
      </c>
      <c r="G497" s="38"/>
      <c r="H497" s="38"/>
      <c r="I497" s="195"/>
      <c r="J497" s="38"/>
      <c r="K497" s="38"/>
      <c r="L497" s="41"/>
      <c r="M497" s="196"/>
      <c r="N497" s="197"/>
      <c r="O497" s="66"/>
      <c r="P497" s="66"/>
      <c r="Q497" s="66"/>
      <c r="R497" s="66"/>
      <c r="S497" s="66"/>
      <c r="T497" s="67"/>
      <c r="U497" s="36"/>
      <c r="V497" s="36"/>
      <c r="W497" s="36"/>
      <c r="X497" s="36"/>
      <c r="Y497" s="36"/>
      <c r="Z497" s="36"/>
      <c r="AA497" s="36"/>
      <c r="AB497" s="36"/>
      <c r="AC497" s="36"/>
      <c r="AD497" s="36"/>
      <c r="AE497" s="36"/>
      <c r="AT497" s="19" t="s">
        <v>209</v>
      </c>
      <c r="AU497" s="19" t="s">
        <v>89</v>
      </c>
    </row>
    <row r="498" spans="1:65" s="13" customFormat="1" ht="11.25">
      <c r="B498" s="198"/>
      <c r="C498" s="199"/>
      <c r="D498" s="193" t="s">
        <v>211</v>
      </c>
      <c r="E498" s="200" t="s">
        <v>22</v>
      </c>
      <c r="F498" s="201" t="s">
        <v>2034</v>
      </c>
      <c r="G498" s="199"/>
      <c r="H498" s="200" t="s">
        <v>22</v>
      </c>
      <c r="I498" s="202"/>
      <c r="J498" s="199"/>
      <c r="K498" s="199"/>
      <c r="L498" s="203"/>
      <c r="M498" s="204"/>
      <c r="N498" s="205"/>
      <c r="O498" s="205"/>
      <c r="P498" s="205"/>
      <c r="Q498" s="205"/>
      <c r="R498" s="205"/>
      <c r="S498" s="205"/>
      <c r="T498" s="206"/>
      <c r="AT498" s="207" t="s">
        <v>211</v>
      </c>
      <c r="AU498" s="207" t="s">
        <v>89</v>
      </c>
      <c r="AV498" s="13" t="s">
        <v>23</v>
      </c>
      <c r="AW498" s="13" t="s">
        <v>41</v>
      </c>
      <c r="AX498" s="13" t="s">
        <v>80</v>
      </c>
      <c r="AY498" s="207" t="s">
        <v>201</v>
      </c>
    </row>
    <row r="499" spans="1:65" s="13" customFormat="1" ht="11.25">
      <c r="B499" s="198"/>
      <c r="C499" s="199"/>
      <c r="D499" s="193" t="s">
        <v>211</v>
      </c>
      <c r="E499" s="200" t="s">
        <v>22</v>
      </c>
      <c r="F499" s="201" t="s">
        <v>2035</v>
      </c>
      <c r="G499" s="199"/>
      <c r="H499" s="200" t="s">
        <v>22</v>
      </c>
      <c r="I499" s="202"/>
      <c r="J499" s="199"/>
      <c r="K499" s="199"/>
      <c r="L499" s="203"/>
      <c r="M499" s="204"/>
      <c r="N499" s="205"/>
      <c r="O499" s="205"/>
      <c r="P499" s="205"/>
      <c r="Q499" s="205"/>
      <c r="R499" s="205"/>
      <c r="S499" s="205"/>
      <c r="T499" s="206"/>
      <c r="AT499" s="207" t="s">
        <v>211</v>
      </c>
      <c r="AU499" s="207" t="s">
        <v>89</v>
      </c>
      <c r="AV499" s="13" t="s">
        <v>23</v>
      </c>
      <c r="AW499" s="13" t="s">
        <v>41</v>
      </c>
      <c r="AX499" s="13" t="s">
        <v>80</v>
      </c>
      <c r="AY499" s="207" t="s">
        <v>201</v>
      </c>
    </row>
    <row r="500" spans="1:65" s="14" customFormat="1" ht="11.25">
      <c r="B500" s="208"/>
      <c r="C500" s="209"/>
      <c r="D500" s="193" t="s">
        <v>211</v>
      </c>
      <c r="E500" s="210" t="s">
        <v>22</v>
      </c>
      <c r="F500" s="211" t="s">
        <v>1947</v>
      </c>
      <c r="G500" s="209"/>
      <c r="H500" s="212">
        <v>15.36</v>
      </c>
      <c r="I500" s="213"/>
      <c r="J500" s="209"/>
      <c r="K500" s="209"/>
      <c r="L500" s="214"/>
      <c r="M500" s="215"/>
      <c r="N500" s="216"/>
      <c r="O500" s="216"/>
      <c r="P500" s="216"/>
      <c r="Q500" s="216"/>
      <c r="R500" s="216"/>
      <c r="S500" s="216"/>
      <c r="T500" s="217"/>
      <c r="AT500" s="218" t="s">
        <v>211</v>
      </c>
      <c r="AU500" s="218" t="s">
        <v>89</v>
      </c>
      <c r="AV500" s="14" t="s">
        <v>89</v>
      </c>
      <c r="AW500" s="14" t="s">
        <v>41</v>
      </c>
      <c r="AX500" s="14" t="s">
        <v>80</v>
      </c>
      <c r="AY500" s="218" t="s">
        <v>201</v>
      </c>
    </row>
    <row r="501" spans="1:65" s="13" customFormat="1" ht="11.25">
      <c r="B501" s="198"/>
      <c r="C501" s="199"/>
      <c r="D501" s="193" t="s">
        <v>211</v>
      </c>
      <c r="E501" s="200" t="s">
        <v>22</v>
      </c>
      <c r="F501" s="201" t="s">
        <v>2036</v>
      </c>
      <c r="G501" s="199"/>
      <c r="H501" s="200" t="s">
        <v>22</v>
      </c>
      <c r="I501" s="202"/>
      <c r="J501" s="199"/>
      <c r="K501" s="199"/>
      <c r="L501" s="203"/>
      <c r="M501" s="204"/>
      <c r="N501" s="205"/>
      <c r="O501" s="205"/>
      <c r="P501" s="205"/>
      <c r="Q501" s="205"/>
      <c r="R501" s="205"/>
      <c r="S501" s="205"/>
      <c r="T501" s="206"/>
      <c r="AT501" s="207" t="s">
        <v>211</v>
      </c>
      <c r="AU501" s="207" t="s">
        <v>89</v>
      </c>
      <c r="AV501" s="13" t="s">
        <v>23</v>
      </c>
      <c r="AW501" s="13" t="s">
        <v>41</v>
      </c>
      <c r="AX501" s="13" t="s">
        <v>80</v>
      </c>
      <c r="AY501" s="207" t="s">
        <v>201</v>
      </c>
    </row>
    <row r="502" spans="1:65" s="14" customFormat="1" ht="11.25">
      <c r="B502" s="208"/>
      <c r="C502" s="209"/>
      <c r="D502" s="193" t="s">
        <v>211</v>
      </c>
      <c r="E502" s="210" t="s">
        <v>22</v>
      </c>
      <c r="F502" s="211" t="s">
        <v>2037</v>
      </c>
      <c r="G502" s="209"/>
      <c r="H502" s="212">
        <v>4.5</v>
      </c>
      <c r="I502" s="213"/>
      <c r="J502" s="209"/>
      <c r="K502" s="209"/>
      <c r="L502" s="214"/>
      <c r="M502" s="215"/>
      <c r="N502" s="216"/>
      <c r="O502" s="216"/>
      <c r="P502" s="216"/>
      <c r="Q502" s="216"/>
      <c r="R502" s="216"/>
      <c r="S502" s="216"/>
      <c r="T502" s="217"/>
      <c r="AT502" s="218" t="s">
        <v>211</v>
      </c>
      <c r="AU502" s="218" t="s">
        <v>89</v>
      </c>
      <c r="AV502" s="14" t="s">
        <v>89</v>
      </c>
      <c r="AW502" s="14" t="s">
        <v>41</v>
      </c>
      <c r="AX502" s="14" t="s">
        <v>80</v>
      </c>
      <c r="AY502" s="218" t="s">
        <v>201</v>
      </c>
    </row>
    <row r="503" spans="1:65" s="13" customFormat="1" ht="11.25">
      <c r="B503" s="198"/>
      <c r="C503" s="199"/>
      <c r="D503" s="193" t="s">
        <v>211</v>
      </c>
      <c r="E503" s="200" t="s">
        <v>22</v>
      </c>
      <c r="F503" s="201" t="s">
        <v>2038</v>
      </c>
      <c r="G503" s="199"/>
      <c r="H503" s="200" t="s">
        <v>22</v>
      </c>
      <c r="I503" s="202"/>
      <c r="J503" s="199"/>
      <c r="K503" s="199"/>
      <c r="L503" s="203"/>
      <c r="M503" s="204"/>
      <c r="N503" s="205"/>
      <c r="O503" s="205"/>
      <c r="P503" s="205"/>
      <c r="Q503" s="205"/>
      <c r="R503" s="205"/>
      <c r="S503" s="205"/>
      <c r="T503" s="206"/>
      <c r="AT503" s="207" t="s">
        <v>211</v>
      </c>
      <c r="AU503" s="207" t="s">
        <v>89</v>
      </c>
      <c r="AV503" s="13" t="s">
        <v>23</v>
      </c>
      <c r="AW503" s="13" t="s">
        <v>41</v>
      </c>
      <c r="AX503" s="13" t="s">
        <v>80</v>
      </c>
      <c r="AY503" s="207" t="s">
        <v>201</v>
      </c>
    </row>
    <row r="504" spans="1:65" s="13" customFormat="1" ht="11.25">
      <c r="B504" s="198"/>
      <c r="C504" s="199"/>
      <c r="D504" s="193" t="s">
        <v>211</v>
      </c>
      <c r="E504" s="200" t="s">
        <v>22</v>
      </c>
      <c r="F504" s="201" t="s">
        <v>2039</v>
      </c>
      <c r="G504" s="199"/>
      <c r="H504" s="200" t="s">
        <v>22</v>
      </c>
      <c r="I504" s="202"/>
      <c r="J504" s="199"/>
      <c r="K504" s="199"/>
      <c r="L504" s="203"/>
      <c r="M504" s="204"/>
      <c r="N504" s="205"/>
      <c r="O504" s="205"/>
      <c r="P504" s="205"/>
      <c r="Q504" s="205"/>
      <c r="R504" s="205"/>
      <c r="S504" s="205"/>
      <c r="T504" s="206"/>
      <c r="AT504" s="207" t="s">
        <v>211</v>
      </c>
      <c r="AU504" s="207" t="s">
        <v>89</v>
      </c>
      <c r="AV504" s="13" t="s">
        <v>23</v>
      </c>
      <c r="AW504" s="13" t="s">
        <v>41</v>
      </c>
      <c r="AX504" s="13" t="s">
        <v>80</v>
      </c>
      <c r="AY504" s="207" t="s">
        <v>201</v>
      </c>
    </row>
    <row r="505" spans="1:65" s="14" customFormat="1" ht="11.25">
      <c r="B505" s="208"/>
      <c r="C505" s="209"/>
      <c r="D505" s="193" t="s">
        <v>211</v>
      </c>
      <c r="E505" s="210" t="s">
        <v>22</v>
      </c>
      <c r="F505" s="211" t="s">
        <v>2040</v>
      </c>
      <c r="G505" s="209"/>
      <c r="H505" s="212">
        <v>12.37</v>
      </c>
      <c r="I505" s="213"/>
      <c r="J505" s="209"/>
      <c r="K505" s="209"/>
      <c r="L505" s="214"/>
      <c r="M505" s="215"/>
      <c r="N505" s="216"/>
      <c r="O505" s="216"/>
      <c r="P505" s="216"/>
      <c r="Q505" s="216"/>
      <c r="R505" s="216"/>
      <c r="S505" s="216"/>
      <c r="T505" s="217"/>
      <c r="AT505" s="218" t="s">
        <v>211</v>
      </c>
      <c r="AU505" s="218" t="s">
        <v>89</v>
      </c>
      <c r="AV505" s="14" t="s">
        <v>89</v>
      </c>
      <c r="AW505" s="14" t="s">
        <v>41</v>
      </c>
      <c r="AX505" s="14" t="s">
        <v>80</v>
      </c>
      <c r="AY505" s="218" t="s">
        <v>201</v>
      </c>
    </row>
    <row r="506" spans="1:65" s="13" customFormat="1" ht="11.25">
      <c r="B506" s="198"/>
      <c r="C506" s="199"/>
      <c r="D506" s="193" t="s">
        <v>211</v>
      </c>
      <c r="E506" s="200" t="s">
        <v>22</v>
      </c>
      <c r="F506" s="201" t="s">
        <v>2036</v>
      </c>
      <c r="G506" s="199"/>
      <c r="H506" s="200" t="s">
        <v>22</v>
      </c>
      <c r="I506" s="202"/>
      <c r="J506" s="199"/>
      <c r="K506" s="199"/>
      <c r="L506" s="203"/>
      <c r="M506" s="204"/>
      <c r="N506" s="205"/>
      <c r="O506" s="205"/>
      <c r="P506" s="205"/>
      <c r="Q506" s="205"/>
      <c r="R506" s="205"/>
      <c r="S506" s="205"/>
      <c r="T506" s="206"/>
      <c r="AT506" s="207" t="s">
        <v>211</v>
      </c>
      <c r="AU506" s="207" t="s">
        <v>89</v>
      </c>
      <c r="AV506" s="13" t="s">
        <v>23</v>
      </c>
      <c r="AW506" s="13" t="s">
        <v>41</v>
      </c>
      <c r="AX506" s="13" t="s">
        <v>80</v>
      </c>
      <c r="AY506" s="207" t="s">
        <v>201</v>
      </c>
    </row>
    <row r="507" spans="1:65" s="14" customFormat="1" ht="11.25">
      <c r="B507" s="208"/>
      <c r="C507" s="209"/>
      <c r="D507" s="193" t="s">
        <v>211</v>
      </c>
      <c r="E507" s="210" t="s">
        <v>22</v>
      </c>
      <c r="F507" s="211" t="s">
        <v>2041</v>
      </c>
      <c r="G507" s="209"/>
      <c r="H507" s="212">
        <v>2.4300000000000002</v>
      </c>
      <c r="I507" s="213"/>
      <c r="J507" s="209"/>
      <c r="K507" s="209"/>
      <c r="L507" s="214"/>
      <c r="M507" s="215"/>
      <c r="N507" s="216"/>
      <c r="O507" s="216"/>
      <c r="P507" s="216"/>
      <c r="Q507" s="216"/>
      <c r="R507" s="216"/>
      <c r="S507" s="216"/>
      <c r="T507" s="217"/>
      <c r="AT507" s="218" t="s">
        <v>211</v>
      </c>
      <c r="AU507" s="218" t="s">
        <v>89</v>
      </c>
      <c r="AV507" s="14" t="s">
        <v>89</v>
      </c>
      <c r="AW507" s="14" t="s">
        <v>41</v>
      </c>
      <c r="AX507" s="14" t="s">
        <v>80</v>
      </c>
      <c r="AY507" s="218" t="s">
        <v>201</v>
      </c>
    </row>
    <row r="508" spans="1:65" s="15" customFormat="1" ht="11.25">
      <c r="B508" s="229"/>
      <c r="C508" s="230"/>
      <c r="D508" s="193" t="s">
        <v>211</v>
      </c>
      <c r="E508" s="231" t="s">
        <v>22</v>
      </c>
      <c r="F508" s="232" t="s">
        <v>316</v>
      </c>
      <c r="G508" s="230"/>
      <c r="H508" s="233">
        <v>34.659999999999997</v>
      </c>
      <c r="I508" s="234"/>
      <c r="J508" s="230"/>
      <c r="K508" s="230"/>
      <c r="L508" s="235"/>
      <c r="M508" s="236"/>
      <c r="N508" s="237"/>
      <c r="O508" s="237"/>
      <c r="P508" s="237"/>
      <c r="Q508" s="237"/>
      <c r="R508" s="237"/>
      <c r="S508" s="237"/>
      <c r="T508" s="238"/>
      <c r="AT508" s="239" t="s">
        <v>211</v>
      </c>
      <c r="AU508" s="239" t="s">
        <v>89</v>
      </c>
      <c r="AV508" s="15" t="s">
        <v>207</v>
      </c>
      <c r="AW508" s="15" t="s">
        <v>41</v>
      </c>
      <c r="AX508" s="15" t="s">
        <v>23</v>
      </c>
      <c r="AY508" s="239" t="s">
        <v>201</v>
      </c>
    </row>
    <row r="509" spans="1:65" s="2" customFormat="1" ht="14.45" customHeight="1">
      <c r="A509" s="36"/>
      <c r="B509" s="37"/>
      <c r="C509" s="180" t="s">
        <v>790</v>
      </c>
      <c r="D509" s="180" t="s">
        <v>202</v>
      </c>
      <c r="E509" s="181" t="s">
        <v>2042</v>
      </c>
      <c r="F509" s="182" t="s">
        <v>2043</v>
      </c>
      <c r="G509" s="183" t="s">
        <v>205</v>
      </c>
      <c r="H509" s="184">
        <v>128.40299999999999</v>
      </c>
      <c r="I509" s="185"/>
      <c r="J509" s="186">
        <f>ROUND(I509*H509,2)</f>
        <v>0</v>
      </c>
      <c r="K509" s="182" t="s">
        <v>206</v>
      </c>
      <c r="L509" s="41"/>
      <c r="M509" s="187" t="s">
        <v>22</v>
      </c>
      <c r="N509" s="188" t="s">
        <v>51</v>
      </c>
      <c r="O509" s="66"/>
      <c r="P509" s="189">
        <f>O509*H509</f>
        <v>0</v>
      </c>
      <c r="Q509" s="189">
        <v>2.3700000000000001E-3</v>
      </c>
      <c r="R509" s="189">
        <f>Q509*H509</f>
        <v>0.30431511</v>
      </c>
      <c r="S509" s="189">
        <v>0</v>
      </c>
      <c r="T509" s="190">
        <f>S509*H509</f>
        <v>0</v>
      </c>
      <c r="U509" s="36"/>
      <c r="V509" s="36"/>
      <c r="W509" s="36"/>
      <c r="X509" s="36"/>
      <c r="Y509" s="36"/>
      <c r="Z509" s="36"/>
      <c r="AA509" s="36"/>
      <c r="AB509" s="36"/>
      <c r="AC509" s="36"/>
      <c r="AD509" s="36"/>
      <c r="AE509" s="36"/>
      <c r="AR509" s="191" t="s">
        <v>207</v>
      </c>
      <c r="AT509" s="191" t="s">
        <v>202</v>
      </c>
      <c r="AU509" s="191" t="s">
        <v>89</v>
      </c>
      <c r="AY509" s="19" t="s">
        <v>201</v>
      </c>
      <c r="BE509" s="192">
        <f>IF(N509="základní",J509,0)</f>
        <v>0</v>
      </c>
      <c r="BF509" s="192">
        <f>IF(N509="snížená",J509,0)</f>
        <v>0</v>
      </c>
      <c r="BG509" s="192">
        <f>IF(N509="zákl. přenesená",J509,0)</f>
        <v>0</v>
      </c>
      <c r="BH509" s="192">
        <f>IF(N509="sníž. přenesená",J509,0)</f>
        <v>0</v>
      </c>
      <c r="BI509" s="192">
        <f>IF(N509="nulová",J509,0)</f>
        <v>0</v>
      </c>
      <c r="BJ509" s="19" t="s">
        <v>23</v>
      </c>
      <c r="BK509" s="192">
        <f>ROUND(I509*H509,2)</f>
        <v>0</v>
      </c>
      <c r="BL509" s="19" t="s">
        <v>207</v>
      </c>
      <c r="BM509" s="191" t="s">
        <v>2044</v>
      </c>
    </row>
    <row r="510" spans="1:65" s="2" customFormat="1" ht="39">
      <c r="A510" s="36"/>
      <c r="B510" s="37"/>
      <c r="C510" s="38"/>
      <c r="D510" s="193" t="s">
        <v>209</v>
      </c>
      <c r="E510" s="38"/>
      <c r="F510" s="194" t="s">
        <v>2045</v>
      </c>
      <c r="G510" s="38"/>
      <c r="H510" s="38"/>
      <c r="I510" s="195"/>
      <c r="J510" s="38"/>
      <c r="K510" s="38"/>
      <c r="L510" s="41"/>
      <c r="M510" s="196"/>
      <c r="N510" s="197"/>
      <c r="O510" s="66"/>
      <c r="P510" s="66"/>
      <c r="Q510" s="66"/>
      <c r="R510" s="66"/>
      <c r="S510" s="66"/>
      <c r="T510" s="67"/>
      <c r="U510" s="36"/>
      <c r="V510" s="36"/>
      <c r="W510" s="36"/>
      <c r="X510" s="36"/>
      <c r="Y510" s="36"/>
      <c r="Z510" s="36"/>
      <c r="AA510" s="36"/>
      <c r="AB510" s="36"/>
      <c r="AC510" s="36"/>
      <c r="AD510" s="36"/>
      <c r="AE510" s="36"/>
      <c r="AT510" s="19" t="s">
        <v>209</v>
      </c>
      <c r="AU510" s="19" t="s">
        <v>89</v>
      </c>
    </row>
    <row r="511" spans="1:65" s="13" customFormat="1" ht="11.25">
      <c r="B511" s="198"/>
      <c r="C511" s="199"/>
      <c r="D511" s="193" t="s">
        <v>211</v>
      </c>
      <c r="E511" s="200" t="s">
        <v>22</v>
      </c>
      <c r="F511" s="201" t="s">
        <v>2046</v>
      </c>
      <c r="G511" s="199"/>
      <c r="H511" s="200" t="s">
        <v>22</v>
      </c>
      <c r="I511" s="202"/>
      <c r="J511" s="199"/>
      <c r="K511" s="199"/>
      <c r="L511" s="203"/>
      <c r="M511" s="204"/>
      <c r="N511" s="205"/>
      <c r="O511" s="205"/>
      <c r="P511" s="205"/>
      <c r="Q511" s="205"/>
      <c r="R511" s="205"/>
      <c r="S511" s="205"/>
      <c r="T511" s="206"/>
      <c r="AT511" s="207" t="s">
        <v>211</v>
      </c>
      <c r="AU511" s="207" t="s">
        <v>89</v>
      </c>
      <c r="AV511" s="13" t="s">
        <v>23</v>
      </c>
      <c r="AW511" s="13" t="s">
        <v>41</v>
      </c>
      <c r="AX511" s="13" t="s">
        <v>80</v>
      </c>
      <c r="AY511" s="207" t="s">
        <v>201</v>
      </c>
    </row>
    <row r="512" spans="1:65" s="13" customFormat="1" ht="11.25">
      <c r="B512" s="198"/>
      <c r="C512" s="199"/>
      <c r="D512" s="193" t="s">
        <v>211</v>
      </c>
      <c r="E512" s="200" t="s">
        <v>22</v>
      </c>
      <c r="F512" s="201" t="s">
        <v>2035</v>
      </c>
      <c r="G512" s="199"/>
      <c r="H512" s="200" t="s">
        <v>22</v>
      </c>
      <c r="I512" s="202"/>
      <c r="J512" s="199"/>
      <c r="K512" s="199"/>
      <c r="L512" s="203"/>
      <c r="M512" s="204"/>
      <c r="N512" s="205"/>
      <c r="O512" s="205"/>
      <c r="P512" s="205"/>
      <c r="Q512" s="205"/>
      <c r="R512" s="205"/>
      <c r="S512" s="205"/>
      <c r="T512" s="206"/>
      <c r="AT512" s="207" t="s">
        <v>211</v>
      </c>
      <c r="AU512" s="207" t="s">
        <v>89</v>
      </c>
      <c r="AV512" s="13" t="s">
        <v>23</v>
      </c>
      <c r="AW512" s="13" t="s">
        <v>41</v>
      </c>
      <c r="AX512" s="13" t="s">
        <v>80</v>
      </c>
      <c r="AY512" s="207" t="s">
        <v>201</v>
      </c>
    </row>
    <row r="513" spans="1:65" s="14" customFormat="1" ht="11.25">
      <c r="B513" s="208"/>
      <c r="C513" s="209"/>
      <c r="D513" s="193" t="s">
        <v>211</v>
      </c>
      <c r="E513" s="210" t="s">
        <v>22</v>
      </c>
      <c r="F513" s="211" t="s">
        <v>2047</v>
      </c>
      <c r="G513" s="209"/>
      <c r="H513" s="212">
        <v>28.988</v>
      </c>
      <c r="I513" s="213"/>
      <c r="J513" s="209"/>
      <c r="K513" s="209"/>
      <c r="L513" s="214"/>
      <c r="M513" s="215"/>
      <c r="N513" s="216"/>
      <c r="O513" s="216"/>
      <c r="P513" s="216"/>
      <c r="Q513" s="216"/>
      <c r="R513" s="216"/>
      <c r="S513" s="216"/>
      <c r="T513" s="217"/>
      <c r="AT513" s="218" t="s">
        <v>211</v>
      </c>
      <c r="AU513" s="218" t="s">
        <v>89</v>
      </c>
      <c r="AV513" s="14" t="s">
        <v>89</v>
      </c>
      <c r="AW513" s="14" t="s">
        <v>41</v>
      </c>
      <c r="AX513" s="14" t="s">
        <v>80</v>
      </c>
      <c r="AY513" s="218" t="s">
        <v>201</v>
      </c>
    </row>
    <row r="514" spans="1:65" s="14" customFormat="1" ht="11.25">
      <c r="B514" s="208"/>
      <c r="C514" s="209"/>
      <c r="D514" s="193" t="s">
        <v>211</v>
      </c>
      <c r="E514" s="210" t="s">
        <v>22</v>
      </c>
      <c r="F514" s="211" t="s">
        <v>2048</v>
      </c>
      <c r="G514" s="209"/>
      <c r="H514" s="212">
        <v>1.5</v>
      </c>
      <c r="I514" s="213"/>
      <c r="J514" s="209"/>
      <c r="K514" s="209"/>
      <c r="L514" s="214"/>
      <c r="M514" s="215"/>
      <c r="N514" s="216"/>
      <c r="O514" s="216"/>
      <c r="P514" s="216"/>
      <c r="Q514" s="216"/>
      <c r="R514" s="216"/>
      <c r="S514" s="216"/>
      <c r="T514" s="217"/>
      <c r="AT514" s="218" t="s">
        <v>211</v>
      </c>
      <c r="AU514" s="218" t="s">
        <v>89</v>
      </c>
      <c r="AV514" s="14" t="s">
        <v>89</v>
      </c>
      <c r="AW514" s="14" t="s">
        <v>41</v>
      </c>
      <c r="AX514" s="14" t="s">
        <v>80</v>
      </c>
      <c r="AY514" s="218" t="s">
        <v>201</v>
      </c>
    </row>
    <row r="515" spans="1:65" s="13" customFormat="1" ht="11.25">
      <c r="B515" s="198"/>
      <c r="C515" s="199"/>
      <c r="D515" s="193" t="s">
        <v>211</v>
      </c>
      <c r="E515" s="200" t="s">
        <v>22</v>
      </c>
      <c r="F515" s="201" t="s">
        <v>2036</v>
      </c>
      <c r="G515" s="199"/>
      <c r="H515" s="200" t="s">
        <v>22</v>
      </c>
      <c r="I515" s="202"/>
      <c r="J515" s="199"/>
      <c r="K515" s="199"/>
      <c r="L515" s="203"/>
      <c r="M515" s="204"/>
      <c r="N515" s="205"/>
      <c r="O515" s="205"/>
      <c r="P515" s="205"/>
      <c r="Q515" s="205"/>
      <c r="R515" s="205"/>
      <c r="S515" s="205"/>
      <c r="T515" s="206"/>
      <c r="AT515" s="207" t="s">
        <v>211</v>
      </c>
      <c r="AU515" s="207" t="s">
        <v>89</v>
      </c>
      <c r="AV515" s="13" t="s">
        <v>23</v>
      </c>
      <c r="AW515" s="13" t="s">
        <v>41</v>
      </c>
      <c r="AX515" s="13" t="s">
        <v>80</v>
      </c>
      <c r="AY515" s="207" t="s">
        <v>201</v>
      </c>
    </row>
    <row r="516" spans="1:65" s="14" customFormat="1" ht="11.25">
      <c r="B516" s="208"/>
      <c r="C516" s="209"/>
      <c r="D516" s="193" t="s">
        <v>211</v>
      </c>
      <c r="E516" s="210" t="s">
        <v>22</v>
      </c>
      <c r="F516" s="211" t="s">
        <v>2049</v>
      </c>
      <c r="G516" s="209"/>
      <c r="H516" s="212">
        <v>8.5</v>
      </c>
      <c r="I516" s="213"/>
      <c r="J516" s="209"/>
      <c r="K516" s="209"/>
      <c r="L516" s="214"/>
      <c r="M516" s="215"/>
      <c r="N516" s="216"/>
      <c r="O516" s="216"/>
      <c r="P516" s="216"/>
      <c r="Q516" s="216"/>
      <c r="R516" s="216"/>
      <c r="S516" s="216"/>
      <c r="T516" s="217"/>
      <c r="AT516" s="218" t="s">
        <v>211</v>
      </c>
      <c r="AU516" s="218" t="s">
        <v>89</v>
      </c>
      <c r="AV516" s="14" t="s">
        <v>89</v>
      </c>
      <c r="AW516" s="14" t="s">
        <v>41</v>
      </c>
      <c r="AX516" s="14" t="s">
        <v>80</v>
      </c>
      <c r="AY516" s="218" t="s">
        <v>201</v>
      </c>
    </row>
    <row r="517" spans="1:65" s="13" customFormat="1" ht="11.25">
      <c r="B517" s="198"/>
      <c r="C517" s="199"/>
      <c r="D517" s="193" t="s">
        <v>211</v>
      </c>
      <c r="E517" s="200" t="s">
        <v>22</v>
      </c>
      <c r="F517" s="201" t="s">
        <v>2050</v>
      </c>
      <c r="G517" s="199"/>
      <c r="H517" s="200" t="s">
        <v>22</v>
      </c>
      <c r="I517" s="202"/>
      <c r="J517" s="199"/>
      <c r="K517" s="199"/>
      <c r="L517" s="203"/>
      <c r="M517" s="204"/>
      <c r="N517" s="205"/>
      <c r="O517" s="205"/>
      <c r="P517" s="205"/>
      <c r="Q517" s="205"/>
      <c r="R517" s="205"/>
      <c r="S517" s="205"/>
      <c r="T517" s="206"/>
      <c r="AT517" s="207" t="s">
        <v>211</v>
      </c>
      <c r="AU517" s="207" t="s">
        <v>89</v>
      </c>
      <c r="AV517" s="13" t="s">
        <v>23</v>
      </c>
      <c r="AW517" s="13" t="s">
        <v>41</v>
      </c>
      <c r="AX517" s="13" t="s">
        <v>80</v>
      </c>
      <c r="AY517" s="207" t="s">
        <v>201</v>
      </c>
    </row>
    <row r="518" spans="1:65" s="13" customFormat="1" ht="11.25">
      <c r="B518" s="198"/>
      <c r="C518" s="199"/>
      <c r="D518" s="193" t="s">
        <v>211</v>
      </c>
      <c r="E518" s="200" t="s">
        <v>22</v>
      </c>
      <c r="F518" s="201" t="s">
        <v>2039</v>
      </c>
      <c r="G518" s="199"/>
      <c r="H518" s="200" t="s">
        <v>22</v>
      </c>
      <c r="I518" s="202"/>
      <c r="J518" s="199"/>
      <c r="K518" s="199"/>
      <c r="L518" s="203"/>
      <c r="M518" s="204"/>
      <c r="N518" s="205"/>
      <c r="O518" s="205"/>
      <c r="P518" s="205"/>
      <c r="Q518" s="205"/>
      <c r="R518" s="205"/>
      <c r="S518" s="205"/>
      <c r="T518" s="206"/>
      <c r="AT518" s="207" t="s">
        <v>211</v>
      </c>
      <c r="AU518" s="207" t="s">
        <v>89</v>
      </c>
      <c r="AV518" s="13" t="s">
        <v>23</v>
      </c>
      <c r="AW518" s="13" t="s">
        <v>41</v>
      </c>
      <c r="AX518" s="13" t="s">
        <v>80</v>
      </c>
      <c r="AY518" s="207" t="s">
        <v>201</v>
      </c>
    </row>
    <row r="519" spans="1:65" s="14" customFormat="1" ht="11.25">
      <c r="B519" s="208"/>
      <c r="C519" s="209"/>
      <c r="D519" s="193" t="s">
        <v>211</v>
      </c>
      <c r="E519" s="210" t="s">
        <v>22</v>
      </c>
      <c r="F519" s="211" t="s">
        <v>2051</v>
      </c>
      <c r="G519" s="209"/>
      <c r="H519" s="212">
        <v>85.03</v>
      </c>
      <c r="I519" s="213"/>
      <c r="J519" s="209"/>
      <c r="K519" s="209"/>
      <c r="L519" s="214"/>
      <c r="M519" s="215"/>
      <c r="N519" s="216"/>
      <c r="O519" s="216"/>
      <c r="P519" s="216"/>
      <c r="Q519" s="216"/>
      <c r="R519" s="216"/>
      <c r="S519" s="216"/>
      <c r="T519" s="217"/>
      <c r="AT519" s="218" t="s">
        <v>211</v>
      </c>
      <c r="AU519" s="218" t="s">
        <v>89</v>
      </c>
      <c r="AV519" s="14" t="s">
        <v>89</v>
      </c>
      <c r="AW519" s="14" t="s">
        <v>41</v>
      </c>
      <c r="AX519" s="14" t="s">
        <v>80</v>
      </c>
      <c r="AY519" s="218" t="s">
        <v>201</v>
      </c>
    </row>
    <row r="520" spans="1:65" s="14" customFormat="1" ht="11.25">
      <c r="B520" s="208"/>
      <c r="C520" s="209"/>
      <c r="D520" s="193" t="s">
        <v>211</v>
      </c>
      <c r="E520" s="210" t="s">
        <v>22</v>
      </c>
      <c r="F520" s="211" t="s">
        <v>2052</v>
      </c>
      <c r="G520" s="209"/>
      <c r="H520" s="212">
        <v>1.1000000000000001</v>
      </c>
      <c r="I520" s="213"/>
      <c r="J520" s="209"/>
      <c r="K520" s="209"/>
      <c r="L520" s="214"/>
      <c r="M520" s="215"/>
      <c r="N520" s="216"/>
      <c r="O520" s="216"/>
      <c r="P520" s="216"/>
      <c r="Q520" s="216"/>
      <c r="R520" s="216"/>
      <c r="S520" s="216"/>
      <c r="T520" s="217"/>
      <c r="AT520" s="218" t="s">
        <v>211</v>
      </c>
      <c r="AU520" s="218" t="s">
        <v>89</v>
      </c>
      <c r="AV520" s="14" t="s">
        <v>89</v>
      </c>
      <c r="AW520" s="14" t="s">
        <v>41</v>
      </c>
      <c r="AX520" s="14" t="s">
        <v>80</v>
      </c>
      <c r="AY520" s="218" t="s">
        <v>201</v>
      </c>
    </row>
    <row r="521" spans="1:65" s="13" customFormat="1" ht="11.25">
      <c r="B521" s="198"/>
      <c r="C521" s="199"/>
      <c r="D521" s="193" t="s">
        <v>211</v>
      </c>
      <c r="E521" s="200" t="s">
        <v>22</v>
      </c>
      <c r="F521" s="201" t="s">
        <v>2036</v>
      </c>
      <c r="G521" s="199"/>
      <c r="H521" s="200" t="s">
        <v>22</v>
      </c>
      <c r="I521" s="202"/>
      <c r="J521" s="199"/>
      <c r="K521" s="199"/>
      <c r="L521" s="203"/>
      <c r="M521" s="204"/>
      <c r="N521" s="205"/>
      <c r="O521" s="205"/>
      <c r="P521" s="205"/>
      <c r="Q521" s="205"/>
      <c r="R521" s="205"/>
      <c r="S521" s="205"/>
      <c r="T521" s="206"/>
      <c r="AT521" s="207" t="s">
        <v>211</v>
      </c>
      <c r="AU521" s="207" t="s">
        <v>89</v>
      </c>
      <c r="AV521" s="13" t="s">
        <v>23</v>
      </c>
      <c r="AW521" s="13" t="s">
        <v>41</v>
      </c>
      <c r="AX521" s="13" t="s">
        <v>80</v>
      </c>
      <c r="AY521" s="207" t="s">
        <v>201</v>
      </c>
    </row>
    <row r="522" spans="1:65" s="14" customFormat="1" ht="11.25">
      <c r="B522" s="208"/>
      <c r="C522" s="209"/>
      <c r="D522" s="193" t="s">
        <v>211</v>
      </c>
      <c r="E522" s="210" t="s">
        <v>22</v>
      </c>
      <c r="F522" s="211" t="s">
        <v>2053</v>
      </c>
      <c r="G522" s="209"/>
      <c r="H522" s="212">
        <v>3.2850000000000001</v>
      </c>
      <c r="I522" s="213"/>
      <c r="J522" s="209"/>
      <c r="K522" s="209"/>
      <c r="L522" s="214"/>
      <c r="M522" s="215"/>
      <c r="N522" s="216"/>
      <c r="O522" s="216"/>
      <c r="P522" s="216"/>
      <c r="Q522" s="216"/>
      <c r="R522" s="216"/>
      <c r="S522" s="216"/>
      <c r="T522" s="217"/>
      <c r="AT522" s="218" t="s">
        <v>211</v>
      </c>
      <c r="AU522" s="218" t="s">
        <v>89</v>
      </c>
      <c r="AV522" s="14" t="s">
        <v>89</v>
      </c>
      <c r="AW522" s="14" t="s">
        <v>41</v>
      </c>
      <c r="AX522" s="14" t="s">
        <v>80</v>
      </c>
      <c r="AY522" s="218" t="s">
        <v>201</v>
      </c>
    </row>
    <row r="523" spans="1:65" s="15" customFormat="1" ht="11.25">
      <c r="B523" s="229"/>
      <c r="C523" s="230"/>
      <c r="D523" s="193" t="s">
        <v>211</v>
      </c>
      <c r="E523" s="231" t="s">
        <v>22</v>
      </c>
      <c r="F523" s="232" t="s">
        <v>316</v>
      </c>
      <c r="G523" s="230"/>
      <c r="H523" s="233">
        <v>128.40299999999999</v>
      </c>
      <c r="I523" s="234"/>
      <c r="J523" s="230"/>
      <c r="K523" s="230"/>
      <c r="L523" s="235"/>
      <c r="M523" s="236"/>
      <c r="N523" s="237"/>
      <c r="O523" s="237"/>
      <c r="P523" s="237"/>
      <c r="Q523" s="237"/>
      <c r="R523" s="237"/>
      <c r="S523" s="237"/>
      <c r="T523" s="238"/>
      <c r="AT523" s="239" t="s">
        <v>211</v>
      </c>
      <c r="AU523" s="239" t="s">
        <v>89</v>
      </c>
      <c r="AV523" s="15" t="s">
        <v>207</v>
      </c>
      <c r="AW523" s="15" t="s">
        <v>41</v>
      </c>
      <c r="AX523" s="15" t="s">
        <v>23</v>
      </c>
      <c r="AY523" s="239" t="s">
        <v>201</v>
      </c>
    </row>
    <row r="524" spans="1:65" s="2" customFormat="1" ht="14.45" customHeight="1">
      <c r="A524" s="36"/>
      <c r="B524" s="37"/>
      <c r="C524" s="180" t="s">
        <v>794</v>
      </c>
      <c r="D524" s="180" t="s">
        <v>202</v>
      </c>
      <c r="E524" s="181" t="s">
        <v>2054</v>
      </c>
      <c r="F524" s="182" t="s">
        <v>2055</v>
      </c>
      <c r="G524" s="183" t="s">
        <v>205</v>
      </c>
      <c r="H524" s="184">
        <v>128.40299999999999</v>
      </c>
      <c r="I524" s="185"/>
      <c r="J524" s="186">
        <f>ROUND(I524*H524,2)</f>
        <v>0</v>
      </c>
      <c r="K524" s="182" t="s">
        <v>206</v>
      </c>
      <c r="L524" s="41"/>
      <c r="M524" s="187" t="s">
        <v>22</v>
      </c>
      <c r="N524" s="188" t="s">
        <v>51</v>
      </c>
      <c r="O524" s="66"/>
      <c r="P524" s="189">
        <f>O524*H524</f>
        <v>0</v>
      </c>
      <c r="Q524" s="189">
        <v>0</v>
      </c>
      <c r="R524" s="189">
        <f>Q524*H524</f>
        <v>0</v>
      </c>
      <c r="S524" s="189">
        <v>0</v>
      </c>
      <c r="T524" s="190">
        <f>S524*H524</f>
        <v>0</v>
      </c>
      <c r="U524" s="36"/>
      <c r="V524" s="36"/>
      <c r="W524" s="36"/>
      <c r="X524" s="36"/>
      <c r="Y524" s="36"/>
      <c r="Z524" s="36"/>
      <c r="AA524" s="36"/>
      <c r="AB524" s="36"/>
      <c r="AC524" s="36"/>
      <c r="AD524" s="36"/>
      <c r="AE524" s="36"/>
      <c r="AR524" s="191" t="s">
        <v>207</v>
      </c>
      <c r="AT524" s="191" t="s">
        <v>202</v>
      </c>
      <c r="AU524" s="191" t="s">
        <v>89</v>
      </c>
      <c r="AY524" s="19" t="s">
        <v>201</v>
      </c>
      <c r="BE524" s="192">
        <f>IF(N524="základní",J524,0)</f>
        <v>0</v>
      </c>
      <c r="BF524" s="192">
        <f>IF(N524="snížená",J524,0)</f>
        <v>0</v>
      </c>
      <c r="BG524" s="192">
        <f>IF(N524="zákl. přenesená",J524,0)</f>
        <v>0</v>
      </c>
      <c r="BH524" s="192">
        <f>IF(N524="sníž. přenesená",J524,0)</f>
        <v>0</v>
      </c>
      <c r="BI524" s="192">
        <f>IF(N524="nulová",J524,0)</f>
        <v>0</v>
      </c>
      <c r="BJ524" s="19" t="s">
        <v>23</v>
      </c>
      <c r="BK524" s="192">
        <f>ROUND(I524*H524,2)</f>
        <v>0</v>
      </c>
      <c r="BL524" s="19" t="s">
        <v>207</v>
      </c>
      <c r="BM524" s="191" t="s">
        <v>2056</v>
      </c>
    </row>
    <row r="525" spans="1:65" s="2" customFormat="1" ht="39">
      <c r="A525" s="36"/>
      <c r="B525" s="37"/>
      <c r="C525" s="38"/>
      <c r="D525" s="193" t="s">
        <v>209</v>
      </c>
      <c r="E525" s="38"/>
      <c r="F525" s="194" t="s">
        <v>2045</v>
      </c>
      <c r="G525" s="38"/>
      <c r="H525" s="38"/>
      <c r="I525" s="195"/>
      <c r="J525" s="38"/>
      <c r="K525" s="38"/>
      <c r="L525" s="41"/>
      <c r="M525" s="196"/>
      <c r="N525" s="197"/>
      <c r="O525" s="66"/>
      <c r="P525" s="66"/>
      <c r="Q525" s="66"/>
      <c r="R525" s="66"/>
      <c r="S525" s="66"/>
      <c r="T525" s="67"/>
      <c r="U525" s="36"/>
      <c r="V525" s="36"/>
      <c r="W525" s="36"/>
      <c r="X525" s="36"/>
      <c r="Y525" s="36"/>
      <c r="Z525" s="36"/>
      <c r="AA525" s="36"/>
      <c r="AB525" s="36"/>
      <c r="AC525" s="36"/>
      <c r="AD525" s="36"/>
      <c r="AE525" s="36"/>
      <c r="AT525" s="19" t="s">
        <v>209</v>
      </c>
      <c r="AU525" s="19" t="s">
        <v>89</v>
      </c>
    </row>
    <row r="526" spans="1:65" s="2" customFormat="1" ht="14.45" customHeight="1">
      <c r="A526" s="36"/>
      <c r="B526" s="37"/>
      <c r="C526" s="180" t="s">
        <v>798</v>
      </c>
      <c r="D526" s="180" t="s">
        <v>202</v>
      </c>
      <c r="E526" s="181" t="s">
        <v>2057</v>
      </c>
      <c r="F526" s="182" t="s">
        <v>2058</v>
      </c>
      <c r="G526" s="183" t="s">
        <v>285</v>
      </c>
      <c r="H526" s="184">
        <v>4.1589999999999998</v>
      </c>
      <c r="I526" s="185"/>
      <c r="J526" s="186">
        <f>ROUND(I526*H526,2)</f>
        <v>0</v>
      </c>
      <c r="K526" s="182" t="s">
        <v>206</v>
      </c>
      <c r="L526" s="41"/>
      <c r="M526" s="187" t="s">
        <v>22</v>
      </c>
      <c r="N526" s="188" t="s">
        <v>51</v>
      </c>
      <c r="O526" s="66"/>
      <c r="P526" s="189">
        <f>O526*H526</f>
        <v>0</v>
      </c>
      <c r="Q526" s="189">
        <v>1.04331</v>
      </c>
      <c r="R526" s="189">
        <f>Q526*H526</f>
        <v>4.3391262899999994</v>
      </c>
      <c r="S526" s="189">
        <v>0</v>
      </c>
      <c r="T526" s="190">
        <f>S526*H526</f>
        <v>0</v>
      </c>
      <c r="U526" s="36"/>
      <c r="V526" s="36"/>
      <c r="W526" s="36"/>
      <c r="X526" s="36"/>
      <c r="Y526" s="36"/>
      <c r="Z526" s="36"/>
      <c r="AA526" s="36"/>
      <c r="AB526" s="36"/>
      <c r="AC526" s="36"/>
      <c r="AD526" s="36"/>
      <c r="AE526" s="36"/>
      <c r="AR526" s="191" t="s">
        <v>207</v>
      </c>
      <c r="AT526" s="191" t="s">
        <v>202</v>
      </c>
      <c r="AU526" s="191" t="s">
        <v>89</v>
      </c>
      <c r="AY526" s="19" t="s">
        <v>201</v>
      </c>
      <c r="BE526" s="192">
        <f>IF(N526="základní",J526,0)</f>
        <v>0</v>
      </c>
      <c r="BF526" s="192">
        <f>IF(N526="snížená",J526,0)</f>
        <v>0</v>
      </c>
      <c r="BG526" s="192">
        <f>IF(N526="zákl. přenesená",J526,0)</f>
        <v>0</v>
      </c>
      <c r="BH526" s="192">
        <f>IF(N526="sníž. přenesená",J526,0)</f>
        <v>0</v>
      </c>
      <c r="BI526" s="192">
        <f>IF(N526="nulová",J526,0)</f>
        <v>0</v>
      </c>
      <c r="BJ526" s="19" t="s">
        <v>23</v>
      </c>
      <c r="BK526" s="192">
        <f>ROUND(I526*H526,2)</f>
        <v>0</v>
      </c>
      <c r="BL526" s="19" t="s">
        <v>207</v>
      </c>
      <c r="BM526" s="191" t="s">
        <v>2059</v>
      </c>
    </row>
    <row r="527" spans="1:65" s="2" customFormat="1" ht="29.25">
      <c r="A527" s="36"/>
      <c r="B527" s="37"/>
      <c r="C527" s="38"/>
      <c r="D527" s="193" t="s">
        <v>209</v>
      </c>
      <c r="E527" s="38"/>
      <c r="F527" s="194" t="s">
        <v>2060</v>
      </c>
      <c r="G527" s="38"/>
      <c r="H527" s="38"/>
      <c r="I527" s="195"/>
      <c r="J527" s="38"/>
      <c r="K527" s="38"/>
      <c r="L527" s="41"/>
      <c r="M527" s="196"/>
      <c r="N527" s="197"/>
      <c r="O527" s="66"/>
      <c r="P527" s="66"/>
      <c r="Q527" s="66"/>
      <c r="R527" s="66"/>
      <c r="S527" s="66"/>
      <c r="T527" s="67"/>
      <c r="U527" s="36"/>
      <c r="V527" s="36"/>
      <c r="W527" s="36"/>
      <c r="X527" s="36"/>
      <c r="Y527" s="36"/>
      <c r="Z527" s="36"/>
      <c r="AA527" s="36"/>
      <c r="AB527" s="36"/>
      <c r="AC527" s="36"/>
      <c r="AD527" s="36"/>
      <c r="AE527" s="36"/>
      <c r="AT527" s="19" t="s">
        <v>209</v>
      </c>
      <c r="AU527" s="19" t="s">
        <v>89</v>
      </c>
    </row>
    <row r="528" spans="1:65" s="14" customFormat="1" ht="11.25">
      <c r="B528" s="208"/>
      <c r="C528" s="209"/>
      <c r="D528" s="193" t="s">
        <v>211</v>
      </c>
      <c r="E528" s="210" t="s">
        <v>22</v>
      </c>
      <c r="F528" s="211" t="s">
        <v>2061</v>
      </c>
      <c r="G528" s="209"/>
      <c r="H528" s="212">
        <v>4.1589999999999998</v>
      </c>
      <c r="I528" s="213"/>
      <c r="J528" s="209"/>
      <c r="K528" s="209"/>
      <c r="L528" s="214"/>
      <c r="M528" s="215"/>
      <c r="N528" s="216"/>
      <c r="O528" s="216"/>
      <c r="P528" s="216"/>
      <c r="Q528" s="216"/>
      <c r="R528" s="216"/>
      <c r="S528" s="216"/>
      <c r="T528" s="217"/>
      <c r="AT528" s="218" t="s">
        <v>211</v>
      </c>
      <c r="AU528" s="218" t="s">
        <v>89</v>
      </c>
      <c r="AV528" s="14" t="s">
        <v>89</v>
      </c>
      <c r="AW528" s="14" t="s">
        <v>41</v>
      </c>
      <c r="AX528" s="14" t="s">
        <v>23</v>
      </c>
      <c r="AY528" s="218" t="s">
        <v>201</v>
      </c>
    </row>
    <row r="529" spans="1:65" s="2" customFormat="1" ht="14.45" customHeight="1">
      <c r="A529" s="36"/>
      <c r="B529" s="37"/>
      <c r="C529" s="180" t="s">
        <v>804</v>
      </c>
      <c r="D529" s="180" t="s">
        <v>202</v>
      </c>
      <c r="E529" s="181" t="s">
        <v>345</v>
      </c>
      <c r="F529" s="182" t="s">
        <v>346</v>
      </c>
      <c r="G529" s="183" t="s">
        <v>224</v>
      </c>
      <c r="H529" s="184">
        <v>1.3680000000000001</v>
      </c>
      <c r="I529" s="185"/>
      <c r="J529" s="186">
        <f>ROUND(I529*H529,2)</f>
        <v>0</v>
      </c>
      <c r="K529" s="182" t="s">
        <v>206</v>
      </c>
      <c r="L529" s="41"/>
      <c r="M529" s="187" t="s">
        <v>22</v>
      </c>
      <c r="N529" s="188" t="s">
        <v>51</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207</v>
      </c>
      <c r="AT529" s="191" t="s">
        <v>202</v>
      </c>
      <c r="AU529" s="191" t="s">
        <v>89</v>
      </c>
      <c r="AY529" s="19" t="s">
        <v>201</v>
      </c>
      <c r="BE529" s="192">
        <f>IF(N529="základní",J529,0)</f>
        <v>0</v>
      </c>
      <c r="BF529" s="192">
        <f>IF(N529="snížená",J529,0)</f>
        <v>0</v>
      </c>
      <c r="BG529" s="192">
        <f>IF(N529="zákl. přenesená",J529,0)</f>
        <v>0</v>
      </c>
      <c r="BH529" s="192">
        <f>IF(N529="sníž. přenesená",J529,0)</f>
        <v>0</v>
      </c>
      <c r="BI529" s="192">
        <f>IF(N529="nulová",J529,0)</f>
        <v>0</v>
      </c>
      <c r="BJ529" s="19" t="s">
        <v>23</v>
      </c>
      <c r="BK529" s="192">
        <f>ROUND(I529*H529,2)</f>
        <v>0</v>
      </c>
      <c r="BL529" s="19" t="s">
        <v>207</v>
      </c>
      <c r="BM529" s="191" t="s">
        <v>2062</v>
      </c>
    </row>
    <row r="530" spans="1:65" s="2" customFormat="1" ht="136.5">
      <c r="A530" s="36"/>
      <c r="B530" s="37"/>
      <c r="C530" s="38"/>
      <c r="D530" s="193" t="s">
        <v>209</v>
      </c>
      <c r="E530" s="38"/>
      <c r="F530" s="194" t="s">
        <v>348</v>
      </c>
      <c r="G530" s="38"/>
      <c r="H530" s="38"/>
      <c r="I530" s="195"/>
      <c r="J530" s="38"/>
      <c r="K530" s="38"/>
      <c r="L530" s="41"/>
      <c r="M530" s="196"/>
      <c r="N530" s="197"/>
      <c r="O530" s="66"/>
      <c r="P530" s="66"/>
      <c r="Q530" s="66"/>
      <c r="R530" s="66"/>
      <c r="S530" s="66"/>
      <c r="T530" s="67"/>
      <c r="U530" s="36"/>
      <c r="V530" s="36"/>
      <c r="W530" s="36"/>
      <c r="X530" s="36"/>
      <c r="Y530" s="36"/>
      <c r="Z530" s="36"/>
      <c r="AA530" s="36"/>
      <c r="AB530" s="36"/>
      <c r="AC530" s="36"/>
      <c r="AD530" s="36"/>
      <c r="AE530" s="36"/>
      <c r="AT530" s="19" t="s">
        <v>209</v>
      </c>
      <c r="AU530" s="19" t="s">
        <v>89</v>
      </c>
    </row>
    <row r="531" spans="1:65" s="13" customFormat="1" ht="11.25">
      <c r="B531" s="198"/>
      <c r="C531" s="199"/>
      <c r="D531" s="193" t="s">
        <v>211</v>
      </c>
      <c r="E531" s="200" t="s">
        <v>22</v>
      </c>
      <c r="F531" s="201" t="s">
        <v>2063</v>
      </c>
      <c r="G531" s="199"/>
      <c r="H531" s="200" t="s">
        <v>22</v>
      </c>
      <c r="I531" s="202"/>
      <c r="J531" s="199"/>
      <c r="K531" s="199"/>
      <c r="L531" s="203"/>
      <c r="M531" s="204"/>
      <c r="N531" s="205"/>
      <c r="O531" s="205"/>
      <c r="P531" s="205"/>
      <c r="Q531" s="205"/>
      <c r="R531" s="205"/>
      <c r="S531" s="205"/>
      <c r="T531" s="206"/>
      <c r="AT531" s="207" t="s">
        <v>211</v>
      </c>
      <c r="AU531" s="207" t="s">
        <v>89</v>
      </c>
      <c r="AV531" s="13" t="s">
        <v>23</v>
      </c>
      <c r="AW531" s="13" t="s">
        <v>41</v>
      </c>
      <c r="AX531" s="13" t="s">
        <v>80</v>
      </c>
      <c r="AY531" s="207" t="s">
        <v>201</v>
      </c>
    </row>
    <row r="532" spans="1:65" s="14" customFormat="1" ht="11.25">
      <c r="B532" s="208"/>
      <c r="C532" s="209"/>
      <c r="D532" s="193" t="s">
        <v>211</v>
      </c>
      <c r="E532" s="210" t="s">
        <v>22</v>
      </c>
      <c r="F532" s="211" t="s">
        <v>2064</v>
      </c>
      <c r="G532" s="209"/>
      <c r="H532" s="212">
        <v>1.3680000000000001</v>
      </c>
      <c r="I532" s="213"/>
      <c r="J532" s="209"/>
      <c r="K532" s="209"/>
      <c r="L532" s="214"/>
      <c r="M532" s="215"/>
      <c r="N532" s="216"/>
      <c r="O532" s="216"/>
      <c r="P532" s="216"/>
      <c r="Q532" s="216"/>
      <c r="R532" s="216"/>
      <c r="S532" s="216"/>
      <c r="T532" s="217"/>
      <c r="AT532" s="218" t="s">
        <v>211</v>
      </c>
      <c r="AU532" s="218" t="s">
        <v>89</v>
      </c>
      <c r="AV532" s="14" t="s">
        <v>89</v>
      </c>
      <c r="AW532" s="14" t="s">
        <v>41</v>
      </c>
      <c r="AX532" s="14" t="s">
        <v>23</v>
      </c>
      <c r="AY532" s="218" t="s">
        <v>201</v>
      </c>
    </row>
    <row r="533" spans="1:65" s="2" customFormat="1" ht="14.45" customHeight="1">
      <c r="A533" s="36"/>
      <c r="B533" s="37"/>
      <c r="C533" s="180" t="s">
        <v>811</v>
      </c>
      <c r="D533" s="180" t="s">
        <v>202</v>
      </c>
      <c r="E533" s="181" t="s">
        <v>2065</v>
      </c>
      <c r="F533" s="182" t="s">
        <v>2066</v>
      </c>
      <c r="G533" s="183" t="s">
        <v>205</v>
      </c>
      <c r="H533" s="184">
        <v>8.0399999999999991</v>
      </c>
      <c r="I533" s="185"/>
      <c r="J533" s="186">
        <f>ROUND(I533*H533,2)</f>
        <v>0</v>
      </c>
      <c r="K533" s="182" t="s">
        <v>206</v>
      </c>
      <c r="L533" s="41"/>
      <c r="M533" s="187" t="s">
        <v>22</v>
      </c>
      <c r="N533" s="188" t="s">
        <v>51</v>
      </c>
      <c r="O533" s="66"/>
      <c r="P533" s="189">
        <f>O533*H533</f>
        <v>0</v>
      </c>
      <c r="Q533" s="189">
        <v>1.32E-3</v>
      </c>
      <c r="R533" s="189">
        <f>Q533*H533</f>
        <v>1.0612799999999999E-2</v>
      </c>
      <c r="S533" s="189">
        <v>0</v>
      </c>
      <c r="T533" s="190">
        <f>S533*H533</f>
        <v>0</v>
      </c>
      <c r="U533" s="36"/>
      <c r="V533" s="36"/>
      <c r="W533" s="36"/>
      <c r="X533" s="36"/>
      <c r="Y533" s="36"/>
      <c r="Z533" s="36"/>
      <c r="AA533" s="36"/>
      <c r="AB533" s="36"/>
      <c r="AC533" s="36"/>
      <c r="AD533" s="36"/>
      <c r="AE533" s="36"/>
      <c r="AR533" s="191" t="s">
        <v>207</v>
      </c>
      <c r="AT533" s="191" t="s">
        <v>202</v>
      </c>
      <c r="AU533" s="191" t="s">
        <v>89</v>
      </c>
      <c r="AY533" s="19" t="s">
        <v>201</v>
      </c>
      <c r="BE533" s="192">
        <f>IF(N533="základní",J533,0)</f>
        <v>0</v>
      </c>
      <c r="BF533" s="192">
        <f>IF(N533="snížená",J533,0)</f>
        <v>0</v>
      </c>
      <c r="BG533" s="192">
        <f>IF(N533="zákl. přenesená",J533,0)</f>
        <v>0</v>
      </c>
      <c r="BH533" s="192">
        <f>IF(N533="sníž. přenesená",J533,0)</f>
        <v>0</v>
      </c>
      <c r="BI533" s="192">
        <f>IF(N533="nulová",J533,0)</f>
        <v>0</v>
      </c>
      <c r="BJ533" s="19" t="s">
        <v>23</v>
      </c>
      <c r="BK533" s="192">
        <f>ROUND(I533*H533,2)</f>
        <v>0</v>
      </c>
      <c r="BL533" s="19" t="s">
        <v>207</v>
      </c>
      <c r="BM533" s="191" t="s">
        <v>2067</v>
      </c>
    </row>
    <row r="534" spans="1:65" s="2" customFormat="1" ht="195">
      <c r="A534" s="36"/>
      <c r="B534" s="37"/>
      <c r="C534" s="38"/>
      <c r="D534" s="193" t="s">
        <v>209</v>
      </c>
      <c r="E534" s="38"/>
      <c r="F534" s="194" t="s">
        <v>2068</v>
      </c>
      <c r="G534" s="38"/>
      <c r="H534" s="38"/>
      <c r="I534" s="195"/>
      <c r="J534" s="38"/>
      <c r="K534" s="38"/>
      <c r="L534" s="41"/>
      <c r="M534" s="196"/>
      <c r="N534" s="197"/>
      <c r="O534" s="66"/>
      <c r="P534" s="66"/>
      <c r="Q534" s="66"/>
      <c r="R534" s="66"/>
      <c r="S534" s="66"/>
      <c r="T534" s="67"/>
      <c r="U534" s="36"/>
      <c r="V534" s="36"/>
      <c r="W534" s="36"/>
      <c r="X534" s="36"/>
      <c r="Y534" s="36"/>
      <c r="Z534" s="36"/>
      <c r="AA534" s="36"/>
      <c r="AB534" s="36"/>
      <c r="AC534" s="36"/>
      <c r="AD534" s="36"/>
      <c r="AE534" s="36"/>
      <c r="AT534" s="19" t="s">
        <v>209</v>
      </c>
      <c r="AU534" s="19" t="s">
        <v>89</v>
      </c>
    </row>
    <row r="535" spans="1:65" s="13" customFormat="1" ht="11.25">
      <c r="B535" s="198"/>
      <c r="C535" s="199"/>
      <c r="D535" s="193" t="s">
        <v>211</v>
      </c>
      <c r="E535" s="200" t="s">
        <v>22</v>
      </c>
      <c r="F535" s="201" t="s">
        <v>2069</v>
      </c>
      <c r="G535" s="199"/>
      <c r="H535" s="200" t="s">
        <v>22</v>
      </c>
      <c r="I535" s="202"/>
      <c r="J535" s="199"/>
      <c r="K535" s="199"/>
      <c r="L535" s="203"/>
      <c r="M535" s="204"/>
      <c r="N535" s="205"/>
      <c r="O535" s="205"/>
      <c r="P535" s="205"/>
      <c r="Q535" s="205"/>
      <c r="R535" s="205"/>
      <c r="S535" s="205"/>
      <c r="T535" s="206"/>
      <c r="AT535" s="207" t="s">
        <v>211</v>
      </c>
      <c r="AU535" s="207" t="s">
        <v>89</v>
      </c>
      <c r="AV535" s="13" t="s">
        <v>23</v>
      </c>
      <c r="AW535" s="13" t="s">
        <v>41</v>
      </c>
      <c r="AX535" s="13" t="s">
        <v>80</v>
      </c>
      <c r="AY535" s="207" t="s">
        <v>201</v>
      </c>
    </row>
    <row r="536" spans="1:65" s="14" customFormat="1" ht="11.25">
      <c r="B536" s="208"/>
      <c r="C536" s="209"/>
      <c r="D536" s="193" t="s">
        <v>211</v>
      </c>
      <c r="E536" s="210" t="s">
        <v>22</v>
      </c>
      <c r="F536" s="211" t="s">
        <v>2070</v>
      </c>
      <c r="G536" s="209"/>
      <c r="H536" s="212">
        <v>8.0399999999999991</v>
      </c>
      <c r="I536" s="213"/>
      <c r="J536" s="209"/>
      <c r="K536" s="209"/>
      <c r="L536" s="214"/>
      <c r="M536" s="215"/>
      <c r="N536" s="216"/>
      <c r="O536" s="216"/>
      <c r="P536" s="216"/>
      <c r="Q536" s="216"/>
      <c r="R536" s="216"/>
      <c r="S536" s="216"/>
      <c r="T536" s="217"/>
      <c r="AT536" s="218" t="s">
        <v>211</v>
      </c>
      <c r="AU536" s="218" t="s">
        <v>89</v>
      </c>
      <c r="AV536" s="14" t="s">
        <v>89</v>
      </c>
      <c r="AW536" s="14" t="s">
        <v>41</v>
      </c>
      <c r="AX536" s="14" t="s">
        <v>23</v>
      </c>
      <c r="AY536" s="218" t="s">
        <v>201</v>
      </c>
    </row>
    <row r="537" spans="1:65" s="2" customFormat="1" ht="14.45" customHeight="1">
      <c r="A537" s="36"/>
      <c r="B537" s="37"/>
      <c r="C537" s="180" t="s">
        <v>821</v>
      </c>
      <c r="D537" s="180" t="s">
        <v>202</v>
      </c>
      <c r="E537" s="181" t="s">
        <v>2071</v>
      </c>
      <c r="F537" s="182" t="s">
        <v>2072</v>
      </c>
      <c r="G537" s="183" t="s">
        <v>205</v>
      </c>
      <c r="H537" s="184">
        <v>8.0399999999999991</v>
      </c>
      <c r="I537" s="185"/>
      <c r="J537" s="186">
        <f>ROUND(I537*H537,2)</f>
        <v>0</v>
      </c>
      <c r="K537" s="182" t="s">
        <v>206</v>
      </c>
      <c r="L537" s="41"/>
      <c r="M537" s="187" t="s">
        <v>22</v>
      </c>
      <c r="N537" s="188" t="s">
        <v>51</v>
      </c>
      <c r="O537" s="66"/>
      <c r="P537" s="189">
        <f>O537*H537</f>
        <v>0</v>
      </c>
      <c r="Q537" s="189">
        <v>4.0000000000000003E-5</v>
      </c>
      <c r="R537" s="189">
        <f>Q537*H537</f>
        <v>3.2160000000000001E-4</v>
      </c>
      <c r="S537" s="189">
        <v>0</v>
      </c>
      <c r="T537" s="190">
        <f>S537*H537</f>
        <v>0</v>
      </c>
      <c r="U537" s="36"/>
      <c r="V537" s="36"/>
      <c r="W537" s="36"/>
      <c r="X537" s="36"/>
      <c r="Y537" s="36"/>
      <c r="Z537" s="36"/>
      <c r="AA537" s="36"/>
      <c r="AB537" s="36"/>
      <c r="AC537" s="36"/>
      <c r="AD537" s="36"/>
      <c r="AE537" s="36"/>
      <c r="AR537" s="191" t="s">
        <v>207</v>
      </c>
      <c r="AT537" s="191" t="s">
        <v>202</v>
      </c>
      <c r="AU537" s="191" t="s">
        <v>89</v>
      </c>
      <c r="AY537" s="19" t="s">
        <v>201</v>
      </c>
      <c r="BE537" s="192">
        <f>IF(N537="základní",J537,0)</f>
        <v>0</v>
      </c>
      <c r="BF537" s="192">
        <f>IF(N537="snížená",J537,0)</f>
        <v>0</v>
      </c>
      <c r="BG537" s="192">
        <f>IF(N537="zákl. přenesená",J537,0)</f>
        <v>0</v>
      </c>
      <c r="BH537" s="192">
        <f>IF(N537="sníž. přenesená",J537,0)</f>
        <v>0</v>
      </c>
      <c r="BI537" s="192">
        <f>IF(N537="nulová",J537,0)</f>
        <v>0</v>
      </c>
      <c r="BJ537" s="19" t="s">
        <v>23</v>
      </c>
      <c r="BK537" s="192">
        <f>ROUND(I537*H537,2)</f>
        <v>0</v>
      </c>
      <c r="BL537" s="19" t="s">
        <v>207</v>
      </c>
      <c r="BM537" s="191" t="s">
        <v>2073</v>
      </c>
    </row>
    <row r="538" spans="1:65" s="2" customFormat="1" ht="195">
      <c r="A538" s="36"/>
      <c r="B538" s="37"/>
      <c r="C538" s="38"/>
      <c r="D538" s="193" t="s">
        <v>209</v>
      </c>
      <c r="E538" s="38"/>
      <c r="F538" s="194" t="s">
        <v>2068</v>
      </c>
      <c r="G538" s="38"/>
      <c r="H538" s="38"/>
      <c r="I538" s="195"/>
      <c r="J538" s="38"/>
      <c r="K538" s="38"/>
      <c r="L538" s="41"/>
      <c r="M538" s="196"/>
      <c r="N538" s="197"/>
      <c r="O538" s="66"/>
      <c r="P538" s="66"/>
      <c r="Q538" s="66"/>
      <c r="R538" s="66"/>
      <c r="S538" s="66"/>
      <c r="T538" s="67"/>
      <c r="U538" s="36"/>
      <c r="V538" s="36"/>
      <c r="W538" s="36"/>
      <c r="X538" s="36"/>
      <c r="Y538" s="36"/>
      <c r="Z538" s="36"/>
      <c r="AA538" s="36"/>
      <c r="AB538" s="36"/>
      <c r="AC538" s="36"/>
      <c r="AD538" s="36"/>
      <c r="AE538" s="36"/>
      <c r="AT538" s="19" t="s">
        <v>209</v>
      </c>
      <c r="AU538" s="19" t="s">
        <v>89</v>
      </c>
    </row>
    <row r="539" spans="1:65" s="2" customFormat="1" ht="14.45" customHeight="1">
      <c r="A539" s="36"/>
      <c r="B539" s="37"/>
      <c r="C539" s="180" t="s">
        <v>832</v>
      </c>
      <c r="D539" s="180" t="s">
        <v>202</v>
      </c>
      <c r="E539" s="181" t="s">
        <v>397</v>
      </c>
      <c r="F539" s="182" t="s">
        <v>398</v>
      </c>
      <c r="G539" s="183" t="s">
        <v>216</v>
      </c>
      <c r="H539" s="184">
        <v>1</v>
      </c>
      <c r="I539" s="185"/>
      <c r="J539" s="186">
        <f>ROUND(I539*H539,2)</f>
        <v>0</v>
      </c>
      <c r="K539" s="182" t="s">
        <v>206</v>
      </c>
      <c r="L539" s="41"/>
      <c r="M539" s="187" t="s">
        <v>22</v>
      </c>
      <c r="N539" s="188" t="s">
        <v>51</v>
      </c>
      <c r="O539" s="66"/>
      <c r="P539" s="189">
        <f>O539*H539</f>
        <v>0</v>
      </c>
      <c r="Q539" s="189">
        <v>2.0199999999999999E-2</v>
      </c>
      <c r="R539" s="189">
        <f>Q539*H539</f>
        <v>2.0199999999999999E-2</v>
      </c>
      <c r="S539" s="189">
        <v>0</v>
      </c>
      <c r="T539" s="190">
        <f>S539*H539</f>
        <v>0</v>
      </c>
      <c r="U539" s="36"/>
      <c r="V539" s="36"/>
      <c r="W539" s="36"/>
      <c r="X539" s="36"/>
      <c r="Y539" s="36"/>
      <c r="Z539" s="36"/>
      <c r="AA539" s="36"/>
      <c r="AB539" s="36"/>
      <c r="AC539" s="36"/>
      <c r="AD539" s="36"/>
      <c r="AE539" s="36"/>
      <c r="AR539" s="191" t="s">
        <v>207</v>
      </c>
      <c r="AT539" s="191" t="s">
        <v>202</v>
      </c>
      <c r="AU539" s="191" t="s">
        <v>89</v>
      </c>
      <c r="AY539" s="19" t="s">
        <v>201</v>
      </c>
      <c r="BE539" s="192">
        <f>IF(N539="základní",J539,0)</f>
        <v>0</v>
      </c>
      <c r="BF539" s="192">
        <f>IF(N539="snížená",J539,0)</f>
        <v>0</v>
      </c>
      <c r="BG539" s="192">
        <f>IF(N539="zákl. přenesená",J539,0)</f>
        <v>0</v>
      </c>
      <c r="BH539" s="192">
        <f>IF(N539="sníž. přenesená",J539,0)</f>
        <v>0</v>
      </c>
      <c r="BI539" s="192">
        <f>IF(N539="nulová",J539,0)</f>
        <v>0</v>
      </c>
      <c r="BJ539" s="19" t="s">
        <v>23</v>
      </c>
      <c r="BK539" s="192">
        <f>ROUND(I539*H539,2)</f>
        <v>0</v>
      </c>
      <c r="BL539" s="19" t="s">
        <v>207</v>
      </c>
      <c r="BM539" s="191" t="s">
        <v>2074</v>
      </c>
    </row>
    <row r="540" spans="1:65" s="2" customFormat="1" ht="39">
      <c r="A540" s="36"/>
      <c r="B540" s="37"/>
      <c r="C540" s="38"/>
      <c r="D540" s="193" t="s">
        <v>209</v>
      </c>
      <c r="E540" s="38"/>
      <c r="F540" s="194" t="s">
        <v>400</v>
      </c>
      <c r="G540" s="38"/>
      <c r="H540" s="38"/>
      <c r="I540" s="195"/>
      <c r="J540" s="38"/>
      <c r="K540" s="38"/>
      <c r="L540" s="41"/>
      <c r="M540" s="196"/>
      <c r="N540" s="197"/>
      <c r="O540" s="66"/>
      <c r="P540" s="66"/>
      <c r="Q540" s="66"/>
      <c r="R540" s="66"/>
      <c r="S540" s="66"/>
      <c r="T540" s="67"/>
      <c r="U540" s="36"/>
      <c r="V540" s="36"/>
      <c r="W540" s="36"/>
      <c r="X540" s="36"/>
      <c r="Y540" s="36"/>
      <c r="Z540" s="36"/>
      <c r="AA540" s="36"/>
      <c r="AB540" s="36"/>
      <c r="AC540" s="36"/>
      <c r="AD540" s="36"/>
      <c r="AE540" s="36"/>
      <c r="AT540" s="19" t="s">
        <v>209</v>
      </c>
      <c r="AU540" s="19" t="s">
        <v>89</v>
      </c>
    </row>
    <row r="541" spans="1:65" s="13" customFormat="1" ht="11.25">
      <c r="B541" s="198"/>
      <c r="C541" s="199"/>
      <c r="D541" s="193" t="s">
        <v>211</v>
      </c>
      <c r="E541" s="200" t="s">
        <v>22</v>
      </c>
      <c r="F541" s="201" t="s">
        <v>2075</v>
      </c>
      <c r="G541" s="199"/>
      <c r="H541" s="200" t="s">
        <v>22</v>
      </c>
      <c r="I541" s="202"/>
      <c r="J541" s="199"/>
      <c r="K541" s="199"/>
      <c r="L541" s="203"/>
      <c r="M541" s="204"/>
      <c r="N541" s="205"/>
      <c r="O541" s="205"/>
      <c r="P541" s="205"/>
      <c r="Q541" s="205"/>
      <c r="R541" s="205"/>
      <c r="S541" s="205"/>
      <c r="T541" s="206"/>
      <c r="AT541" s="207" t="s">
        <v>211</v>
      </c>
      <c r="AU541" s="207" t="s">
        <v>89</v>
      </c>
      <c r="AV541" s="13" t="s">
        <v>23</v>
      </c>
      <c r="AW541" s="13" t="s">
        <v>41</v>
      </c>
      <c r="AX541" s="13" t="s">
        <v>80</v>
      </c>
      <c r="AY541" s="207" t="s">
        <v>201</v>
      </c>
    </row>
    <row r="542" spans="1:65" s="14" customFormat="1" ht="11.25">
      <c r="B542" s="208"/>
      <c r="C542" s="209"/>
      <c r="D542" s="193" t="s">
        <v>211</v>
      </c>
      <c r="E542" s="210" t="s">
        <v>22</v>
      </c>
      <c r="F542" s="211" t="s">
        <v>402</v>
      </c>
      <c r="G542" s="209"/>
      <c r="H542" s="212">
        <v>1</v>
      </c>
      <c r="I542" s="213"/>
      <c r="J542" s="209"/>
      <c r="K542" s="209"/>
      <c r="L542" s="214"/>
      <c r="M542" s="215"/>
      <c r="N542" s="216"/>
      <c r="O542" s="216"/>
      <c r="P542" s="216"/>
      <c r="Q542" s="216"/>
      <c r="R542" s="216"/>
      <c r="S542" s="216"/>
      <c r="T542" s="217"/>
      <c r="AT542" s="218" t="s">
        <v>211</v>
      </c>
      <c r="AU542" s="218" t="s">
        <v>89</v>
      </c>
      <c r="AV542" s="14" t="s">
        <v>89</v>
      </c>
      <c r="AW542" s="14" t="s">
        <v>41</v>
      </c>
      <c r="AX542" s="14" t="s">
        <v>23</v>
      </c>
      <c r="AY542" s="218" t="s">
        <v>201</v>
      </c>
    </row>
    <row r="543" spans="1:65" s="2" customFormat="1" ht="14.45" customHeight="1">
      <c r="A543" s="36"/>
      <c r="B543" s="37"/>
      <c r="C543" s="180" t="s">
        <v>29</v>
      </c>
      <c r="D543" s="180" t="s">
        <v>202</v>
      </c>
      <c r="E543" s="181" t="s">
        <v>2076</v>
      </c>
      <c r="F543" s="182" t="s">
        <v>2077</v>
      </c>
      <c r="G543" s="183" t="s">
        <v>216</v>
      </c>
      <c r="H543" s="184">
        <v>0.5</v>
      </c>
      <c r="I543" s="185"/>
      <c r="J543" s="186">
        <f>ROUND(I543*H543,2)</f>
        <v>0</v>
      </c>
      <c r="K543" s="182" t="s">
        <v>206</v>
      </c>
      <c r="L543" s="41"/>
      <c r="M543" s="187" t="s">
        <v>22</v>
      </c>
      <c r="N543" s="188" t="s">
        <v>51</v>
      </c>
      <c r="O543" s="66"/>
      <c r="P543" s="189">
        <f>O543*H543</f>
        <v>0</v>
      </c>
      <c r="Q543" s="189">
        <v>5.5449999999999999E-2</v>
      </c>
      <c r="R543" s="189">
        <f>Q543*H543</f>
        <v>2.7725E-2</v>
      </c>
      <c r="S543" s="189">
        <v>0</v>
      </c>
      <c r="T543" s="190">
        <f>S543*H543</f>
        <v>0</v>
      </c>
      <c r="U543" s="36"/>
      <c r="V543" s="36"/>
      <c r="W543" s="36"/>
      <c r="X543" s="36"/>
      <c r="Y543" s="36"/>
      <c r="Z543" s="36"/>
      <c r="AA543" s="36"/>
      <c r="AB543" s="36"/>
      <c r="AC543" s="36"/>
      <c r="AD543" s="36"/>
      <c r="AE543" s="36"/>
      <c r="AR543" s="191" t="s">
        <v>207</v>
      </c>
      <c r="AT543" s="191" t="s">
        <v>202</v>
      </c>
      <c r="AU543" s="191" t="s">
        <v>89</v>
      </c>
      <c r="AY543" s="19" t="s">
        <v>201</v>
      </c>
      <c r="BE543" s="192">
        <f>IF(N543="základní",J543,0)</f>
        <v>0</v>
      </c>
      <c r="BF543" s="192">
        <f>IF(N543="snížená",J543,0)</f>
        <v>0</v>
      </c>
      <c r="BG543" s="192">
        <f>IF(N543="zákl. přenesená",J543,0)</f>
        <v>0</v>
      </c>
      <c r="BH543" s="192">
        <f>IF(N543="sníž. přenesená",J543,0)</f>
        <v>0</v>
      </c>
      <c r="BI543" s="192">
        <f>IF(N543="nulová",J543,0)</f>
        <v>0</v>
      </c>
      <c r="BJ543" s="19" t="s">
        <v>23</v>
      </c>
      <c r="BK543" s="192">
        <f>ROUND(I543*H543,2)</f>
        <v>0</v>
      </c>
      <c r="BL543" s="19" t="s">
        <v>207</v>
      </c>
      <c r="BM543" s="191" t="s">
        <v>2078</v>
      </c>
    </row>
    <row r="544" spans="1:65" s="2" customFormat="1" ht="39">
      <c r="A544" s="36"/>
      <c r="B544" s="37"/>
      <c r="C544" s="38"/>
      <c r="D544" s="193" t="s">
        <v>209</v>
      </c>
      <c r="E544" s="38"/>
      <c r="F544" s="194" t="s">
        <v>400</v>
      </c>
      <c r="G544" s="38"/>
      <c r="H544" s="38"/>
      <c r="I544" s="195"/>
      <c r="J544" s="38"/>
      <c r="K544" s="38"/>
      <c r="L544" s="41"/>
      <c r="M544" s="196"/>
      <c r="N544" s="197"/>
      <c r="O544" s="66"/>
      <c r="P544" s="66"/>
      <c r="Q544" s="66"/>
      <c r="R544" s="66"/>
      <c r="S544" s="66"/>
      <c r="T544" s="67"/>
      <c r="U544" s="36"/>
      <c r="V544" s="36"/>
      <c r="W544" s="36"/>
      <c r="X544" s="36"/>
      <c r="Y544" s="36"/>
      <c r="Z544" s="36"/>
      <c r="AA544" s="36"/>
      <c r="AB544" s="36"/>
      <c r="AC544" s="36"/>
      <c r="AD544" s="36"/>
      <c r="AE544" s="36"/>
      <c r="AT544" s="19" t="s">
        <v>209</v>
      </c>
      <c r="AU544" s="19" t="s">
        <v>89</v>
      </c>
    </row>
    <row r="545" spans="1:65" s="13" customFormat="1" ht="11.25">
      <c r="B545" s="198"/>
      <c r="C545" s="199"/>
      <c r="D545" s="193" t="s">
        <v>211</v>
      </c>
      <c r="E545" s="200" t="s">
        <v>22</v>
      </c>
      <c r="F545" s="201" t="s">
        <v>2079</v>
      </c>
      <c r="G545" s="199"/>
      <c r="H545" s="200" t="s">
        <v>22</v>
      </c>
      <c r="I545" s="202"/>
      <c r="J545" s="199"/>
      <c r="K545" s="199"/>
      <c r="L545" s="203"/>
      <c r="M545" s="204"/>
      <c r="N545" s="205"/>
      <c r="O545" s="205"/>
      <c r="P545" s="205"/>
      <c r="Q545" s="205"/>
      <c r="R545" s="205"/>
      <c r="S545" s="205"/>
      <c r="T545" s="206"/>
      <c r="AT545" s="207" t="s">
        <v>211</v>
      </c>
      <c r="AU545" s="207" t="s">
        <v>89</v>
      </c>
      <c r="AV545" s="13" t="s">
        <v>23</v>
      </c>
      <c r="AW545" s="13" t="s">
        <v>41</v>
      </c>
      <c r="AX545" s="13" t="s">
        <v>80</v>
      </c>
      <c r="AY545" s="207" t="s">
        <v>201</v>
      </c>
    </row>
    <row r="546" spans="1:65" s="14" customFormat="1" ht="11.25">
      <c r="B546" s="208"/>
      <c r="C546" s="209"/>
      <c r="D546" s="193" t="s">
        <v>211</v>
      </c>
      <c r="E546" s="210" t="s">
        <v>22</v>
      </c>
      <c r="F546" s="211" t="s">
        <v>2080</v>
      </c>
      <c r="G546" s="209"/>
      <c r="H546" s="212">
        <v>0.5</v>
      </c>
      <c r="I546" s="213"/>
      <c r="J546" s="209"/>
      <c r="K546" s="209"/>
      <c r="L546" s="214"/>
      <c r="M546" s="215"/>
      <c r="N546" s="216"/>
      <c r="O546" s="216"/>
      <c r="P546" s="216"/>
      <c r="Q546" s="216"/>
      <c r="R546" s="216"/>
      <c r="S546" s="216"/>
      <c r="T546" s="217"/>
      <c r="AT546" s="218" t="s">
        <v>211</v>
      </c>
      <c r="AU546" s="218" t="s">
        <v>89</v>
      </c>
      <c r="AV546" s="14" t="s">
        <v>89</v>
      </c>
      <c r="AW546" s="14" t="s">
        <v>41</v>
      </c>
      <c r="AX546" s="14" t="s">
        <v>23</v>
      </c>
      <c r="AY546" s="218" t="s">
        <v>201</v>
      </c>
    </row>
    <row r="547" spans="1:65" s="2" customFormat="1" ht="14.45" customHeight="1">
      <c r="A547" s="36"/>
      <c r="B547" s="37"/>
      <c r="C547" s="180" t="s">
        <v>844</v>
      </c>
      <c r="D547" s="180" t="s">
        <v>202</v>
      </c>
      <c r="E547" s="181" t="s">
        <v>2081</v>
      </c>
      <c r="F547" s="182" t="s">
        <v>2082</v>
      </c>
      <c r="G547" s="183" t="s">
        <v>434</v>
      </c>
      <c r="H547" s="184">
        <v>1.44</v>
      </c>
      <c r="I547" s="185"/>
      <c r="J547" s="186">
        <f>ROUND(I547*H547,2)</f>
        <v>0</v>
      </c>
      <c r="K547" s="182" t="s">
        <v>206</v>
      </c>
      <c r="L547" s="41"/>
      <c r="M547" s="187" t="s">
        <v>22</v>
      </c>
      <c r="N547" s="188" t="s">
        <v>51</v>
      </c>
      <c r="O547" s="66"/>
      <c r="P547" s="189">
        <f>O547*H547</f>
        <v>0</v>
      </c>
      <c r="Q547" s="189">
        <v>8.2659999999999997E-2</v>
      </c>
      <c r="R547" s="189">
        <f>Q547*H547</f>
        <v>0.11903039999999999</v>
      </c>
      <c r="S547" s="189">
        <v>0</v>
      </c>
      <c r="T547" s="190">
        <f>S547*H547</f>
        <v>0</v>
      </c>
      <c r="U547" s="36"/>
      <c r="V547" s="36"/>
      <c r="W547" s="36"/>
      <c r="X547" s="36"/>
      <c r="Y547" s="36"/>
      <c r="Z547" s="36"/>
      <c r="AA547" s="36"/>
      <c r="AB547" s="36"/>
      <c r="AC547" s="36"/>
      <c r="AD547" s="36"/>
      <c r="AE547" s="36"/>
      <c r="AR547" s="191" t="s">
        <v>207</v>
      </c>
      <c r="AT547" s="191" t="s">
        <v>202</v>
      </c>
      <c r="AU547" s="191" t="s">
        <v>89</v>
      </c>
      <c r="AY547" s="19" t="s">
        <v>201</v>
      </c>
      <c r="BE547" s="192">
        <f>IF(N547="základní",J547,0)</f>
        <v>0</v>
      </c>
      <c r="BF547" s="192">
        <f>IF(N547="snížená",J547,0)</f>
        <v>0</v>
      </c>
      <c r="BG547" s="192">
        <f>IF(N547="zákl. přenesená",J547,0)</f>
        <v>0</v>
      </c>
      <c r="BH547" s="192">
        <f>IF(N547="sníž. přenesená",J547,0)</f>
        <v>0</v>
      </c>
      <c r="BI547" s="192">
        <f>IF(N547="nulová",J547,0)</f>
        <v>0</v>
      </c>
      <c r="BJ547" s="19" t="s">
        <v>23</v>
      </c>
      <c r="BK547" s="192">
        <f>ROUND(I547*H547,2)</f>
        <v>0</v>
      </c>
      <c r="BL547" s="19" t="s">
        <v>207</v>
      </c>
      <c r="BM547" s="191" t="s">
        <v>2083</v>
      </c>
    </row>
    <row r="548" spans="1:65" s="2" customFormat="1" ht="58.5">
      <c r="A548" s="36"/>
      <c r="B548" s="37"/>
      <c r="C548" s="38"/>
      <c r="D548" s="193" t="s">
        <v>209</v>
      </c>
      <c r="E548" s="38"/>
      <c r="F548" s="194" t="s">
        <v>2084</v>
      </c>
      <c r="G548" s="38"/>
      <c r="H548" s="38"/>
      <c r="I548" s="195"/>
      <c r="J548" s="38"/>
      <c r="K548" s="38"/>
      <c r="L548" s="41"/>
      <c r="M548" s="196"/>
      <c r="N548" s="197"/>
      <c r="O548" s="66"/>
      <c r="P548" s="66"/>
      <c r="Q548" s="66"/>
      <c r="R548" s="66"/>
      <c r="S548" s="66"/>
      <c r="T548" s="67"/>
      <c r="U548" s="36"/>
      <c r="V548" s="36"/>
      <c r="W548" s="36"/>
      <c r="X548" s="36"/>
      <c r="Y548" s="36"/>
      <c r="Z548" s="36"/>
      <c r="AA548" s="36"/>
      <c r="AB548" s="36"/>
      <c r="AC548" s="36"/>
      <c r="AD548" s="36"/>
      <c r="AE548" s="36"/>
      <c r="AT548" s="19" t="s">
        <v>209</v>
      </c>
      <c r="AU548" s="19" t="s">
        <v>89</v>
      </c>
    </row>
    <row r="549" spans="1:65" s="13" customFormat="1" ht="11.25">
      <c r="B549" s="198"/>
      <c r="C549" s="199"/>
      <c r="D549" s="193" t="s">
        <v>211</v>
      </c>
      <c r="E549" s="200" t="s">
        <v>22</v>
      </c>
      <c r="F549" s="201" t="s">
        <v>2085</v>
      </c>
      <c r="G549" s="199"/>
      <c r="H549" s="200" t="s">
        <v>22</v>
      </c>
      <c r="I549" s="202"/>
      <c r="J549" s="199"/>
      <c r="K549" s="199"/>
      <c r="L549" s="203"/>
      <c r="M549" s="204"/>
      <c r="N549" s="205"/>
      <c r="O549" s="205"/>
      <c r="P549" s="205"/>
      <c r="Q549" s="205"/>
      <c r="R549" s="205"/>
      <c r="S549" s="205"/>
      <c r="T549" s="206"/>
      <c r="AT549" s="207" t="s">
        <v>211</v>
      </c>
      <c r="AU549" s="207" t="s">
        <v>89</v>
      </c>
      <c r="AV549" s="13" t="s">
        <v>23</v>
      </c>
      <c r="AW549" s="13" t="s">
        <v>41</v>
      </c>
      <c r="AX549" s="13" t="s">
        <v>80</v>
      </c>
      <c r="AY549" s="207" t="s">
        <v>201</v>
      </c>
    </row>
    <row r="550" spans="1:65" s="14" customFormat="1" ht="11.25">
      <c r="B550" s="208"/>
      <c r="C550" s="209"/>
      <c r="D550" s="193" t="s">
        <v>211</v>
      </c>
      <c r="E550" s="210" t="s">
        <v>22</v>
      </c>
      <c r="F550" s="211" t="s">
        <v>2086</v>
      </c>
      <c r="G550" s="209"/>
      <c r="H550" s="212">
        <v>1.44</v>
      </c>
      <c r="I550" s="213"/>
      <c r="J550" s="209"/>
      <c r="K550" s="209"/>
      <c r="L550" s="214"/>
      <c r="M550" s="215"/>
      <c r="N550" s="216"/>
      <c r="O550" s="216"/>
      <c r="P550" s="216"/>
      <c r="Q550" s="216"/>
      <c r="R550" s="216"/>
      <c r="S550" s="216"/>
      <c r="T550" s="217"/>
      <c r="AT550" s="218" t="s">
        <v>211</v>
      </c>
      <c r="AU550" s="218" t="s">
        <v>89</v>
      </c>
      <c r="AV550" s="14" t="s">
        <v>89</v>
      </c>
      <c r="AW550" s="14" t="s">
        <v>41</v>
      </c>
      <c r="AX550" s="14" t="s">
        <v>23</v>
      </c>
      <c r="AY550" s="218" t="s">
        <v>201</v>
      </c>
    </row>
    <row r="551" spans="1:65" s="2" customFormat="1" ht="14.45" customHeight="1">
      <c r="A551" s="36"/>
      <c r="B551" s="37"/>
      <c r="C551" s="219" t="s">
        <v>848</v>
      </c>
      <c r="D551" s="219" t="s">
        <v>261</v>
      </c>
      <c r="E551" s="220" t="s">
        <v>2087</v>
      </c>
      <c r="F551" s="221" t="s">
        <v>2088</v>
      </c>
      <c r="G551" s="222" t="s">
        <v>434</v>
      </c>
      <c r="H551" s="223">
        <v>9</v>
      </c>
      <c r="I551" s="224"/>
      <c r="J551" s="225">
        <f>ROUND(I551*H551,2)</f>
        <v>0</v>
      </c>
      <c r="K551" s="221" t="s">
        <v>22</v>
      </c>
      <c r="L551" s="226"/>
      <c r="M551" s="227" t="s">
        <v>22</v>
      </c>
      <c r="N551" s="228" t="s">
        <v>51</v>
      </c>
      <c r="O551" s="66"/>
      <c r="P551" s="189">
        <f>O551*H551</f>
        <v>0</v>
      </c>
      <c r="Q551" s="189">
        <v>6.3E-2</v>
      </c>
      <c r="R551" s="189">
        <f>Q551*H551</f>
        <v>0.56699999999999995</v>
      </c>
      <c r="S551" s="189">
        <v>0</v>
      </c>
      <c r="T551" s="190">
        <f>S551*H551</f>
        <v>0</v>
      </c>
      <c r="U551" s="36"/>
      <c r="V551" s="36"/>
      <c r="W551" s="36"/>
      <c r="X551" s="36"/>
      <c r="Y551" s="36"/>
      <c r="Z551" s="36"/>
      <c r="AA551" s="36"/>
      <c r="AB551" s="36"/>
      <c r="AC551" s="36"/>
      <c r="AD551" s="36"/>
      <c r="AE551" s="36"/>
      <c r="AR551" s="191" t="s">
        <v>253</v>
      </c>
      <c r="AT551" s="191" t="s">
        <v>261</v>
      </c>
      <c r="AU551" s="191" t="s">
        <v>89</v>
      </c>
      <c r="AY551" s="19" t="s">
        <v>201</v>
      </c>
      <c r="BE551" s="192">
        <f>IF(N551="základní",J551,0)</f>
        <v>0</v>
      </c>
      <c r="BF551" s="192">
        <f>IF(N551="snížená",J551,0)</f>
        <v>0</v>
      </c>
      <c r="BG551" s="192">
        <f>IF(N551="zákl. přenesená",J551,0)</f>
        <v>0</v>
      </c>
      <c r="BH551" s="192">
        <f>IF(N551="sníž. přenesená",J551,0)</f>
        <v>0</v>
      </c>
      <c r="BI551" s="192">
        <f>IF(N551="nulová",J551,0)</f>
        <v>0</v>
      </c>
      <c r="BJ551" s="19" t="s">
        <v>23</v>
      </c>
      <c r="BK551" s="192">
        <f>ROUND(I551*H551,2)</f>
        <v>0</v>
      </c>
      <c r="BL551" s="19" t="s">
        <v>207</v>
      </c>
      <c r="BM551" s="191" t="s">
        <v>2089</v>
      </c>
    </row>
    <row r="552" spans="1:65" s="14" customFormat="1" ht="11.25">
      <c r="B552" s="208"/>
      <c r="C552" s="209"/>
      <c r="D552" s="193" t="s">
        <v>211</v>
      </c>
      <c r="E552" s="210" t="s">
        <v>22</v>
      </c>
      <c r="F552" s="211" t="s">
        <v>2090</v>
      </c>
      <c r="G552" s="209"/>
      <c r="H552" s="212">
        <v>9</v>
      </c>
      <c r="I552" s="213"/>
      <c r="J552" s="209"/>
      <c r="K552" s="209"/>
      <c r="L552" s="214"/>
      <c r="M552" s="215"/>
      <c r="N552" s="216"/>
      <c r="O552" s="216"/>
      <c r="P552" s="216"/>
      <c r="Q552" s="216"/>
      <c r="R552" s="216"/>
      <c r="S552" s="216"/>
      <c r="T552" s="217"/>
      <c r="AT552" s="218" t="s">
        <v>211</v>
      </c>
      <c r="AU552" s="218" t="s">
        <v>89</v>
      </c>
      <c r="AV552" s="14" t="s">
        <v>89</v>
      </c>
      <c r="AW552" s="14" t="s">
        <v>41</v>
      </c>
      <c r="AX552" s="14" t="s">
        <v>23</v>
      </c>
      <c r="AY552" s="218" t="s">
        <v>201</v>
      </c>
    </row>
    <row r="553" spans="1:65" s="12" customFormat="1" ht="22.9" customHeight="1">
      <c r="B553" s="164"/>
      <c r="C553" s="165"/>
      <c r="D553" s="166" t="s">
        <v>79</v>
      </c>
      <c r="E553" s="178" t="s">
        <v>207</v>
      </c>
      <c r="F553" s="178" t="s">
        <v>417</v>
      </c>
      <c r="G553" s="165"/>
      <c r="H553" s="165"/>
      <c r="I553" s="168"/>
      <c r="J553" s="179">
        <f>BK553</f>
        <v>0</v>
      </c>
      <c r="K553" s="165"/>
      <c r="L553" s="170"/>
      <c r="M553" s="171"/>
      <c r="N553" s="172"/>
      <c r="O553" s="172"/>
      <c r="P553" s="173">
        <f>SUM(P554:P563)</f>
        <v>0</v>
      </c>
      <c r="Q553" s="172"/>
      <c r="R553" s="173">
        <f>SUM(R554:R563)</f>
        <v>17.051461499999998</v>
      </c>
      <c r="S553" s="172"/>
      <c r="T553" s="174">
        <f>SUM(T554:T563)</f>
        <v>0</v>
      </c>
      <c r="AR553" s="175" t="s">
        <v>23</v>
      </c>
      <c r="AT553" s="176" t="s">
        <v>79</v>
      </c>
      <c r="AU553" s="176" t="s">
        <v>23</v>
      </c>
      <c r="AY553" s="175" t="s">
        <v>201</v>
      </c>
      <c r="BK553" s="177">
        <f>SUM(BK554:BK563)</f>
        <v>0</v>
      </c>
    </row>
    <row r="554" spans="1:65" s="2" customFormat="1" ht="24.2" customHeight="1">
      <c r="A554" s="36"/>
      <c r="B554" s="37"/>
      <c r="C554" s="180" t="s">
        <v>853</v>
      </c>
      <c r="D554" s="180" t="s">
        <v>202</v>
      </c>
      <c r="E554" s="181" t="s">
        <v>2091</v>
      </c>
      <c r="F554" s="182" t="s">
        <v>2092</v>
      </c>
      <c r="G554" s="183" t="s">
        <v>216</v>
      </c>
      <c r="H554" s="184">
        <v>13.65</v>
      </c>
      <c r="I554" s="185"/>
      <c r="J554" s="186">
        <f>ROUND(I554*H554,2)</f>
        <v>0</v>
      </c>
      <c r="K554" s="182" t="s">
        <v>206</v>
      </c>
      <c r="L554" s="41"/>
      <c r="M554" s="187" t="s">
        <v>22</v>
      </c>
      <c r="N554" s="188" t="s">
        <v>51</v>
      </c>
      <c r="O554" s="66"/>
      <c r="P554" s="189">
        <f>O554*H554</f>
        <v>0</v>
      </c>
      <c r="Q554" s="189">
        <v>0.61211000000000004</v>
      </c>
      <c r="R554" s="189">
        <f>Q554*H554</f>
        <v>8.3553015000000013</v>
      </c>
      <c r="S554" s="189">
        <v>0</v>
      </c>
      <c r="T554" s="190">
        <f>S554*H554</f>
        <v>0</v>
      </c>
      <c r="U554" s="36"/>
      <c r="V554" s="36"/>
      <c r="W554" s="36"/>
      <c r="X554" s="36"/>
      <c r="Y554" s="36"/>
      <c r="Z554" s="36"/>
      <c r="AA554" s="36"/>
      <c r="AB554" s="36"/>
      <c r="AC554" s="36"/>
      <c r="AD554" s="36"/>
      <c r="AE554" s="36"/>
      <c r="AR554" s="191" t="s">
        <v>207</v>
      </c>
      <c r="AT554" s="191" t="s">
        <v>202</v>
      </c>
      <c r="AU554" s="191" t="s">
        <v>89</v>
      </c>
      <c r="AY554" s="19" t="s">
        <v>201</v>
      </c>
      <c r="BE554" s="192">
        <f>IF(N554="základní",J554,0)</f>
        <v>0</v>
      </c>
      <c r="BF554" s="192">
        <f>IF(N554="snížená",J554,0)</f>
        <v>0</v>
      </c>
      <c r="BG554" s="192">
        <f>IF(N554="zákl. přenesená",J554,0)</f>
        <v>0</v>
      </c>
      <c r="BH554" s="192">
        <f>IF(N554="sníž. přenesená",J554,0)</f>
        <v>0</v>
      </c>
      <c r="BI554" s="192">
        <f>IF(N554="nulová",J554,0)</f>
        <v>0</v>
      </c>
      <c r="BJ554" s="19" t="s">
        <v>23</v>
      </c>
      <c r="BK554" s="192">
        <f>ROUND(I554*H554,2)</f>
        <v>0</v>
      </c>
      <c r="BL554" s="19" t="s">
        <v>207</v>
      </c>
      <c r="BM554" s="191" t="s">
        <v>2093</v>
      </c>
    </row>
    <row r="555" spans="1:65" s="2" customFormat="1" ht="78">
      <c r="A555" s="36"/>
      <c r="B555" s="37"/>
      <c r="C555" s="38"/>
      <c r="D555" s="193" t="s">
        <v>209</v>
      </c>
      <c r="E555" s="38"/>
      <c r="F555" s="194" t="s">
        <v>2094</v>
      </c>
      <c r="G555" s="38"/>
      <c r="H555" s="38"/>
      <c r="I555" s="195"/>
      <c r="J555" s="38"/>
      <c r="K555" s="38"/>
      <c r="L555" s="41"/>
      <c r="M555" s="196"/>
      <c r="N555" s="197"/>
      <c r="O555" s="66"/>
      <c r="P555" s="66"/>
      <c r="Q555" s="66"/>
      <c r="R555" s="66"/>
      <c r="S555" s="66"/>
      <c r="T555" s="67"/>
      <c r="U555" s="36"/>
      <c r="V555" s="36"/>
      <c r="W555" s="36"/>
      <c r="X555" s="36"/>
      <c r="Y555" s="36"/>
      <c r="Z555" s="36"/>
      <c r="AA555" s="36"/>
      <c r="AB555" s="36"/>
      <c r="AC555" s="36"/>
      <c r="AD555" s="36"/>
      <c r="AE555" s="36"/>
      <c r="AT555" s="19" t="s">
        <v>209</v>
      </c>
      <c r="AU555" s="19" t="s">
        <v>89</v>
      </c>
    </row>
    <row r="556" spans="1:65" s="14" customFormat="1" ht="11.25">
      <c r="B556" s="208"/>
      <c r="C556" s="209"/>
      <c r="D556" s="193" t="s">
        <v>211</v>
      </c>
      <c r="E556" s="210" t="s">
        <v>22</v>
      </c>
      <c r="F556" s="211" t="s">
        <v>2095</v>
      </c>
      <c r="G556" s="209"/>
      <c r="H556" s="212">
        <v>13.65</v>
      </c>
      <c r="I556" s="213"/>
      <c r="J556" s="209"/>
      <c r="K556" s="209"/>
      <c r="L556" s="214"/>
      <c r="M556" s="215"/>
      <c r="N556" s="216"/>
      <c r="O556" s="216"/>
      <c r="P556" s="216"/>
      <c r="Q556" s="216"/>
      <c r="R556" s="216"/>
      <c r="S556" s="216"/>
      <c r="T556" s="217"/>
      <c r="AT556" s="218" t="s">
        <v>211</v>
      </c>
      <c r="AU556" s="218" t="s">
        <v>89</v>
      </c>
      <c r="AV556" s="14" t="s">
        <v>89</v>
      </c>
      <c r="AW556" s="14" t="s">
        <v>41</v>
      </c>
      <c r="AX556" s="14" t="s">
        <v>23</v>
      </c>
      <c r="AY556" s="218" t="s">
        <v>201</v>
      </c>
    </row>
    <row r="557" spans="1:65" s="2" customFormat="1" ht="24.2" customHeight="1">
      <c r="A557" s="36"/>
      <c r="B557" s="37"/>
      <c r="C557" s="180" t="s">
        <v>859</v>
      </c>
      <c r="D557" s="180" t="s">
        <v>202</v>
      </c>
      <c r="E557" s="181" t="s">
        <v>2096</v>
      </c>
      <c r="F557" s="182" t="s">
        <v>2097</v>
      </c>
      <c r="G557" s="183" t="s">
        <v>224</v>
      </c>
      <c r="H557" s="184">
        <v>3.15</v>
      </c>
      <c r="I557" s="185"/>
      <c r="J557" s="186">
        <f>ROUND(I557*H557,2)</f>
        <v>0</v>
      </c>
      <c r="K557" s="182" t="s">
        <v>206</v>
      </c>
      <c r="L557" s="41"/>
      <c r="M557" s="187" t="s">
        <v>22</v>
      </c>
      <c r="N557" s="188" t="s">
        <v>51</v>
      </c>
      <c r="O557" s="66"/>
      <c r="P557" s="189">
        <f>O557*H557</f>
        <v>0</v>
      </c>
      <c r="Q557" s="189">
        <v>2</v>
      </c>
      <c r="R557" s="189">
        <f>Q557*H557</f>
        <v>6.3</v>
      </c>
      <c r="S557" s="189">
        <v>0</v>
      </c>
      <c r="T557" s="190">
        <f>S557*H557</f>
        <v>0</v>
      </c>
      <c r="U557" s="36"/>
      <c r="V557" s="36"/>
      <c r="W557" s="36"/>
      <c r="X557" s="36"/>
      <c r="Y557" s="36"/>
      <c r="Z557" s="36"/>
      <c r="AA557" s="36"/>
      <c r="AB557" s="36"/>
      <c r="AC557" s="36"/>
      <c r="AD557" s="36"/>
      <c r="AE557" s="36"/>
      <c r="AR557" s="191" t="s">
        <v>207</v>
      </c>
      <c r="AT557" s="191" t="s">
        <v>202</v>
      </c>
      <c r="AU557" s="191" t="s">
        <v>89</v>
      </c>
      <c r="AY557" s="19" t="s">
        <v>201</v>
      </c>
      <c r="BE557" s="192">
        <f>IF(N557="základní",J557,0)</f>
        <v>0</v>
      </c>
      <c r="BF557" s="192">
        <f>IF(N557="snížená",J557,0)</f>
        <v>0</v>
      </c>
      <c r="BG557" s="192">
        <f>IF(N557="zákl. přenesená",J557,0)</f>
        <v>0</v>
      </c>
      <c r="BH557" s="192">
        <f>IF(N557="sníž. přenesená",J557,0)</f>
        <v>0</v>
      </c>
      <c r="BI557" s="192">
        <f>IF(N557="nulová",J557,0)</f>
        <v>0</v>
      </c>
      <c r="BJ557" s="19" t="s">
        <v>23</v>
      </c>
      <c r="BK557" s="192">
        <f>ROUND(I557*H557,2)</f>
        <v>0</v>
      </c>
      <c r="BL557" s="19" t="s">
        <v>207</v>
      </c>
      <c r="BM557" s="191" t="s">
        <v>2098</v>
      </c>
    </row>
    <row r="558" spans="1:65" s="2" customFormat="1" ht="29.25">
      <c r="A558" s="36"/>
      <c r="B558" s="37"/>
      <c r="C558" s="38"/>
      <c r="D558" s="193" t="s">
        <v>209</v>
      </c>
      <c r="E558" s="38"/>
      <c r="F558" s="194" t="s">
        <v>2099</v>
      </c>
      <c r="G558" s="38"/>
      <c r="H558" s="38"/>
      <c r="I558" s="195"/>
      <c r="J558" s="38"/>
      <c r="K558" s="38"/>
      <c r="L558" s="41"/>
      <c r="M558" s="196"/>
      <c r="N558" s="197"/>
      <c r="O558" s="66"/>
      <c r="P558" s="66"/>
      <c r="Q558" s="66"/>
      <c r="R558" s="66"/>
      <c r="S558" s="66"/>
      <c r="T558" s="67"/>
      <c r="U558" s="36"/>
      <c r="V558" s="36"/>
      <c r="W558" s="36"/>
      <c r="X558" s="36"/>
      <c r="Y558" s="36"/>
      <c r="Z558" s="36"/>
      <c r="AA558" s="36"/>
      <c r="AB558" s="36"/>
      <c r="AC558" s="36"/>
      <c r="AD558" s="36"/>
      <c r="AE558" s="36"/>
      <c r="AT558" s="19" t="s">
        <v>209</v>
      </c>
      <c r="AU558" s="19" t="s">
        <v>89</v>
      </c>
    </row>
    <row r="559" spans="1:65" s="14" customFormat="1" ht="11.25">
      <c r="B559" s="208"/>
      <c r="C559" s="209"/>
      <c r="D559" s="193" t="s">
        <v>211</v>
      </c>
      <c r="E559" s="210" t="s">
        <v>22</v>
      </c>
      <c r="F559" s="211" t="s">
        <v>2100</v>
      </c>
      <c r="G559" s="209"/>
      <c r="H559" s="212">
        <v>3.15</v>
      </c>
      <c r="I559" s="213"/>
      <c r="J559" s="209"/>
      <c r="K559" s="209"/>
      <c r="L559" s="214"/>
      <c r="M559" s="215"/>
      <c r="N559" s="216"/>
      <c r="O559" s="216"/>
      <c r="P559" s="216"/>
      <c r="Q559" s="216"/>
      <c r="R559" s="216"/>
      <c r="S559" s="216"/>
      <c r="T559" s="217"/>
      <c r="AT559" s="218" t="s">
        <v>211</v>
      </c>
      <c r="AU559" s="218" t="s">
        <v>89</v>
      </c>
      <c r="AV559" s="14" t="s">
        <v>89</v>
      </c>
      <c r="AW559" s="14" t="s">
        <v>41</v>
      </c>
      <c r="AX559" s="14" t="s">
        <v>23</v>
      </c>
      <c r="AY559" s="218" t="s">
        <v>201</v>
      </c>
    </row>
    <row r="560" spans="1:65" s="2" customFormat="1" ht="24.2" customHeight="1">
      <c r="A560" s="36"/>
      <c r="B560" s="37"/>
      <c r="C560" s="180" t="s">
        <v>868</v>
      </c>
      <c r="D560" s="180" t="s">
        <v>202</v>
      </c>
      <c r="E560" s="181" t="s">
        <v>2101</v>
      </c>
      <c r="F560" s="182" t="s">
        <v>2102</v>
      </c>
      <c r="G560" s="183" t="s">
        <v>224</v>
      </c>
      <c r="H560" s="184">
        <v>1.2</v>
      </c>
      <c r="I560" s="185"/>
      <c r="J560" s="186">
        <f>ROUND(I560*H560,2)</f>
        <v>0</v>
      </c>
      <c r="K560" s="182" t="s">
        <v>206</v>
      </c>
      <c r="L560" s="41"/>
      <c r="M560" s="187" t="s">
        <v>22</v>
      </c>
      <c r="N560" s="188" t="s">
        <v>51</v>
      </c>
      <c r="O560" s="66"/>
      <c r="P560" s="189">
        <f>O560*H560</f>
        <v>0</v>
      </c>
      <c r="Q560" s="189">
        <v>1.9967999999999999</v>
      </c>
      <c r="R560" s="189">
        <f>Q560*H560</f>
        <v>2.3961599999999996</v>
      </c>
      <c r="S560" s="189">
        <v>0</v>
      </c>
      <c r="T560" s="190">
        <f>S560*H560</f>
        <v>0</v>
      </c>
      <c r="U560" s="36"/>
      <c r="V560" s="36"/>
      <c r="W560" s="36"/>
      <c r="X560" s="36"/>
      <c r="Y560" s="36"/>
      <c r="Z560" s="36"/>
      <c r="AA560" s="36"/>
      <c r="AB560" s="36"/>
      <c r="AC560" s="36"/>
      <c r="AD560" s="36"/>
      <c r="AE560" s="36"/>
      <c r="AR560" s="191" t="s">
        <v>207</v>
      </c>
      <c r="AT560" s="191" t="s">
        <v>202</v>
      </c>
      <c r="AU560" s="191" t="s">
        <v>89</v>
      </c>
      <c r="AY560" s="19" t="s">
        <v>201</v>
      </c>
      <c r="BE560" s="192">
        <f>IF(N560="základní",J560,0)</f>
        <v>0</v>
      </c>
      <c r="BF560" s="192">
        <f>IF(N560="snížená",J560,0)</f>
        <v>0</v>
      </c>
      <c r="BG560" s="192">
        <f>IF(N560="zákl. přenesená",J560,0)</f>
        <v>0</v>
      </c>
      <c r="BH560" s="192">
        <f>IF(N560="sníž. přenesená",J560,0)</f>
        <v>0</v>
      </c>
      <c r="BI560" s="192">
        <f>IF(N560="nulová",J560,0)</f>
        <v>0</v>
      </c>
      <c r="BJ560" s="19" t="s">
        <v>23</v>
      </c>
      <c r="BK560" s="192">
        <f>ROUND(I560*H560,2)</f>
        <v>0</v>
      </c>
      <c r="BL560" s="19" t="s">
        <v>207</v>
      </c>
      <c r="BM560" s="191" t="s">
        <v>2103</v>
      </c>
    </row>
    <row r="561" spans="1:65" s="2" customFormat="1" ht="87.75">
      <c r="A561" s="36"/>
      <c r="B561" s="37"/>
      <c r="C561" s="38"/>
      <c r="D561" s="193" t="s">
        <v>209</v>
      </c>
      <c r="E561" s="38"/>
      <c r="F561" s="194" t="s">
        <v>2104</v>
      </c>
      <c r="G561" s="38"/>
      <c r="H561" s="38"/>
      <c r="I561" s="195"/>
      <c r="J561" s="38"/>
      <c r="K561" s="38"/>
      <c r="L561" s="41"/>
      <c r="M561" s="196"/>
      <c r="N561" s="197"/>
      <c r="O561" s="66"/>
      <c r="P561" s="66"/>
      <c r="Q561" s="66"/>
      <c r="R561" s="66"/>
      <c r="S561" s="66"/>
      <c r="T561" s="67"/>
      <c r="U561" s="36"/>
      <c r="V561" s="36"/>
      <c r="W561" s="36"/>
      <c r="X561" s="36"/>
      <c r="Y561" s="36"/>
      <c r="Z561" s="36"/>
      <c r="AA561" s="36"/>
      <c r="AB561" s="36"/>
      <c r="AC561" s="36"/>
      <c r="AD561" s="36"/>
      <c r="AE561" s="36"/>
      <c r="AT561" s="19" t="s">
        <v>209</v>
      </c>
      <c r="AU561" s="19" t="s">
        <v>89</v>
      </c>
    </row>
    <row r="562" spans="1:65" s="13" customFormat="1" ht="11.25">
      <c r="B562" s="198"/>
      <c r="C562" s="199"/>
      <c r="D562" s="193" t="s">
        <v>211</v>
      </c>
      <c r="E562" s="200" t="s">
        <v>22</v>
      </c>
      <c r="F562" s="201" t="s">
        <v>2105</v>
      </c>
      <c r="G562" s="199"/>
      <c r="H562" s="200" t="s">
        <v>22</v>
      </c>
      <c r="I562" s="202"/>
      <c r="J562" s="199"/>
      <c r="K562" s="199"/>
      <c r="L562" s="203"/>
      <c r="M562" s="204"/>
      <c r="N562" s="205"/>
      <c r="O562" s="205"/>
      <c r="P562" s="205"/>
      <c r="Q562" s="205"/>
      <c r="R562" s="205"/>
      <c r="S562" s="205"/>
      <c r="T562" s="206"/>
      <c r="AT562" s="207" t="s">
        <v>211</v>
      </c>
      <c r="AU562" s="207" t="s">
        <v>89</v>
      </c>
      <c r="AV562" s="13" t="s">
        <v>23</v>
      </c>
      <c r="AW562" s="13" t="s">
        <v>41</v>
      </c>
      <c r="AX562" s="13" t="s">
        <v>80</v>
      </c>
      <c r="AY562" s="207" t="s">
        <v>201</v>
      </c>
    </row>
    <row r="563" spans="1:65" s="14" customFormat="1" ht="11.25">
      <c r="B563" s="208"/>
      <c r="C563" s="209"/>
      <c r="D563" s="193" t="s">
        <v>211</v>
      </c>
      <c r="E563" s="210" t="s">
        <v>22</v>
      </c>
      <c r="F563" s="211" t="s">
        <v>2106</v>
      </c>
      <c r="G563" s="209"/>
      <c r="H563" s="212">
        <v>1.2</v>
      </c>
      <c r="I563" s="213"/>
      <c r="J563" s="209"/>
      <c r="K563" s="209"/>
      <c r="L563" s="214"/>
      <c r="M563" s="215"/>
      <c r="N563" s="216"/>
      <c r="O563" s="216"/>
      <c r="P563" s="216"/>
      <c r="Q563" s="216"/>
      <c r="R563" s="216"/>
      <c r="S563" s="216"/>
      <c r="T563" s="217"/>
      <c r="AT563" s="218" t="s">
        <v>211</v>
      </c>
      <c r="AU563" s="218" t="s">
        <v>89</v>
      </c>
      <c r="AV563" s="14" t="s">
        <v>89</v>
      </c>
      <c r="AW563" s="14" t="s">
        <v>41</v>
      </c>
      <c r="AX563" s="14" t="s">
        <v>23</v>
      </c>
      <c r="AY563" s="218" t="s">
        <v>201</v>
      </c>
    </row>
    <row r="564" spans="1:65" s="12" customFormat="1" ht="22.9" customHeight="1">
      <c r="B564" s="164"/>
      <c r="C564" s="165"/>
      <c r="D564" s="166" t="s">
        <v>79</v>
      </c>
      <c r="E564" s="178" t="s">
        <v>234</v>
      </c>
      <c r="F564" s="178" t="s">
        <v>517</v>
      </c>
      <c r="G564" s="165"/>
      <c r="H564" s="165"/>
      <c r="I564" s="168"/>
      <c r="J564" s="179">
        <f>BK564</f>
        <v>0</v>
      </c>
      <c r="K564" s="165"/>
      <c r="L564" s="170"/>
      <c r="M564" s="171"/>
      <c r="N564" s="172"/>
      <c r="O564" s="172"/>
      <c r="P564" s="173">
        <f>SUM(P565:P650)</f>
        <v>0</v>
      </c>
      <c r="Q564" s="172"/>
      <c r="R564" s="173">
        <f>SUM(R565:R650)</f>
        <v>340.42764352</v>
      </c>
      <c r="S564" s="172"/>
      <c r="T564" s="174">
        <f>SUM(T565:T650)</f>
        <v>0</v>
      </c>
      <c r="AR564" s="175" t="s">
        <v>23</v>
      </c>
      <c r="AT564" s="176" t="s">
        <v>79</v>
      </c>
      <c r="AU564" s="176" t="s">
        <v>23</v>
      </c>
      <c r="AY564" s="175" t="s">
        <v>201</v>
      </c>
      <c r="BK564" s="177">
        <f>SUM(BK565:BK650)</f>
        <v>0</v>
      </c>
    </row>
    <row r="565" spans="1:65" s="2" customFormat="1" ht="24.95" customHeight="1">
      <c r="A565" s="36"/>
      <c r="B565" s="37"/>
      <c r="C565" s="180" t="s">
        <v>875</v>
      </c>
      <c r="D565" s="180" t="s">
        <v>202</v>
      </c>
      <c r="E565" s="181" t="s">
        <v>2107</v>
      </c>
      <c r="F565" s="182" t="s">
        <v>2108</v>
      </c>
      <c r="G565" s="183" t="s">
        <v>216</v>
      </c>
      <c r="H565" s="184">
        <v>18.399999999999999</v>
      </c>
      <c r="I565" s="185"/>
      <c r="J565" s="186">
        <f>ROUND(I565*H565,2)</f>
        <v>0</v>
      </c>
      <c r="K565" s="182" t="s">
        <v>22</v>
      </c>
      <c r="L565" s="41"/>
      <c r="M565" s="187" t="s">
        <v>22</v>
      </c>
      <c r="N565" s="188" t="s">
        <v>51</v>
      </c>
      <c r="O565" s="66"/>
      <c r="P565" s="189">
        <f>O565*H565</f>
        <v>0</v>
      </c>
      <c r="Q565" s="189">
        <v>0</v>
      </c>
      <c r="R565" s="189">
        <f>Q565*H565</f>
        <v>0</v>
      </c>
      <c r="S565" s="189">
        <v>0</v>
      </c>
      <c r="T565" s="190">
        <f>S565*H565</f>
        <v>0</v>
      </c>
      <c r="U565" s="36"/>
      <c r="V565" s="36"/>
      <c r="W565" s="36"/>
      <c r="X565" s="36"/>
      <c r="Y565" s="36"/>
      <c r="Z565" s="36"/>
      <c r="AA565" s="36"/>
      <c r="AB565" s="36"/>
      <c r="AC565" s="36"/>
      <c r="AD565" s="36"/>
      <c r="AE565" s="36"/>
      <c r="AR565" s="191" t="s">
        <v>207</v>
      </c>
      <c r="AT565" s="191" t="s">
        <v>202</v>
      </c>
      <c r="AU565" s="191" t="s">
        <v>89</v>
      </c>
      <c r="AY565" s="19" t="s">
        <v>201</v>
      </c>
      <c r="BE565" s="192">
        <f>IF(N565="základní",J565,0)</f>
        <v>0</v>
      </c>
      <c r="BF565" s="192">
        <f>IF(N565="snížená",J565,0)</f>
        <v>0</v>
      </c>
      <c r="BG565" s="192">
        <f>IF(N565="zákl. přenesená",J565,0)</f>
        <v>0</v>
      </c>
      <c r="BH565" s="192">
        <f>IF(N565="sníž. přenesená",J565,0)</f>
        <v>0</v>
      </c>
      <c r="BI565" s="192">
        <f>IF(N565="nulová",J565,0)</f>
        <v>0</v>
      </c>
      <c r="BJ565" s="19" t="s">
        <v>23</v>
      </c>
      <c r="BK565" s="192">
        <f>ROUND(I565*H565,2)</f>
        <v>0</v>
      </c>
      <c r="BL565" s="19" t="s">
        <v>207</v>
      </c>
      <c r="BM565" s="191" t="s">
        <v>2109</v>
      </c>
    </row>
    <row r="566" spans="1:65" s="13" customFormat="1" ht="11.25">
      <c r="B566" s="198"/>
      <c r="C566" s="199"/>
      <c r="D566" s="193" t="s">
        <v>211</v>
      </c>
      <c r="E566" s="200" t="s">
        <v>22</v>
      </c>
      <c r="F566" s="201" t="s">
        <v>2110</v>
      </c>
      <c r="G566" s="199"/>
      <c r="H566" s="200" t="s">
        <v>22</v>
      </c>
      <c r="I566" s="202"/>
      <c r="J566" s="199"/>
      <c r="K566" s="199"/>
      <c r="L566" s="203"/>
      <c r="M566" s="204"/>
      <c r="N566" s="205"/>
      <c r="O566" s="205"/>
      <c r="P566" s="205"/>
      <c r="Q566" s="205"/>
      <c r="R566" s="205"/>
      <c r="S566" s="205"/>
      <c r="T566" s="206"/>
      <c r="AT566" s="207" t="s">
        <v>211</v>
      </c>
      <c r="AU566" s="207" t="s">
        <v>89</v>
      </c>
      <c r="AV566" s="13" t="s">
        <v>23</v>
      </c>
      <c r="AW566" s="13" t="s">
        <v>41</v>
      </c>
      <c r="AX566" s="13" t="s">
        <v>80</v>
      </c>
      <c r="AY566" s="207" t="s">
        <v>201</v>
      </c>
    </row>
    <row r="567" spans="1:65" s="14" customFormat="1" ht="11.25">
      <c r="B567" s="208"/>
      <c r="C567" s="209"/>
      <c r="D567" s="193" t="s">
        <v>211</v>
      </c>
      <c r="E567" s="210" t="s">
        <v>22</v>
      </c>
      <c r="F567" s="211" t="s">
        <v>2111</v>
      </c>
      <c r="G567" s="209"/>
      <c r="H567" s="212">
        <v>18.399999999999999</v>
      </c>
      <c r="I567" s="213"/>
      <c r="J567" s="209"/>
      <c r="K567" s="209"/>
      <c r="L567" s="214"/>
      <c r="M567" s="215"/>
      <c r="N567" s="216"/>
      <c r="O567" s="216"/>
      <c r="P567" s="216"/>
      <c r="Q567" s="216"/>
      <c r="R567" s="216"/>
      <c r="S567" s="216"/>
      <c r="T567" s="217"/>
      <c r="AT567" s="218" t="s">
        <v>211</v>
      </c>
      <c r="AU567" s="218" t="s">
        <v>89</v>
      </c>
      <c r="AV567" s="14" t="s">
        <v>89</v>
      </c>
      <c r="AW567" s="14" t="s">
        <v>41</v>
      </c>
      <c r="AX567" s="14" t="s">
        <v>23</v>
      </c>
      <c r="AY567" s="218" t="s">
        <v>201</v>
      </c>
    </row>
    <row r="568" spans="1:65" s="2" customFormat="1" ht="14.45" customHeight="1">
      <c r="A568" s="36"/>
      <c r="B568" s="37"/>
      <c r="C568" s="180" t="s">
        <v>881</v>
      </c>
      <c r="D568" s="180" t="s">
        <v>202</v>
      </c>
      <c r="E568" s="181" t="s">
        <v>2112</v>
      </c>
      <c r="F568" s="182" t="s">
        <v>2113</v>
      </c>
      <c r="G568" s="183" t="s">
        <v>205</v>
      </c>
      <c r="H568" s="184">
        <v>301.5</v>
      </c>
      <c r="I568" s="185"/>
      <c r="J568" s="186">
        <f>ROUND(I568*H568,2)</f>
        <v>0</v>
      </c>
      <c r="K568" s="182" t="s">
        <v>206</v>
      </c>
      <c r="L568" s="41"/>
      <c r="M568" s="187" t="s">
        <v>22</v>
      </c>
      <c r="N568" s="188" t="s">
        <v>51</v>
      </c>
      <c r="O568" s="66"/>
      <c r="P568" s="189">
        <f>O568*H568</f>
        <v>0</v>
      </c>
      <c r="Q568" s="189">
        <v>0</v>
      </c>
      <c r="R568" s="189">
        <f>Q568*H568</f>
        <v>0</v>
      </c>
      <c r="S568" s="189">
        <v>0</v>
      </c>
      <c r="T568" s="190">
        <f>S568*H568</f>
        <v>0</v>
      </c>
      <c r="U568" s="36"/>
      <c r="V568" s="36"/>
      <c r="W568" s="36"/>
      <c r="X568" s="36"/>
      <c r="Y568" s="36"/>
      <c r="Z568" s="36"/>
      <c r="AA568" s="36"/>
      <c r="AB568" s="36"/>
      <c r="AC568" s="36"/>
      <c r="AD568" s="36"/>
      <c r="AE568" s="36"/>
      <c r="AR568" s="191" t="s">
        <v>207</v>
      </c>
      <c r="AT568" s="191" t="s">
        <v>202</v>
      </c>
      <c r="AU568" s="191" t="s">
        <v>89</v>
      </c>
      <c r="AY568" s="19" t="s">
        <v>201</v>
      </c>
      <c r="BE568" s="192">
        <f>IF(N568="základní",J568,0)</f>
        <v>0</v>
      </c>
      <c r="BF568" s="192">
        <f>IF(N568="snížená",J568,0)</f>
        <v>0</v>
      </c>
      <c r="BG568" s="192">
        <f>IF(N568="zákl. přenesená",J568,0)</f>
        <v>0</v>
      </c>
      <c r="BH568" s="192">
        <f>IF(N568="sníž. přenesená",J568,0)</f>
        <v>0</v>
      </c>
      <c r="BI568" s="192">
        <f>IF(N568="nulová",J568,0)</f>
        <v>0</v>
      </c>
      <c r="BJ568" s="19" t="s">
        <v>23</v>
      </c>
      <c r="BK568" s="192">
        <f>ROUND(I568*H568,2)</f>
        <v>0</v>
      </c>
      <c r="BL568" s="19" t="s">
        <v>207</v>
      </c>
      <c r="BM568" s="191" t="s">
        <v>2114</v>
      </c>
    </row>
    <row r="569" spans="1:65" s="13" customFormat="1" ht="11.25">
      <c r="B569" s="198"/>
      <c r="C569" s="199"/>
      <c r="D569" s="193" t="s">
        <v>211</v>
      </c>
      <c r="E569" s="200" t="s">
        <v>22</v>
      </c>
      <c r="F569" s="201" t="s">
        <v>2115</v>
      </c>
      <c r="G569" s="199"/>
      <c r="H569" s="200" t="s">
        <v>22</v>
      </c>
      <c r="I569" s="202"/>
      <c r="J569" s="199"/>
      <c r="K569" s="199"/>
      <c r="L569" s="203"/>
      <c r="M569" s="204"/>
      <c r="N569" s="205"/>
      <c r="O569" s="205"/>
      <c r="P569" s="205"/>
      <c r="Q569" s="205"/>
      <c r="R569" s="205"/>
      <c r="S569" s="205"/>
      <c r="T569" s="206"/>
      <c r="AT569" s="207" t="s">
        <v>211</v>
      </c>
      <c r="AU569" s="207" t="s">
        <v>89</v>
      </c>
      <c r="AV569" s="13" t="s">
        <v>23</v>
      </c>
      <c r="AW569" s="13" t="s">
        <v>41</v>
      </c>
      <c r="AX569" s="13" t="s">
        <v>80</v>
      </c>
      <c r="AY569" s="207" t="s">
        <v>201</v>
      </c>
    </row>
    <row r="570" spans="1:65" s="14" customFormat="1" ht="11.25">
      <c r="B570" s="208"/>
      <c r="C570" s="209"/>
      <c r="D570" s="193" t="s">
        <v>211</v>
      </c>
      <c r="E570" s="210" t="s">
        <v>22</v>
      </c>
      <c r="F570" s="211" t="s">
        <v>2116</v>
      </c>
      <c r="G570" s="209"/>
      <c r="H570" s="212">
        <v>282</v>
      </c>
      <c r="I570" s="213"/>
      <c r="J570" s="209"/>
      <c r="K570" s="209"/>
      <c r="L570" s="214"/>
      <c r="M570" s="215"/>
      <c r="N570" s="216"/>
      <c r="O570" s="216"/>
      <c r="P570" s="216"/>
      <c r="Q570" s="216"/>
      <c r="R570" s="216"/>
      <c r="S570" s="216"/>
      <c r="T570" s="217"/>
      <c r="AT570" s="218" t="s">
        <v>211</v>
      </c>
      <c r="AU570" s="218" t="s">
        <v>89</v>
      </c>
      <c r="AV570" s="14" t="s">
        <v>89</v>
      </c>
      <c r="AW570" s="14" t="s">
        <v>41</v>
      </c>
      <c r="AX570" s="14" t="s">
        <v>80</v>
      </c>
      <c r="AY570" s="218" t="s">
        <v>201</v>
      </c>
    </row>
    <row r="571" spans="1:65" s="13" customFormat="1" ht="11.25">
      <c r="B571" s="198"/>
      <c r="C571" s="199"/>
      <c r="D571" s="193" t="s">
        <v>211</v>
      </c>
      <c r="E571" s="200" t="s">
        <v>22</v>
      </c>
      <c r="F571" s="201" t="s">
        <v>2117</v>
      </c>
      <c r="G571" s="199"/>
      <c r="H571" s="200" t="s">
        <v>22</v>
      </c>
      <c r="I571" s="202"/>
      <c r="J571" s="199"/>
      <c r="K571" s="199"/>
      <c r="L571" s="203"/>
      <c r="M571" s="204"/>
      <c r="N571" s="205"/>
      <c r="O571" s="205"/>
      <c r="P571" s="205"/>
      <c r="Q571" s="205"/>
      <c r="R571" s="205"/>
      <c r="S571" s="205"/>
      <c r="T571" s="206"/>
      <c r="AT571" s="207" t="s">
        <v>211</v>
      </c>
      <c r="AU571" s="207" t="s">
        <v>89</v>
      </c>
      <c r="AV571" s="13" t="s">
        <v>23</v>
      </c>
      <c r="AW571" s="13" t="s">
        <v>41</v>
      </c>
      <c r="AX571" s="13" t="s">
        <v>80</v>
      </c>
      <c r="AY571" s="207" t="s">
        <v>201</v>
      </c>
    </row>
    <row r="572" spans="1:65" s="14" customFormat="1" ht="11.25">
      <c r="B572" s="208"/>
      <c r="C572" s="209"/>
      <c r="D572" s="193" t="s">
        <v>211</v>
      </c>
      <c r="E572" s="210" t="s">
        <v>22</v>
      </c>
      <c r="F572" s="211" t="s">
        <v>2118</v>
      </c>
      <c r="G572" s="209"/>
      <c r="H572" s="212">
        <v>19.5</v>
      </c>
      <c r="I572" s="213"/>
      <c r="J572" s="209"/>
      <c r="K572" s="209"/>
      <c r="L572" s="214"/>
      <c r="M572" s="215"/>
      <c r="N572" s="216"/>
      <c r="O572" s="216"/>
      <c r="P572" s="216"/>
      <c r="Q572" s="216"/>
      <c r="R572" s="216"/>
      <c r="S572" s="216"/>
      <c r="T572" s="217"/>
      <c r="AT572" s="218" t="s">
        <v>211</v>
      </c>
      <c r="AU572" s="218" t="s">
        <v>89</v>
      </c>
      <c r="AV572" s="14" t="s">
        <v>89</v>
      </c>
      <c r="AW572" s="14" t="s">
        <v>41</v>
      </c>
      <c r="AX572" s="14" t="s">
        <v>80</v>
      </c>
      <c r="AY572" s="218" t="s">
        <v>201</v>
      </c>
    </row>
    <row r="573" spans="1:65" s="15" customFormat="1" ht="11.25">
      <c r="B573" s="229"/>
      <c r="C573" s="230"/>
      <c r="D573" s="193" t="s">
        <v>211</v>
      </c>
      <c r="E573" s="231" t="s">
        <v>22</v>
      </c>
      <c r="F573" s="232" t="s">
        <v>316</v>
      </c>
      <c r="G573" s="230"/>
      <c r="H573" s="233">
        <v>301.5</v>
      </c>
      <c r="I573" s="234"/>
      <c r="J573" s="230"/>
      <c r="K573" s="230"/>
      <c r="L573" s="235"/>
      <c r="M573" s="236"/>
      <c r="N573" s="237"/>
      <c r="O573" s="237"/>
      <c r="P573" s="237"/>
      <c r="Q573" s="237"/>
      <c r="R573" s="237"/>
      <c r="S573" s="237"/>
      <c r="T573" s="238"/>
      <c r="AT573" s="239" t="s">
        <v>211</v>
      </c>
      <c r="AU573" s="239" t="s">
        <v>89</v>
      </c>
      <c r="AV573" s="15" t="s">
        <v>207</v>
      </c>
      <c r="AW573" s="15" t="s">
        <v>41</v>
      </c>
      <c r="AX573" s="15" t="s">
        <v>23</v>
      </c>
      <c r="AY573" s="239" t="s">
        <v>201</v>
      </c>
    </row>
    <row r="574" spans="1:65" s="2" customFormat="1" ht="24.2" customHeight="1">
      <c r="A574" s="36"/>
      <c r="B574" s="37"/>
      <c r="C574" s="180" t="s">
        <v>888</v>
      </c>
      <c r="D574" s="180" t="s">
        <v>202</v>
      </c>
      <c r="E574" s="181" t="s">
        <v>2119</v>
      </c>
      <c r="F574" s="182" t="s">
        <v>2120</v>
      </c>
      <c r="G574" s="183" t="s">
        <v>205</v>
      </c>
      <c r="H574" s="184">
        <v>229.5</v>
      </c>
      <c r="I574" s="185"/>
      <c r="J574" s="186">
        <f>ROUND(I574*H574,2)</f>
        <v>0</v>
      </c>
      <c r="K574" s="182" t="s">
        <v>206</v>
      </c>
      <c r="L574" s="41"/>
      <c r="M574" s="187" t="s">
        <v>22</v>
      </c>
      <c r="N574" s="188" t="s">
        <v>51</v>
      </c>
      <c r="O574" s="66"/>
      <c r="P574" s="189">
        <f>O574*H574</f>
        <v>0</v>
      </c>
      <c r="Q574" s="189">
        <v>0</v>
      </c>
      <c r="R574" s="189">
        <f>Q574*H574</f>
        <v>0</v>
      </c>
      <c r="S574" s="189">
        <v>0</v>
      </c>
      <c r="T574" s="190">
        <f>S574*H574</f>
        <v>0</v>
      </c>
      <c r="U574" s="36"/>
      <c r="V574" s="36"/>
      <c r="W574" s="36"/>
      <c r="X574" s="36"/>
      <c r="Y574" s="36"/>
      <c r="Z574" s="36"/>
      <c r="AA574" s="36"/>
      <c r="AB574" s="36"/>
      <c r="AC574" s="36"/>
      <c r="AD574" s="36"/>
      <c r="AE574" s="36"/>
      <c r="AR574" s="191" t="s">
        <v>207</v>
      </c>
      <c r="AT574" s="191" t="s">
        <v>202</v>
      </c>
      <c r="AU574" s="191" t="s">
        <v>89</v>
      </c>
      <c r="AY574" s="19" t="s">
        <v>201</v>
      </c>
      <c r="BE574" s="192">
        <f>IF(N574="základní",J574,0)</f>
        <v>0</v>
      </c>
      <c r="BF574" s="192">
        <f>IF(N574="snížená",J574,0)</f>
        <v>0</v>
      </c>
      <c r="BG574" s="192">
        <f>IF(N574="zákl. přenesená",J574,0)</f>
        <v>0</v>
      </c>
      <c r="BH574" s="192">
        <f>IF(N574="sníž. přenesená",J574,0)</f>
        <v>0</v>
      </c>
      <c r="BI574" s="192">
        <f>IF(N574="nulová",J574,0)</f>
        <v>0</v>
      </c>
      <c r="BJ574" s="19" t="s">
        <v>23</v>
      </c>
      <c r="BK574" s="192">
        <f>ROUND(I574*H574,2)</f>
        <v>0</v>
      </c>
      <c r="BL574" s="19" t="s">
        <v>207</v>
      </c>
      <c r="BM574" s="191" t="s">
        <v>2121</v>
      </c>
    </row>
    <row r="575" spans="1:65" s="2" customFormat="1" ht="87.75">
      <c r="A575" s="36"/>
      <c r="B575" s="37"/>
      <c r="C575" s="38"/>
      <c r="D575" s="193" t="s">
        <v>209</v>
      </c>
      <c r="E575" s="38"/>
      <c r="F575" s="194" t="s">
        <v>2122</v>
      </c>
      <c r="G575" s="38"/>
      <c r="H575" s="38"/>
      <c r="I575" s="195"/>
      <c r="J575" s="38"/>
      <c r="K575" s="38"/>
      <c r="L575" s="41"/>
      <c r="M575" s="196"/>
      <c r="N575" s="197"/>
      <c r="O575" s="66"/>
      <c r="P575" s="66"/>
      <c r="Q575" s="66"/>
      <c r="R575" s="66"/>
      <c r="S575" s="66"/>
      <c r="T575" s="67"/>
      <c r="U575" s="36"/>
      <c r="V575" s="36"/>
      <c r="W575" s="36"/>
      <c r="X575" s="36"/>
      <c r="Y575" s="36"/>
      <c r="Z575" s="36"/>
      <c r="AA575" s="36"/>
      <c r="AB575" s="36"/>
      <c r="AC575" s="36"/>
      <c r="AD575" s="36"/>
      <c r="AE575" s="36"/>
      <c r="AT575" s="19" t="s">
        <v>209</v>
      </c>
      <c r="AU575" s="19" t="s">
        <v>89</v>
      </c>
    </row>
    <row r="576" spans="1:65" s="13" customFormat="1" ht="11.25">
      <c r="B576" s="198"/>
      <c r="C576" s="199"/>
      <c r="D576" s="193" t="s">
        <v>211</v>
      </c>
      <c r="E576" s="200" t="s">
        <v>22</v>
      </c>
      <c r="F576" s="201" t="s">
        <v>2123</v>
      </c>
      <c r="G576" s="199"/>
      <c r="H576" s="200" t="s">
        <v>22</v>
      </c>
      <c r="I576" s="202"/>
      <c r="J576" s="199"/>
      <c r="K576" s="199"/>
      <c r="L576" s="203"/>
      <c r="M576" s="204"/>
      <c r="N576" s="205"/>
      <c r="O576" s="205"/>
      <c r="P576" s="205"/>
      <c r="Q576" s="205"/>
      <c r="R576" s="205"/>
      <c r="S576" s="205"/>
      <c r="T576" s="206"/>
      <c r="AT576" s="207" t="s">
        <v>211</v>
      </c>
      <c r="AU576" s="207" t="s">
        <v>89</v>
      </c>
      <c r="AV576" s="13" t="s">
        <v>23</v>
      </c>
      <c r="AW576" s="13" t="s">
        <v>41</v>
      </c>
      <c r="AX576" s="13" t="s">
        <v>80</v>
      </c>
      <c r="AY576" s="207" t="s">
        <v>201</v>
      </c>
    </row>
    <row r="577" spans="1:65" s="14" customFormat="1" ht="11.25">
      <c r="B577" s="208"/>
      <c r="C577" s="209"/>
      <c r="D577" s="193" t="s">
        <v>211</v>
      </c>
      <c r="E577" s="210" t="s">
        <v>22</v>
      </c>
      <c r="F577" s="211" t="s">
        <v>2124</v>
      </c>
      <c r="G577" s="209"/>
      <c r="H577" s="212">
        <v>210</v>
      </c>
      <c r="I577" s="213"/>
      <c r="J577" s="209"/>
      <c r="K577" s="209"/>
      <c r="L577" s="214"/>
      <c r="M577" s="215"/>
      <c r="N577" s="216"/>
      <c r="O577" s="216"/>
      <c r="P577" s="216"/>
      <c r="Q577" s="216"/>
      <c r="R577" s="216"/>
      <c r="S577" s="216"/>
      <c r="T577" s="217"/>
      <c r="AT577" s="218" t="s">
        <v>211</v>
      </c>
      <c r="AU577" s="218" t="s">
        <v>89</v>
      </c>
      <c r="AV577" s="14" t="s">
        <v>89</v>
      </c>
      <c r="AW577" s="14" t="s">
        <v>41</v>
      </c>
      <c r="AX577" s="14" t="s">
        <v>80</v>
      </c>
      <c r="AY577" s="218" t="s">
        <v>201</v>
      </c>
    </row>
    <row r="578" spans="1:65" s="13" customFormat="1" ht="11.25">
      <c r="B578" s="198"/>
      <c r="C578" s="199"/>
      <c r="D578" s="193" t="s">
        <v>211</v>
      </c>
      <c r="E578" s="200" t="s">
        <v>22</v>
      </c>
      <c r="F578" s="201" t="s">
        <v>2117</v>
      </c>
      <c r="G578" s="199"/>
      <c r="H578" s="200" t="s">
        <v>22</v>
      </c>
      <c r="I578" s="202"/>
      <c r="J578" s="199"/>
      <c r="K578" s="199"/>
      <c r="L578" s="203"/>
      <c r="M578" s="204"/>
      <c r="N578" s="205"/>
      <c r="O578" s="205"/>
      <c r="P578" s="205"/>
      <c r="Q578" s="205"/>
      <c r="R578" s="205"/>
      <c r="S578" s="205"/>
      <c r="T578" s="206"/>
      <c r="AT578" s="207" t="s">
        <v>211</v>
      </c>
      <c r="AU578" s="207" t="s">
        <v>89</v>
      </c>
      <c r="AV578" s="13" t="s">
        <v>23</v>
      </c>
      <c r="AW578" s="13" t="s">
        <v>41</v>
      </c>
      <c r="AX578" s="13" t="s">
        <v>80</v>
      </c>
      <c r="AY578" s="207" t="s">
        <v>201</v>
      </c>
    </row>
    <row r="579" spans="1:65" s="14" customFormat="1" ht="11.25">
      <c r="B579" s="208"/>
      <c r="C579" s="209"/>
      <c r="D579" s="193" t="s">
        <v>211</v>
      </c>
      <c r="E579" s="210" t="s">
        <v>22</v>
      </c>
      <c r="F579" s="211" t="s">
        <v>2118</v>
      </c>
      <c r="G579" s="209"/>
      <c r="H579" s="212">
        <v>19.5</v>
      </c>
      <c r="I579" s="213"/>
      <c r="J579" s="209"/>
      <c r="K579" s="209"/>
      <c r="L579" s="214"/>
      <c r="M579" s="215"/>
      <c r="N579" s="216"/>
      <c r="O579" s="216"/>
      <c r="P579" s="216"/>
      <c r="Q579" s="216"/>
      <c r="R579" s="216"/>
      <c r="S579" s="216"/>
      <c r="T579" s="217"/>
      <c r="AT579" s="218" t="s">
        <v>211</v>
      </c>
      <c r="AU579" s="218" t="s">
        <v>89</v>
      </c>
      <c r="AV579" s="14" t="s">
        <v>89</v>
      </c>
      <c r="AW579" s="14" t="s">
        <v>41</v>
      </c>
      <c r="AX579" s="14" t="s">
        <v>80</v>
      </c>
      <c r="AY579" s="218" t="s">
        <v>201</v>
      </c>
    </row>
    <row r="580" spans="1:65" s="15" customFormat="1" ht="11.25">
      <c r="B580" s="229"/>
      <c r="C580" s="230"/>
      <c r="D580" s="193" t="s">
        <v>211</v>
      </c>
      <c r="E580" s="231" t="s">
        <v>22</v>
      </c>
      <c r="F580" s="232" t="s">
        <v>316</v>
      </c>
      <c r="G580" s="230"/>
      <c r="H580" s="233">
        <v>229.5</v>
      </c>
      <c r="I580" s="234"/>
      <c r="J580" s="230"/>
      <c r="K580" s="230"/>
      <c r="L580" s="235"/>
      <c r="M580" s="236"/>
      <c r="N580" s="237"/>
      <c r="O580" s="237"/>
      <c r="P580" s="237"/>
      <c r="Q580" s="237"/>
      <c r="R580" s="237"/>
      <c r="S580" s="237"/>
      <c r="T580" s="238"/>
      <c r="AT580" s="239" t="s">
        <v>211</v>
      </c>
      <c r="AU580" s="239" t="s">
        <v>89</v>
      </c>
      <c r="AV580" s="15" t="s">
        <v>207</v>
      </c>
      <c r="AW580" s="15" t="s">
        <v>41</v>
      </c>
      <c r="AX580" s="15" t="s">
        <v>23</v>
      </c>
      <c r="AY580" s="239" t="s">
        <v>201</v>
      </c>
    </row>
    <row r="581" spans="1:65" s="2" customFormat="1" ht="14.45" customHeight="1">
      <c r="A581" s="36"/>
      <c r="B581" s="37"/>
      <c r="C581" s="180" t="s">
        <v>893</v>
      </c>
      <c r="D581" s="180" t="s">
        <v>202</v>
      </c>
      <c r="E581" s="181" t="s">
        <v>2125</v>
      </c>
      <c r="F581" s="182" t="s">
        <v>2126</v>
      </c>
      <c r="G581" s="183" t="s">
        <v>205</v>
      </c>
      <c r="H581" s="184">
        <v>272.5</v>
      </c>
      <c r="I581" s="185"/>
      <c r="J581" s="186">
        <f>ROUND(I581*H581,2)</f>
        <v>0</v>
      </c>
      <c r="K581" s="182" t="s">
        <v>206</v>
      </c>
      <c r="L581" s="41"/>
      <c r="M581" s="187" t="s">
        <v>22</v>
      </c>
      <c r="N581" s="188" t="s">
        <v>51</v>
      </c>
      <c r="O581" s="66"/>
      <c r="P581" s="189">
        <f>O581*H581</f>
        <v>0</v>
      </c>
      <c r="Q581" s="189">
        <v>0</v>
      </c>
      <c r="R581" s="189">
        <f>Q581*H581</f>
        <v>0</v>
      </c>
      <c r="S581" s="189">
        <v>0</v>
      </c>
      <c r="T581" s="190">
        <f>S581*H581</f>
        <v>0</v>
      </c>
      <c r="U581" s="36"/>
      <c r="V581" s="36"/>
      <c r="W581" s="36"/>
      <c r="X581" s="36"/>
      <c r="Y581" s="36"/>
      <c r="Z581" s="36"/>
      <c r="AA581" s="36"/>
      <c r="AB581" s="36"/>
      <c r="AC581" s="36"/>
      <c r="AD581" s="36"/>
      <c r="AE581" s="36"/>
      <c r="AR581" s="191" t="s">
        <v>207</v>
      </c>
      <c r="AT581" s="191" t="s">
        <v>202</v>
      </c>
      <c r="AU581" s="191" t="s">
        <v>89</v>
      </c>
      <c r="AY581" s="19" t="s">
        <v>201</v>
      </c>
      <c r="BE581" s="192">
        <f>IF(N581="základní",J581,0)</f>
        <v>0</v>
      </c>
      <c r="BF581" s="192">
        <f>IF(N581="snížená",J581,0)</f>
        <v>0</v>
      </c>
      <c r="BG581" s="192">
        <f>IF(N581="zákl. přenesená",J581,0)</f>
        <v>0</v>
      </c>
      <c r="BH581" s="192">
        <f>IF(N581="sníž. přenesená",J581,0)</f>
        <v>0</v>
      </c>
      <c r="BI581" s="192">
        <f>IF(N581="nulová",J581,0)</f>
        <v>0</v>
      </c>
      <c r="BJ581" s="19" t="s">
        <v>23</v>
      </c>
      <c r="BK581" s="192">
        <f>ROUND(I581*H581,2)</f>
        <v>0</v>
      </c>
      <c r="BL581" s="19" t="s">
        <v>207</v>
      </c>
      <c r="BM581" s="191" t="s">
        <v>2127</v>
      </c>
    </row>
    <row r="582" spans="1:65" s="14" customFormat="1" ht="11.25">
      <c r="B582" s="208"/>
      <c r="C582" s="209"/>
      <c r="D582" s="193" t="s">
        <v>211</v>
      </c>
      <c r="E582" s="210" t="s">
        <v>22</v>
      </c>
      <c r="F582" s="211" t="s">
        <v>2128</v>
      </c>
      <c r="G582" s="209"/>
      <c r="H582" s="212">
        <v>272.5</v>
      </c>
      <c r="I582" s="213"/>
      <c r="J582" s="209"/>
      <c r="K582" s="209"/>
      <c r="L582" s="214"/>
      <c r="M582" s="215"/>
      <c r="N582" s="216"/>
      <c r="O582" s="216"/>
      <c r="P582" s="216"/>
      <c r="Q582" s="216"/>
      <c r="R582" s="216"/>
      <c r="S582" s="216"/>
      <c r="T582" s="217"/>
      <c r="AT582" s="218" t="s">
        <v>211</v>
      </c>
      <c r="AU582" s="218" t="s">
        <v>89</v>
      </c>
      <c r="AV582" s="14" t="s">
        <v>89</v>
      </c>
      <c r="AW582" s="14" t="s">
        <v>41</v>
      </c>
      <c r="AX582" s="14" t="s">
        <v>23</v>
      </c>
      <c r="AY582" s="218" t="s">
        <v>201</v>
      </c>
    </row>
    <row r="583" spans="1:65" s="2" customFormat="1" ht="24.2" customHeight="1">
      <c r="A583" s="36"/>
      <c r="B583" s="37"/>
      <c r="C583" s="180" t="s">
        <v>901</v>
      </c>
      <c r="D583" s="180" t="s">
        <v>202</v>
      </c>
      <c r="E583" s="181" t="s">
        <v>2129</v>
      </c>
      <c r="F583" s="182" t="s">
        <v>2130</v>
      </c>
      <c r="G583" s="183" t="s">
        <v>205</v>
      </c>
      <c r="H583" s="184">
        <v>394</v>
      </c>
      <c r="I583" s="185"/>
      <c r="J583" s="186">
        <f>ROUND(I583*H583,2)</f>
        <v>0</v>
      </c>
      <c r="K583" s="182" t="s">
        <v>206</v>
      </c>
      <c r="L583" s="41"/>
      <c r="M583" s="187" t="s">
        <v>22</v>
      </c>
      <c r="N583" s="188" t="s">
        <v>51</v>
      </c>
      <c r="O583" s="66"/>
      <c r="P583" s="189">
        <f>O583*H583</f>
        <v>0</v>
      </c>
      <c r="Q583" s="189">
        <v>0</v>
      </c>
      <c r="R583" s="189">
        <f>Q583*H583</f>
        <v>0</v>
      </c>
      <c r="S583" s="189">
        <v>0</v>
      </c>
      <c r="T583" s="190">
        <f>S583*H583</f>
        <v>0</v>
      </c>
      <c r="U583" s="36"/>
      <c r="V583" s="36"/>
      <c r="W583" s="36"/>
      <c r="X583" s="36"/>
      <c r="Y583" s="36"/>
      <c r="Z583" s="36"/>
      <c r="AA583" s="36"/>
      <c r="AB583" s="36"/>
      <c r="AC583" s="36"/>
      <c r="AD583" s="36"/>
      <c r="AE583" s="36"/>
      <c r="AR583" s="191" t="s">
        <v>207</v>
      </c>
      <c r="AT583" s="191" t="s">
        <v>202</v>
      </c>
      <c r="AU583" s="191" t="s">
        <v>89</v>
      </c>
      <c r="AY583" s="19" t="s">
        <v>201</v>
      </c>
      <c r="BE583" s="192">
        <f>IF(N583="základní",J583,0)</f>
        <v>0</v>
      </c>
      <c r="BF583" s="192">
        <f>IF(N583="snížená",J583,0)</f>
        <v>0</v>
      </c>
      <c r="BG583" s="192">
        <f>IF(N583="zákl. přenesená",J583,0)</f>
        <v>0</v>
      </c>
      <c r="BH583" s="192">
        <f>IF(N583="sníž. přenesená",J583,0)</f>
        <v>0</v>
      </c>
      <c r="BI583" s="192">
        <f>IF(N583="nulová",J583,0)</f>
        <v>0</v>
      </c>
      <c r="BJ583" s="19" t="s">
        <v>23</v>
      </c>
      <c r="BK583" s="192">
        <f>ROUND(I583*H583,2)</f>
        <v>0</v>
      </c>
      <c r="BL583" s="19" t="s">
        <v>207</v>
      </c>
      <c r="BM583" s="191" t="s">
        <v>2131</v>
      </c>
    </row>
    <row r="584" spans="1:65" s="2" customFormat="1" ht="48.75">
      <c r="A584" s="36"/>
      <c r="B584" s="37"/>
      <c r="C584" s="38"/>
      <c r="D584" s="193" t="s">
        <v>209</v>
      </c>
      <c r="E584" s="38"/>
      <c r="F584" s="194" t="s">
        <v>2132</v>
      </c>
      <c r="G584" s="38"/>
      <c r="H584" s="38"/>
      <c r="I584" s="195"/>
      <c r="J584" s="38"/>
      <c r="K584" s="38"/>
      <c r="L584" s="41"/>
      <c r="M584" s="196"/>
      <c r="N584" s="197"/>
      <c r="O584" s="66"/>
      <c r="P584" s="66"/>
      <c r="Q584" s="66"/>
      <c r="R584" s="66"/>
      <c r="S584" s="66"/>
      <c r="T584" s="67"/>
      <c r="U584" s="36"/>
      <c r="V584" s="36"/>
      <c r="W584" s="36"/>
      <c r="X584" s="36"/>
      <c r="Y584" s="36"/>
      <c r="Z584" s="36"/>
      <c r="AA584" s="36"/>
      <c r="AB584" s="36"/>
      <c r="AC584" s="36"/>
      <c r="AD584" s="36"/>
      <c r="AE584" s="36"/>
      <c r="AT584" s="19" t="s">
        <v>209</v>
      </c>
      <c r="AU584" s="19" t="s">
        <v>89</v>
      </c>
    </row>
    <row r="585" spans="1:65" s="14" customFormat="1" ht="11.25">
      <c r="B585" s="208"/>
      <c r="C585" s="209"/>
      <c r="D585" s="193" t="s">
        <v>211</v>
      </c>
      <c r="E585" s="210" t="s">
        <v>22</v>
      </c>
      <c r="F585" s="211" t="s">
        <v>2133</v>
      </c>
      <c r="G585" s="209"/>
      <c r="H585" s="212">
        <v>394</v>
      </c>
      <c r="I585" s="213"/>
      <c r="J585" s="209"/>
      <c r="K585" s="209"/>
      <c r="L585" s="214"/>
      <c r="M585" s="215"/>
      <c r="N585" s="216"/>
      <c r="O585" s="216"/>
      <c r="P585" s="216"/>
      <c r="Q585" s="216"/>
      <c r="R585" s="216"/>
      <c r="S585" s="216"/>
      <c r="T585" s="217"/>
      <c r="AT585" s="218" t="s">
        <v>211</v>
      </c>
      <c r="AU585" s="218" t="s">
        <v>89</v>
      </c>
      <c r="AV585" s="14" t="s">
        <v>89</v>
      </c>
      <c r="AW585" s="14" t="s">
        <v>41</v>
      </c>
      <c r="AX585" s="14" t="s">
        <v>23</v>
      </c>
      <c r="AY585" s="218" t="s">
        <v>201</v>
      </c>
    </row>
    <row r="586" spans="1:65" s="2" customFormat="1" ht="24.2" customHeight="1">
      <c r="A586" s="36"/>
      <c r="B586" s="37"/>
      <c r="C586" s="180" t="s">
        <v>2134</v>
      </c>
      <c r="D586" s="180" t="s">
        <v>202</v>
      </c>
      <c r="E586" s="181" t="s">
        <v>2135</v>
      </c>
      <c r="F586" s="182" t="s">
        <v>2136</v>
      </c>
      <c r="G586" s="183" t="s">
        <v>205</v>
      </c>
      <c r="H586" s="184">
        <v>19.5</v>
      </c>
      <c r="I586" s="185"/>
      <c r="J586" s="186">
        <f>ROUND(I586*H586,2)</f>
        <v>0</v>
      </c>
      <c r="K586" s="182" t="s">
        <v>206</v>
      </c>
      <c r="L586" s="41"/>
      <c r="M586" s="187" t="s">
        <v>22</v>
      </c>
      <c r="N586" s="188" t="s">
        <v>51</v>
      </c>
      <c r="O586" s="66"/>
      <c r="P586" s="189">
        <f>O586*H586</f>
        <v>0</v>
      </c>
      <c r="Q586" s="189">
        <v>0</v>
      </c>
      <c r="R586" s="189">
        <f>Q586*H586</f>
        <v>0</v>
      </c>
      <c r="S586" s="189">
        <v>0</v>
      </c>
      <c r="T586" s="190">
        <f>S586*H586</f>
        <v>0</v>
      </c>
      <c r="U586" s="36"/>
      <c r="V586" s="36"/>
      <c r="W586" s="36"/>
      <c r="X586" s="36"/>
      <c r="Y586" s="36"/>
      <c r="Z586" s="36"/>
      <c r="AA586" s="36"/>
      <c r="AB586" s="36"/>
      <c r="AC586" s="36"/>
      <c r="AD586" s="36"/>
      <c r="AE586" s="36"/>
      <c r="AR586" s="191" t="s">
        <v>207</v>
      </c>
      <c r="AT586" s="191" t="s">
        <v>202</v>
      </c>
      <c r="AU586" s="191" t="s">
        <v>89</v>
      </c>
      <c r="AY586" s="19" t="s">
        <v>201</v>
      </c>
      <c r="BE586" s="192">
        <f>IF(N586="základní",J586,0)</f>
        <v>0</v>
      </c>
      <c r="BF586" s="192">
        <f>IF(N586="snížená",J586,0)</f>
        <v>0</v>
      </c>
      <c r="BG586" s="192">
        <f>IF(N586="zákl. přenesená",J586,0)</f>
        <v>0</v>
      </c>
      <c r="BH586" s="192">
        <f>IF(N586="sníž. přenesená",J586,0)</f>
        <v>0</v>
      </c>
      <c r="BI586" s="192">
        <f>IF(N586="nulová",J586,0)</f>
        <v>0</v>
      </c>
      <c r="BJ586" s="19" t="s">
        <v>23</v>
      </c>
      <c r="BK586" s="192">
        <f>ROUND(I586*H586,2)</f>
        <v>0</v>
      </c>
      <c r="BL586" s="19" t="s">
        <v>207</v>
      </c>
      <c r="BM586" s="191" t="s">
        <v>2137</v>
      </c>
    </row>
    <row r="587" spans="1:65" s="2" customFormat="1" ht="48.75">
      <c r="A587" s="36"/>
      <c r="B587" s="37"/>
      <c r="C587" s="38"/>
      <c r="D587" s="193" t="s">
        <v>209</v>
      </c>
      <c r="E587" s="38"/>
      <c r="F587" s="194" t="s">
        <v>2138</v>
      </c>
      <c r="G587" s="38"/>
      <c r="H587" s="38"/>
      <c r="I587" s="195"/>
      <c r="J587" s="38"/>
      <c r="K587" s="38"/>
      <c r="L587" s="41"/>
      <c r="M587" s="196"/>
      <c r="N587" s="197"/>
      <c r="O587" s="66"/>
      <c r="P587" s="66"/>
      <c r="Q587" s="66"/>
      <c r="R587" s="66"/>
      <c r="S587" s="66"/>
      <c r="T587" s="67"/>
      <c r="U587" s="36"/>
      <c r="V587" s="36"/>
      <c r="W587" s="36"/>
      <c r="X587" s="36"/>
      <c r="Y587" s="36"/>
      <c r="Z587" s="36"/>
      <c r="AA587" s="36"/>
      <c r="AB587" s="36"/>
      <c r="AC587" s="36"/>
      <c r="AD587" s="36"/>
      <c r="AE587" s="36"/>
      <c r="AT587" s="19" t="s">
        <v>209</v>
      </c>
      <c r="AU587" s="19" t="s">
        <v>89</v>
      </c>
    </row>
    <row r="588" spans="1:65" s="14" customFormat="1" ht="11.25">
      <c r="B588" s="208"/>
      <c r="C588" s="209"/>
      <c r="D588" s="193" t="s">
        <v>211</v>
      </c>
      <c r="E588" s="210" t="s">
        <v>22</v>
      </c>
      <c r="F588" s="211" t="s">
        <v>2118</v>
      </c>
      <c r="G588" s="209"/>
      <c r="H588" s="212">
        <v>19.5</v>
      </c>
      <c r="I588" s="213"/>
      <c r="J588" s="209"/>
      <c r="K588" s="209"/>
      <c r="L588" s="214"/>
      <c r="M588" s="215"/>
      <c r="N588" s="216"/>
      <c r="O588" s="216"/>
      <c r="P588" s="216"/>
      <c r="Q588" s="216"/>
      <c r="R588" s="216"/>
      <c r="S588" s="216"/>
      <c r="T588" s="217"/>
      <c r="AT588" s="218" t="s">
        <v>211</v>
      </c>
      <c r="AU588" s="218" t="s">
        <v>89</v>
      </c>
      <c r="AV588" s="14" t="s">
        <v>89</v>
      </c>
      <c r="AW588" s="14" t="s">
        <v>41</v>
      </c>
      <c r="AX588" s="14" t="s">
        <v>23</v>
      </c>
      <c r="AY588" s="218" t="s">
        <v>201</v>
      </c>
    </row>
    <row r="589" spans="1:65" s="2" customFormat="1" ht="14.45" customHeight="1">
      <c r="A589" s="36"/>
      <c r="B589" s="37"/>
      <c r="C589" s="180" t="s">
        <v>2139</v>
      </c>
      <c r="D589" s="180" t="s">
        <v>202</v>
      </c>
      <c r="E589" s="181" t="s">
        <v>519</v>
      </c>
      <c r="F589" s="182" t="s">
        <v>520</v>
      </c>
      <c r="G589" s="183" t="s">
        <v>205</v>
      </c>
      <c r="H589" s="184">
        <v>11.744999999999999</v>
      </c>
      <c r="I589" s="185"/>
      <c r="J589" s="186">
        <f>ROUND(I589*H589,2)</f>
        <v>0</v>
      </c>
      <c r="K589" s="182" t="s">
        <v>206</v>
      </c>
      <c r="L589" s="41"/>
      <c r="M589" s="187" t="s">
        <v>22</v>
      </c>
      <c r="N589" s="188" t="s">
        <v>51</v>
      </c>
      <c r="O589" s="66"/>
      <c r="P589" s="189">
        <f>O589*H589</f>
        <v>0</v>
      </c>
      <c r="Q589" s="189">
        <v>0</v>
      </c>
      <c r="R589" s="189">
        <f>Q589*H589</f>
        <v>0</v>
      </c>
      <c r="S589" s="189">
        <v>0</v>
      </c>
      <c r="T589" s="190">
        <f>S589*H589</f>
        <v>0</v>
      </c>
      <c r="U589" s="36"/>
      <c r="V589" s="36"/>
      <c r="W589" s="36"/>
      <c r="X589" s="36"/>
      <c r="Y589" s="36"/>
      <c r="Z589" s="36"/>
      <c r="AA589" s="36"/>
      <c r="AB589" s="36"/>
      <c r="AC589" s="36"/>
      <c r="AD589" s="36"/>
      <c r="AE589" s="36"/>
      <c r="AR589" s="191" t="s">
        <v>207</v>
      </c>
      <c r="AT589" s="191" t="s">
        <v>202</v>
      </c>
      <c r="AU589" s="191" t="s">
        <v>89</v>
      </c>
      <c r="AY589" s="19" t="s">
        <v>201</v>
      </c>
      <c r="BE589" s="192">
        <f>IF(N589="základní",J589,0)</f>
        <v>0</v>
      </c>
      <c r="BF589" s="192">
        <f>IF(N589="snížená",J589,0)</f>
        <v>0</v>
      </c>
      <c r="BG589" s="192">
        <f>IF(N589="zákl. přenesená",J589,0)</f>
        <v>0</v>
      </c>
      <c r="BH589" s="192">
        <f>IF(N589="sníž. přenesená",J589,0)</f>
        <v>0</v>
      </c>
      <c r="BI589" s="192">
        <f>IF(N589="nulová",J589,0)</f>
        <v>0</v>
      </c>
      <c r="BJ589" s="19" t="s">
        <v>23</v>
      </c>
      <c r="BK589" s="192">
        <f>ROUND(I589*H589,2)</f>
        <v>0</v>
      </c>
      <c r="BL589" s="19" t="s">
        <v>207</v>
      </c>
      <c r="BM589" s="191" t="s">
        <v>2140</v>
      </c>
    </row>
    <row r="590" spans="1:65" s="2" customFormat="1" ht="68.25">
      <c r="A590" s="36"/>
      <c r="B590" s="37"/>
      <c r="C590" s="38"/>
      <c r="D590" s="193" t="s">
        <v>209</v>
      </c>
      <c r="E590" s="38"/>
      <c r="F590" s="194" t="s">
        <v>522</v>
      </c>
      <c r="G590" s="38"/>
      <c r="H590" s="38"/>
      <c r="I590" s="195"/>
      <c r="J590" s="38"/>
      <c r="K590" s="38"/>
      <c r="L590" s="41"/>
      <c r="M590" s="196"/>
      <c r="N590" s="197"/>
      <c r="O590" s="66"/>
      <c r="P590" s="66"/>
      <c r="Q590" s="66"/>
      <c r="R590" s="66"/>
      <c r="S590" s="66"/>
      <c r="T590" s="67"/>
      <c r="U590" s="36"/>
      <c r="V590" s="36"/>
      <c r="W590" s="36"/>
      <c r="X590" s="36"/>
      <c r="Y590" s="36"/>
      <c r="Z590" s="36"/>
      <c r="AA590" s="36"/>
      <c r="AB590" s="36"/>
      <c r="AC590" s="36"/>
      <c r="AD590" s="36"/>
      <c r="AE590" s="36"/>
      <c r="AT590" s="19" t="s">
        <v>209</v>
      </c>
      <c r="AU590" s="19" t="s">
        <v>89</v>
      </c>
    </row>
    <row r="591" spans="1:65" s="13" customFormat="1" ht="11.25">
      <c r="B591" s="198"/>
      <c r="C591" s="199"/>
      <c r="D591" s="193" t="s">
        <v>211</v>
      </c>
      <c r="E591" s="200" t="s">
        <v>22</v>
      </c>
      <c r="F591" s="201" t="s">
        <v>523</v>
      </c>
      <c r="G591" s="199"/>
      <c r="H591" s="200" t="s">
        <v>22</v>
      </c>
      <c r="I591" s="202"/>
      <c r="J591" s="199"/>
      <c r="K591" s="199"/>
      <c r="L591" s="203"/>
      <c r="M591" s="204"/>
      <c r="N591" s="205"/>
      <c r="O591" s="205"/>
      <c r="P591" s="205"/>
      <c r="Q591" s="205"/>
      <c r="R591" s="205"/>
      <c r="S591" s="205"/>
      <c r="T591" s="206"/>
      <c r="AT591" s="207" t="s">
        <v>211</v>
      </c>
      <c r="AU591" s="207" t="s">
        <v>89</v>
      </c>
      <c r="AV591" s="13" t="s">
        <v>23</v>
      </c>
      <c r="AW591" s="13" t="s">
        <v>41</v>
      </c>
      <c r="AX591" s="13" t="s">
        <v>80</v>
      </c>
      <c r="AY591" s="207" t="s">
        <v>201</v>
      </c>
    </row>
    <row r="592" spans="1:65" s="13" customFormat="1" ht="11.25">
      <c r="B592" s="198"/>
      <c r="C592" s="199"/>
      <c r="D592" s="193" t="s">
        <v>211</v>
      </c>
      <c r="E592" s="200" t="s">
        <v>22</v>
      </c>
      <c r="F592" s="201" t="s">
        <v>2141</v>
      </c>
      <c r="G592" s="199"/>
      <c r="H592" s="200" t="s">
        <v>22</v>
      </c>
      <c r="I592" s="202"/>
      <c r="J592" s="199"/>
      <c r="K592" s="199"/>
      <c r="L592" s="203"/>
      <c r="M592" s="204"/>
      <c r="N592" s="205"/>
      <c r="O592" s="205"/>
      <c r="P592" s="205"/>
      <c r="Q592" s="205"/>
      <c r="R592" s="205"/>
      <c r="S592" s="205"/>
      <c r="T592" s="206"/>
      <c r="AT592" s="207" t="s">
        <v>211</v>
      </c>
      <c r="AU592" s="207" t="s">
        <v>89</v>
      </c>
      <c r="AV592" s="13" t="s">
        <v>23</v>
      </c>
      <c r="AW592" s="13" t="s">
        <v>41</v>
      </c>
      <c r="AX592" s="13" t="s">
        <v>80</v>
      </c>
      <c r="AY592" s="207" t="s">
        <v>201</v>
      </c>
    </row>
    <row r="593" spans="1:65" s="14" customFormat="1" ht="11.25">
      <c r="B593" s="208"/>
      <c r="C593" s="209"/>
      <c r="D593" s="193" t="s">
        <v>211</v>
      </c>
      <c r="E593" s="210" t="s">
        <v>22</v>
      </c>
      <c r="F593" s="211" t="s">
        <v>2142</v>
      </c>
      <c r="G593" s="209"/>
      <c r="H593" s="212">
        <v>11.744999999999999</v>
      </c>
      <c r="I593" s="213"/>
      <c r="J593" s="209"/>
      <c r="K593" s="209"/>
      <c r="L593" s="214"/>
      <c r="M593" s="215"/>
      <c r="N593" s="216"/>
      <c r="O593" s="216"/>
      <c r="P593" s="216"/>
      <c r="Q593" s="216"/>
      <c r="R593" s="216"/>
      <c r="S593" s="216"/>
      <c r="T593" s="217"/>
      <c r="AT593" s="218" t="s">
        <v>211</v>
      </c>
      <c r="AU593" s="218" t="s">
        <v>89</v>
      </c>
      <c r="AV593" s="14" t="s">
        <v>89</v>
      </c>
      <c r="AW593" s="14" t="s">
        <v>41</v>
      </c>
      <c r="AX593" s="14" t="s">
        <v>23</v>
      </c>
      <c r="AY593" s="218" t="s">
        <v>201</v>
      </c>
    </row>
    <row r="594" spans="1:65" s="2" customFormat="1" ht="24.2" customHeight="1">
      <c r="A594" s="36"/>
      <c r="B594" s="37"/>
      <c r="C594" s="180" t="s">
        <v>2143</v>
      </c>
      <c r="D594" s="180" t="s">
        <v>202</v>
      </c>
      <c r="E594" s="181" t="s">
        <v>1019</v>
      </c>
      <c r="F594" s="182" t="s">
        <v>1020</v>
      </c>
      <c r="G594" s="183" t="s">
        <v>205</v>
      </c>
      <c r="H594" s="184">
        <v>399</v>
      </c>
      <c r="I594" s="185"/>
      <c r="J594" s="186">
        <f>ROUND(I594*H594,2)</f>
        <v>0</v>
      </c>
      <c r="K594" s="182" t="s">
        <v>206</v>
      </c>
      <c r="L594" s="41"/>
      <c r="M594" s="187" t="s">
        <v>22</v>
      </c>
      <c r="N594" s="188" t="s">
        <v>51</v>
      </c>
      <c r="O594" s="66"/>
      <c r="P594" s="189">
        <f>O594*H594</f>
        <v>0</v>
      </c>
      <c r="Q594" s="189">
        <v>0.1837</v>
      </c>
      <c r="R594" s="189">
        <f>Q594*H594</f>
        <v>73.296300000000002</v>
      </c>
      <c r="S594" s="189">
        <v>0</v>
      </c>
      <c r="T594" s="190">
        <f>S594*H594</f>
        <v>0</v>
      </c>
      <c r="U594" s="36"/>
      <c r="V594" s="36"/>
      <c r="W594" s="36"/>
      <c r="X594" s="36"/>
      <c r="Y594" s="36"/>
      <c r="Z594" s="36"/>
      <c r="AA594" s="36"/>
      <c r="AB594" s="36"/>
      <c r="AC594" s="36"/>
      <c r="AD594" s="36"/>
      <c r="AE594" s="36"/>
      <c r="AR594" s="191" t="s">
        <v>207</v>
      </c>
      <c r="AT594" s="191" t="s">
        <v>202</v>
      </c>
      <c r="AU594" s="191" t="s">
        <v>89</v>
      </c>
      <c r="AY594" s="19" t="s">
        <v>201</v>
      </c>
      <c r="BE594" s="192">
        <f>IF(N594="základní",J594,0)</f>
        <v>0</v>
      </c>
      <c r="BF594" s="192">
        <f>IF(N594="snížená",J594,0)</f>
        <v>0</v>
      </c>
      <c r="BG594" s="192">
        <f>IF(N594="zákl. přenesená",J594,0)</f>
        <v>0</v>
      </c>
      <c r="BH594" s="192">
        <f>IF(N594="sníž. přenesená",J594,0)</f>
        <v>0</v>
      </c>
      <c r="BI594" s="192">
        <f>IF(N594="nulová",J594,0)</f>
        <v>0</v>
      </c>
      <c r="BJ594" s="19" t="s">
        <v>23</v>
      </c>
      <c r="BK594" s="192">
        <f>ROUND(I594*H594,2)</f>
        <v>0</v>
      </c>
      <c r="BL594" s="19" t="s">
        <v>207</v>
      </c>
      <c r="BM594" s="191" t="s">
        <v>2144</v>
      </c>
    </row>
    <row r="595" spans="1:65" s="2" customFormat="1" ht="136.5">
      <c r="A595" s="36"/>
      <c r="B595" s="37"/>
      <c r="C595" s="38"/>
      <c r="D595" s="193" t="s">
        <v>209</v>
      </c>
      <c r="E595" s="38"/>
      <c r="F595" s="194" t="s">
        <v>529</v>
      </c>
      <c r="G595" s="38"/>
      <c r="H595" s="38"/>
      <c r="I595" s="195"/>
      <c r="J595" s="38"/>
      <c r="K595" s="38"/>
      <c r="L595" s="41"/>
      <c r="M595" s="196"/>
      <c r="N595" s="197"/>
      <c r="O595" s="66"/>
      <c r="P595" s="66"/>
      <c r="Q595" s="66"/>
      <c r="R595" s="66"/>
      <c r="S595" s="66"/>
      <c r="T595" s="67"/>
      <c r="U595" s="36"/>
      <c r="V595" s="36"/>
      <c r="W595" s="36"/>
      <c r="X595" s="36"/>
      <c r="Y595" s="36"/>
      <c r="Z595" s="36"/>
      <c r="AA595" s="36"/>
      <c r="AB595" s="36"/>
      <c r="AC595" s="36"/>
      <c r="AD595" s="36"/>
      <c r="AE595" s="36"/>
      <c r="AT595" s="19" t="s">
        <v>209</v>
      </c>
      <c r="AU595" s="19" t="s">
        <v>89</v>
      </c>
    </row>
    <row r="596" spans="1:65" s="13" customFormat="1" ht="11.25">
      <c r="B596" s="198"/>
      <c r="C596" s="199"/>
      <c r="D596" s="193" t="s">
        <v>211</v>
      </c>
      <c r="E596" s="200" t="s">
        <v>22</v>
      </c>
      <c r="F596" s="201" t="s">
        <v>2145</v>
      </c>
      <c r="G596" s="199"/>
      <c r="H596" s="200" t="s">
        <v>22</v>
      </c>
      <c r="I596" s="202"/>
      <c r="J596" s="199"/>
      <c r="K596" s="199"/>
      <c r="L596" s="203"/>
      <c r="M596" s="204"/>
      <c r="N596" s="205"/>
      <c r="O596" s="205"/>
      <c r="P596" s="205"/>
      <c r="Q596" s="205"/>
      <c r="R596" s="205"/>
      <c r="S596" s="205"/>
      <c r="T596" s="206"/>
      <c r="AT596" s="207" t="s">
        <v>211</v>
      </c>
      <c r="AU596" s="207" t="s">
        <v>89</v>
      </c>
      <c r="AV596" s="13" t="s">
        <v>23</v>
      </c>
      <c r="AW596" s="13" t="s">
        <v>41</v>
      </c>
      <c r="AX596" s="13" t="s">
        <v>80</v>
      </c>
      <c r="AY596" s="207" t="s">
        <v>201</v>
      </c>
    </row>
    <row r="597" spans="1:65" s="13" customFormat="1" ht="11.25">
      <c r="B597" s="198"/>
      <c r="C597" s="199"/>
      <c r="D597" s="193" t="s">
        <v>211</v>
      </c>
      <c r="E597" s="200" t="s">
        <v>22</v>
      </c>
      <c r="F597" s="201" t="s">
        <v>2146</v>
      </c>
      <c r="G597" s="199"/>
      <c r="H597" s="200" t="s">
        <v>22</v>
      </c>
      <c r="I597" s="202"/>
      <c r="J597" s="199"/>
      <c r="K597" s="199"/>
      <c r="L597" s="203"/>
      <c r="M597" s="204"/>
      <c r="N597" s="205"/>
      <c r="O597" s="205"/>
      <c r="P597" s="205"/>
      <c r="Q597" s="205"/>
      <c r="R597" s="205"/>
      <c r="S597" s="205"/>
      <c r="T597" s="206"/>
      <c r="AT597" s="207" t="s">
        <v>211</v>
      </c>
      <c r="AU597" s="207" t="s">
        <v>89</v>
      </c>
      <c r="AV597" s="13" t="s">
        <v>23</v>
      </c>
      <c r="AW597" s="13" t="s">
        <v>41</v>
      </c>
      <c r="AX597" s="13" t="s">
        <v>80</v>
      </c>
      <c r="AY597" s="207" t="s">
        <v>201</v>
      </c>
    </row>
    <row r="598" spans="1:65" s="14" customFormat="1" ht="11.25">
      <c r="B598" s="208"/>
      <c r="C598" s="209"/>
      <c r="D598" s="193" t="s">
        <v>211</v>
      </c>
      <c r="E598" s="210" t="s">
        <v>22</v>
      </c>
      <c r="F598" s="211" t="s">
        <v>2147</v>
      </c>
      <c r="G598" s="209"/>
      <c r="H598" s="212">
        <v>189</v>
      </c>
      <c r="I598" s="213"/>
      <c r="J598" s="209"/>
      <c r="K598" s="209"/>
      <c r="L598" s="214"/>
      <c r="M598" s="215"/>
      <c r="N598" s="216"/>
      <c r="O598" s="216"/>
      <c r="P598" s="216"/>
      <c r="Q598" s="216"/>
      <c r="R598" s="216"/>
      <c r="S598" s="216"/>
      <c r="T598" s="217"/>
      <c r="AT598" s="218" t="s">
        <v>211</v>
      </c>
      <c r="AU598" s="218" t="s">
        <v>89</v>
      </c>
      <c r="AV598" s="14" t="s">
        <v>89</v>
      </c>
      <c r="AW598" s="14" t="s">
        <v>41</v>
      </c>
      <c r="AX598" s="14" t="s">
        <v>80</v>
      </c>
      <c r="AY598" s="218" t="s">
        <v>201</v>
      </c>
    </row>
    <row r="599" spans="1:65" s="13" customFormat="1" ht="11.25">
      <c r="B599" s="198"/>
      <c r="C599" s="199"/>
      <c r="D599" s="193" t="s">
        <v>211</v>
      </c>
      <c r="E599" s="200" t="s">
        <v>22</v>
      </c>
      <c r="F599" s="201" t="s">
        <v>2148</v>
      </c>
      <c r="G599" s="199"/>
      <c r="H599" s="200" t="s">
        <v>22</v>
      </c>
      <c r="I599" s="202"/>
      <c r="J599" s="199"/>
      <c r="K599" s="199"/>
      <c r="L599" s="203"/>
      <c r="M599" s="204"/>
      <c r="N599" s="205"/>
      <c r="O599" s="205"/>
      <c r="P599" s="205"/>
      <c r="Q599" s="205"/>
      <c r="R599" s="205"/>
      <c r="S599" s="205"/>
      <c r="T599" s="206"/>
      <c r="AT599" s="207" t="s">
        <v>211</v>
      </c>
      <c r="AU599" s="207" t="s">
        <v>89</v>
      </c>
      <c r="AV599" s="13" t="s">
        <v>23</v>
      </c>
      <c r="AW599" s="13" t="s">
        <v>41</v>
      </c>
      <c r="AX599" s="13" t="s">
        <v>80</v>
      </c>
      <c r="AY599" s="207" t="s">
        <v>201</v>
      </c>
    </row>
    <row r="600" spans="1:65" s="14" customFormat="1" ht="11.25">
      <c r="B600" s="208"/>
      <c r="C600" s="209"/>
      <c r="D600" s="193" t="s">
        <v>211</v>
      </c>
      <c r="E600" s="210" t="s">
        <v>22</v>
      </c>
      <c r="F600" s="211" t="s">
        <v>2124</v>
      </c>
      <c r="G600" s="209"/>
      <c r="H600" s="212">
        <v>210</v>
      </c>
      <c r="I600" s="213"/>
      <c r="J600" s="209"/>
      <c r="K600" s="209"/>
      <c r="L600" s="214"/>
      <c r="M600" s="215"/>
      <c r="N600" s="216"/>
      <c r="O600" s="216"/>
      <c r="P600" s="216"/>
      <c r="Q600" s="216"/>
      <c r="R600" s="216"/>
      <c r="S600" s="216"/>
      <c r="T600" s="217"/>
      <c r="AT600" s="218" t="s">
        <v>211</v>
      </c>
      <c r="AU600" s="218" t="s">
        <v>89</v>
      </c>
      <c r="AV600" s="14" t="s">
        <v>89</v>
      </c>
      <c r="AW600" s="14" t="s">
        <v>41</v>
      </c>
      <c r="AX600" s="14" t="s">
        <v>80</v>
      </c>
      <c r="AY600" s="218" t="s">
        <v>201</v>
      </c>
    </row>
    <row r="601" spans="1:65" s="15" customFormat="1" ht="11.25">
      <c r="B601" s="229"/>
      <c r="C601" s="230"/>
      <c r="D601" s="193" t="s">
        <v>211</v>
      </c>
      <c r="E601" s="231" t="s">
        <v>22</v>
      </c>
      <c r="F601" s="232" t="s">
        <v>316</v>
      </c>
      <c r="G601" s="230"/>
      <c r="H601" s="233">
        <v>399</v>
      </c>
      <c r="I601" s="234"/>
      <c r="J601" s="230"/>
      <c r="K601" s="230"/>
      <c r="L601" s="235"/>
      <c r="M601" s="236"/>
      <c r="N601" s="237"/>
      <c r="O601" s="237"/>
      <c r="P601" s="237"/>
      <c r="Q601" s="237"/>
      <c r="R601" s="237"/>
      <c r="S601" s="237"/>
      <c r="T601" s="238"/>
      <c r="AT601" s="239" t="s">
        <v>211</v>
      </c>
      <c r="AU601" s="239" t="s">
        <v>89</v>
      </c>
      <c r="AV601" s="15" t="s">
        <v>207</v>
      </c>
      <c r="AW601" s="15" t="s">
        <v>41</v>
      </c>
      <c r="AX601" s="15" t="s">
        <v>23</v>
      </c>
      <c r="AY601" s="239" t="s">
        <v>201</v>
      </c>
    </row>
    <row r="602" spans="1:65" s="2" customFormat="1" ht="14.45" customHeight="1">
      <c r="A602" s="36"/>
      <c r="B602" s="37"/>
      <c r="C602" s="219" t="s">
        <v>2149</v>
      </c>
      <c r="D602" s="219" t="s">
        <v>261</v>
      </c>
      <c r="E602" s="220" t="s">
        <v>1023</v>
      </c>
      <c r="F602" s="221" t="s">
        <v>1024</v>
      </c>
      <c r="G602" s="222" t="s">
        <v>205</v>
      </c>
      <c r="H602" s="223">
        <v>399</v>
      </c>
      <c r="I602" s="224"/>
      <c r="J602" s="225">
        <f>ROUND(I602*H602,2)</f>
        <v>0</v>
      </c>
      <c r="K602" s="221" t="s">
        <v>206</v>
      </c>
      <c r="L602" s="226"/>
      <c r="M602" s="227" t="s">
        <v>22</v>
      </c>
      <c r="N602" s="228" t="s">
        <v>51</v>
      </c>
      <c r="O602" s="66"/>
      <c r="P602" s="189">
        <f>O602*H602</f>
        <v>0</v>
      </c>
      <c r="Q602" s="189">
        <v>0.41699999999999998</v>
      </c>
      <c r="R602" s="189">
        <f>Q602*H602</f>
        <v>166.38299999999998</v>
      </c>
      <c r="S602" s="189">
        <v>0</v>
      </c>
      <c r="T602" s="190">
        <f>S602*H602</f>
        <v>0</v>
      </c>
      <c r="U602" s="36"/>
      <c r="V602" s="36"/>
      <c r="W602" s="36"/>
      <c r="X602" s="36"/>
      <c r="Y602" s="36"/>
      <c r="Z602" s="36"/>
      <c r="AA602" s="36"/>
      <c r="AB602" s="36"/>
      <c r="AC602" s="36"/>
      <c r="AD602" s="36"/>
      <c r="AE602" s="36"/>
      <c r="AR602" s="191" t="s">
        <v>253</v>
      </c>
      <c r="AT602" s="191" t="s">
        <v>261</v>
      </c>
      <c r="AU602" s="191" t="s">
        <v>89</v>
      </c>
      <c r="AY602" s="19" t="s">
        <v>201</v>
      </c>
      <c r="BE602" s="192">
        <f>IF(N602="základní",J602,0)</f>
        <v>0</v>
      </c>
      <c r="BF602" s="192">
        <f>IF(N602="snížená",J602,0)</f>
        <v>0</v>
      </c>
      <c r="BG602" s="192">
        <f>IF(N602="zákl. přenesená",J602,0)</f>
        <v>0</v>
      </c>
      <c r="BH602" s="192">
        <f>IF(N602="sníž. přenesená",J602,0)</f>
        <v>0</v>
      </c>
      <c r="BI602" s="192">
        <f>IF(N602="nulová",J602,0)</f>
        <v>0</v>
      </c>
      <c r="BJ602" s="19" t="s">
        <v>23</v>
      </c>
      <c r="BK602" s="192">
        <f>ROUND(I602*H602,2)</f>
        <v>0</v>
      </c>
      <c r="BL602" s="19" t="s">
        <v>207</v>
      </c>
      <c r="BM602" s="191" t="s">
        <v>2150</v>
      </c>
    </row>
    <row r="603" spans="1:65" s="2" customFormat="1" ht="24.2" customHeight="1">
      <c r="A603" s="36"/>
      <c r="B603" s="37"/>
      <c r="C603" s="180" t="s">
        <v>2151</v>
      </c>
      <c r="D603" s="180" t="s">
        <v>202</v>
      </c>
      <c r="E603" s="181" t="s">
        <v>526</v>
      </c>
      <c r="F603" s="182" t="s">
        <v>527</v>
      </c>
      <c r="G603" s="183" t="s">
        <v>205</v>
      </c>
      <c r="H603" s="184">
        <v>202</v>
      </c>
      <c r="I603" s="185"/>
      <c r="J603" s="186">
        <f>ROUND(I603*H603,2)</f>
        <v>0</v>
      </c>
      <c r="K603" s="182" t="s">
        <v>206</v>
      </c>
      <c r="L603" s="41"/>
      <c r="M603" s="187" t="s">
        <v>22</v>
      </c>
      <c r="N603" s="188" t="s">
        <v>51</v>
      </c>
      <c r="O603" s="66"/>
      <c r="P603" s="189">
        <f>O603*H603</f>
        <v>0</v>
      </c>
      <c r="Q603" s="189">
        <v>0.1837</v>
      </c>
      <c r="R603" s="189">
        <f>Q603*H603</f>
        <v>37.107399999999998</v>
      </c>
      <c r="S603" s="189">
        <v>0</v>
      </c>
      <c r="T603" s="190">
        <f>S603*H603</f>
        <v>0</v>
      </c>
      <c r="U603" s="36"/>
      <c r="V603" s="36"/>
      <c r="W603" s="36"/>
      <c r="X603" s="36"/>
      <c r="Y603" s="36"/>
      <c r="Z603" s="36"/>
      <c r="AA603" s="36"/>
      <c r="AB603" s="36"/>
      <c r="AC603" s="36"/>
      <c r="AD603" s="36"/>
      <c r="AE603" s="36"/>
      <c r="AR603" s="191" t="s">
        <v>207</v>
      </c>
      <c r="AT603" s="191" t="s">
        <v>202</v>
      </c>
      <c r="AU603" s="191" t="s">
        <v>89</v>
      </c>
      <c r="AY603" s="19" t="s">
        <v>201</v>
      </c>
      <c r="BE603" s="192">
        <f>IF(N603="základní",J603,0)</f>
        <v>0</v>
      </c>
      <c r="BF603" s="192">
        <f>IF(N603="snížená",J603,0)</f>
        <v>0</v>
      </c>
      <c r="BG603" s="192">
        <f>IF(N603="zákl. přenesená",J603,0)</f>
        <v>0</v>
      </c>
      <c r="BH603" s="192">
        <f>IF(N603="sníž. přenesená",J603,0)</f>
        <v>0</v>
      </c>
      <c r="BI603" s="192">
        <f>IF(N603="nulová",J603,0)</f>
        <v>0</v>
      </c>
      <c r="BJ603" s="19" t="s">
        <v>23</v>
      </c>
      <c r="BK603" s="192">
        <f>ROUND(I603*H603,2)</f>
        <v>0</v>
      </c>
      <c r="BL603" s="19" t="s">
        <v>207</v>
      </c>
      <c r="BM603" s="191" t="s">
        <v>2152</v>
      </c>
    </row>
    <row r="604" spans="1:65" s="2" customFormat="1" ht="136.5">
      <c r="A604" s="36"/>
      <c r="B604" s="37"/>
      <c r="C604" s="38"/>
      <c r="D604" s="193" t="s">
        <v>209</v>
      </c>
      <c r="E604" s="38"/>
      <c r="F604" s="194" t="s">
        <v>529</v>
      </c>
      <c r="G604" s="38"/>
      <c r="H604" s="38"/>
      <c r="I604" s="195"/>
      <c r="J604" s="38"/>
      <c r="K604" s="38"/>
      <c r="L604" s="41"/>
      <c r="M604" s="196"/>
      <c r="N604" s="197"/>
      <c r="O604" s="66"/>
      <c r="P604" s="66"/>
      <c r="Q604" s="66"/>
      <c r="R604" s="66"/>
      <c r="S604" s="66"/>
      <c r="T604" s="67"/>
      <c r="U604" s="36"/>
      <c r="V604" s="36"/>
      <c r="W604" s="36"/>
      <c r="X604" s="36"/>
      <c r="Y604" s="36"/>
      <c r="Z604" s="36"/>
      <c r="AA604" s="36"/>
      <c r="AB604" s="36"/>
      <c r="AC604" s="36"/>
      <c r="AD604" s="36"/>
      <c r="AE604" s="36"/>
      <c r="AT604" s="19" t="s">
        <v>209</v>
      </c>
      <c r="AU604" s="19" t="s">
        <v>89</v>
      </c>
    </row>
    <row r="605" spans="1:65" s="13" customFormat="1" ht="11.25">
      <c r="B605" s="198"/>
      <c r="C605" s="199"/>
      <c r="D605" s="193" t="s">
        <v>211</v>
      </c>
      <c r="E605" s="200" t="s">
        <v>22</v>
      </c>
      <c r="F605" s="201" t="s">
        <v>2153</v>
      </c>
      <c r="G605" s="199"/>
      <c r="H605" s="200" t="s">
        <v>22</v>
      </c>
      <c r="I605" s="202"/>
      <c r="J605" s="199"/>
      <c r="K605" s="199"/>
      <c r="L605" s="203"/>
      <c r="M605" s="204"/>
      <c r="N605" s="205"/>
      <c r="O605" s="205"/>
      <c r="P605" s="205"/>
      <c r="Q605" s="205"/>
      <c r="R605" s="205"/>
      <c r="S605" s="205"/>
      <c r="T605" s="206"/>
      <c r="AT605" s="207" t="s">
        <v>211</v>
      </c>
      <c r="AU605" s="207" t="s">
        <v>89</v>
      </c>
      <c r="AV605" s="13" t="s">
        <v>23</v>
      </c>
      <c r="AW605" s="13" t="s">
        <v>41</v>
      </c>
      <c r="AX605" s="13" t="s">
        <v>80</v>
      </c>
      <c r="AY605" s="207" t="s">
        <v>201</v>
      </c>
    </row>
    <row r="606" spans="1:65" s="14" customFormat="1" ht="11.25">
      <c r="B606" s="208"/>
      <c r="C606" s="209"/>
      <c r="D606" s="193" t="s">
        <v>211</v>
      </c>
      <c r="E606" s="210" t="s">
        <v>22</v>
      </c>
      <c r="F606" s="211" t="s">
        <v>2147</v>
      </c>
      <c r="G606" s="209"/>
      <c r="H606" s="212">
        <v>189</v>
      </c>
      <c r="I606" s="213"/>
      <c r="J606" s="209"/>
      <c r="K606" s="209"/>
      <c r="L606" s="214"/>
      <c r="M606" s="215"/>
      <c r="N606" s="216"/>
      <c r="O606" s="216"/>
      <c r="P606" s="216"/>
      <c r="Q606" s="216"/>
      <c r="R606" s="216"/>
      <c r="S606" s="216"/>
      <c r="T606" s="217"/>
      <c r="AT606" s="218" t="s">
        <v>211</v>
      </c>
      <c r="AU606" s="218" t="s">
        <v>89</v>
      </c>
      <c r="AV606" s="14" t="s">
        <v>89</v>
      </c>
      <c r="AW606" s="14" t="s">
        <v>41</v>
      </c>
      <c r="AX606" s="14" t="s">
        <v>80</v>
      </c>
      <c r="AY606" s="218" t="s">
        <v>201</v>
      </c>
    </row>
    <row r="607" spans="1:65" s="13" customFormat="1" ht="11.25">
      <c r="B607" s="198"/>
      <c r="C607" s="199"/>
      <c r="D607" s="193" t="s">
        <v>211</v>
      </c>
      <c r="E607" s="200" t="s">
        <v>22</v>
      </c>
      <c r="F607" s="201" t="s">
        <v>2154</v>
      </c>
      <c r="G607" s="199"/>
      <c r="H607" s="200" t="s">
        <v>22</v>
      </c>
      <c r="I607" s="202"/>
      <c r="J607" s="199"/>
      <c r="K607" s="199"/>
      <c r="L607" s="203"/>
      <c r="M607" s="204"/>
      <c r="N607" s="205"/>
      <c r="O607" s="205"/>
      <c r="P607" s="205"/>
      <c r="Q607" s="205"/>
      <c r="R607" s="205"/>
      <c r="S607" s="205"/>
      <c r="T607" s="206"/>
      <c r="AT607" s="207" t="s">
        <v>211</v>
      </c>
      <c r="AU607" s="207" t="s">
        <v>89</v>
      </c>
      <c r="AV607" s="13" t="s">
        <v>23</v>
      </c>
      <c r="AW607" s="13" t="s">
        <v>41</v>
      </c>
      <c r="AX607" s="13" t="s">
        <v>80</v>
      </c>
      <c r="AY607" s="207" t="s">
        <v>201</v>
      </c>
    </row>
    <row r="608" spans="1:65" s="14" customFormat="1" ht="11.25">
      <c r="B608" s="208"/>
      <c r="C608" s="209"/>
      <c r="D608" s="193" t="s">
        <v>211</v>
      </c>
      <c r="E608" s="210" t="s">
        <v>22</v>
      </c>
      <c r="F608" s="211" t="s">
        <v>2155</v>
      </c>
      <c r="G608" s="209"/>
      <c r="H608" s="212">
        <v>13</v>
      </c>
      <c r="I608" s="213"/>
      <c r="J608" s="209"/>
      <c r="K608" s="209"/>
      <c r="L608" s="214"/>
      <c r="M608" s="215"/>
      <c r="N608" s="216"/>
      <c r="O608" s="216"/>
      <c r="P608" s="216"/>
      <c r="Q608" s="216"/>
      <c r="R608" s="216"/>
      <c r="S608" s="216"/>
      <c r="T608" s="217"/>
      <c r="AT608" s="218" t="s">
        <v>211</v>
      </c>
      <c r="AU608" s="218" t="s">
        <v>89</v>
      </c>
      <c r="AV608" s="14" t="s">
        <v>89</v>
      </c>
      <c r="AW608" s="14" t="s">
        <v>41</v>
      </c>
      <c r="AX608" s="14" t="s">
        <v>80</v>
      </c>
      <c r="AY608" s="218" t="s">
        <v>201</v>
      </c>
    </row>
    <row r="609" spans="1:65" s="15" customFormat="1" ht="11.25">
      <c r="B609" s="229"/>
      <c r="C609" s="230"/>
      <c r="D609" s="193" t="s">
        <v>211</v>
      </c>
      <c r="E609" s="231" t="s">
        <v>22</v>
      </c>
      <c r="F609" s="232" t="s">
        <v>316</v>
      </c>
      <c r="G609" s="230"/>
      <c r="H609" s="233">
        <v>202</v>
      </c>
      <c r="I609" s="234"/>
      <c r="J609" s="230"/>
      <c r="K609" s="230"/>
      <c r="L609" s="235"/>
      <c r="M609" s="236"/>
      <c r="N609" s="237"/>
      <c r="O609" s="237"/>
      <c r="P609" s="237"/>
      <c r="Q609" s="237"/>
      <c r="R609" s="237"/>
      <c r="S609" s="237"/>
      <c r="T609" s="238"/>
      <c r="AT609" s="239" t="s">
        <v>211</v>
      </c>
      <c r="AU609" s="239" t="s">
        <v>89</v>
      </c>
      <c r="AV609" s="15" t="s">
        <v>207</v>
      </c>
      <c r="AW609" s="15" t="s">
        <v>41</v>
      </c>
      <c r="AX609" s="15" t="s">
        <v>23</v>
      </c>
      <c r="AY609" s="239" t="s">
        <v>201</v>
      </c>
    </row>
    <row r="610" spans="1:65" s="2" customFormat="1" ht="24.2" customHeight="1">
      <c r="A610" s="36"/>
      <c r="B610" s="37"/>
      <c r="C610" s="180" t="s">
        <v>2156</v>
      </c>
      <c r="D610" s="180" t="s">
        <v>202</v>
      </c>
      <c r="E610" s="181" t="s">
        <v>2157</v>
      </c>
      <c r="F610" s="182" t="s">
        <v>2158</v>
      </c>
      <c r="G610" s="183" t="s">
        <v>205</v>
      </c>
      <c r="H610" s="184">
        <v>76.814999999999998</v>
      </c>
      <c r="I610" s="185"/>
      <c r="J610" s="186">
        <f>ROUND(I610*H610,2)</f>
        <v>0</v>
      </c>
      <c r="K610" s="182" t="s">
        <v>206</v>
      </c>
      <c r="L610" s="41"/>
      <c r="M610" s="187" t="s">
        <v>22</v>
      </c>
      <c r="N610" s="188" t="s">
        <v>51</v>
      </c>
      <c r="O610" s="66"/>
      <c r="P610" s="189">
        <f>O610*H610</f>
        <v>0</v>
      </c>
      <c r="Q610" s="189">
        <v>0.19536000000000001</v>
      </c>
      <c r="R610" s="189">
        <f>Q610*H610</f>
        <v>15.0065784</v>
      </c>
      <c r="S610" s="189">
        <v>0</v>
      </c>
      <c r="T610" s="190">
        <f>S610*H610</f>
        <v>0</v>
      </c>
      <c r="U610" s="36"/>
      <c r="V610" s="36"/>
      <c r="W610" s="36"/>
      <c r="X610" s="36"/>
      <c r="Y610" s="36"/>
      <c r="Z610" s="36"/>
      <c r="AA610" s="36"/>
      <c r="AB610" s="36"/>
      <c r="AC610" s="36"/>
      <c r="AD610" s="36"/>
      <c r="AE610" s="36"/>
      <c r="AR610" s="191" t="s">
        <v>207</v>
      </c>
      <c r="AT610" s="191" t="s">
        <v>202</v>
      </c>
      <c r="AU610" s="191" t="s">
        <v>89</v>
      </c>
      <c r="AY610" s="19" t="s">
        <v>201</v>
      </c>
      <c r="BE610" s="192">
        <f>IF(N610="základní",J610,0)</f>
        <v>0</v>
      </c>
      <c r="BF610" s="192">
        <f>IF(N610="snížená",J610,0)</f>
        <v>0</v>
      </c>
      <c r="BG610" s="192">
        <f>IF(N610="zákl. přenesená",J610,0)</f>
        <v>0</v>
      </c>
      <c r="BH610" s="192">
        <f>IF(N610="sníž. přenesená",J610,0)</f>
        <v>0</v>
      </c>
      <c r="BI610" s="192">
        <f>IF(N610="nulová",J610,0)</f>
        <v>0</v>
      </c>
      <c r="BJ610" s="19" t="s">
        <v>23</v>
      </c>
      <c r="BK610" s="192">
        <f>ROUND(I610*H610,2)</f>
        <v>0</v>
      </c>
      <c r="BL610" s="19" t="s">
        <v>207</v>
      </c>
      <c r="BM610" s="191" t="s">
        <v>2159</v>
      </c>
    </row>
    <row r="611" spans="1:65" s="2" customFormat="1" ht="136.5">
      <c r="A611" s="36"/>
      <c r="B611" s="37"/>
      <c r="C611" s="38"/>
      <c r="D611" s="193" t="s">
        <v>209</v>
      </c>
      <c r="E611" s="38"/>
      <c r="F611" s="194" t="s">
        <v>529</v>
      </c>
      <c r="G611" s="38"/>
      <c r="H611" s="38"/>
      <c r="I611" s="195"/>
      <c r="J611" s="38"/>
      <c r="K611" s="38"/>
      <c r="L611" s="41"/>
      <c r="M611" s="196"/>
      <c r="N611" s="197"/>
      <c r="O611" s="66"/>
      <c r="P611" s="66"/>
      <c r="Q611" s="66"/>
      <c r="R611" s="66"/>
      <c r="S611" s="66"/>
      <c r="T611" s="67"/>
      <c r="U611" s="36"/>
      <c r="V611" s="36"/>
      <c r="W611" s="36"/>
      <c r="X611" s="36"/>
      <c r="Y611" s="36"/>
      <c r="Z611" s="36"/>
      <c r="AA611" s="36"/>
      <c r="AB611" s="36"/>
      <c r="AC611" s="36"/>
      <c r="AD611" s="36"/>
      <c r="AE611" s="36"/>
      <c r="AT611" s="19" t="s">
        <v>209</v>
      </c>
      <c r="AU611" s="19" t="s">
        <v>89</v>
      </c>
    </row>
    <row r="612" spans="1:65" s="13" customFormat="1" ht="11.25">
      <c r="B612" s="198"/>
      <c r="C612" s="199"/>
      <c r="D612" s="193" t="s">
        <v>211</v>
      </c>
      <c r="E612" s="200" t="s">
        <v>22</v>
      </c>
      <c r="F612" s="201" t="s">
        <v>2160</v>
      </c>
      <c r="G612" s="199"/>
      <c r="H612" s="200" t="s">
        <v>22</v>
      </c>
      <c r="I612" s="202"/>
      <c r="J612" s="199"/>
      <c r="K612" s="199"/>
      <c r="L612" s="203"/>
      <c r="M612" s="204"/>
      <c r="N612" s="205"/>
      <c r="O612" s="205"/>
      <c r="P612" s="205"/>
      <c r="Q612" s="205"/>
      <c r="R612" s="205"/>
      <c r="S612" s="205"/>
      <c r="T612" s="206"/>
      <c r="AT612" s="207" t="s">
        <v>211</v>
      </c>
      <c r="AU612" s="207" t="s">
        <v>89</v>
      </c>
      <c r="AV612" s="13" t="s">
        <v>23</v>
      </c>
      <c r="AW612" s="13" t="s">
        <v>41</v>
      </c>
      <c r="AX612" s="13" t="s">
        <v>80</v>
      </c>
      <c r="AY612" s="207" t="s">
        <v>201</v>
      </c>
    </row>
    <row r="613" spans="1:65" s="13" customFormat="1" ht="11.25">
      <c r="B613" s="198"/>
      <c r="C613" s="199"/>
      <c r="D613" s="193" t="s">
        <v>211</v>
      </c>
      <c r="E613" s="200" t="s">
        <v>22</v>
      </c>
      <c r="F613" s="201" t="s">
        <v>2161</v>
      </c>
      <c r="G613" s="199"/>
      <c r="H613" s="200" t="s">
        <v>22</v>
      </c>
      <c r="I613" s="202"/>
      <c r="J613" s="199"/>
      <c r="K613" s="199"/>
      <c r="L613" s="203"/>
      <c r="M613" s="204"/>
      <c r="N613" s="205"/>
      <c r="O613" s="205"/>
      <c r="P613" s="205"/>
      <c r="Q613" s="205"/>
      <c r="R613" s="205"/>
      <c r="S613" s="205"/>
      <c r="T613" s="206"/>
      <c r="AT613" s="207" t="s">
        <v>211</v>
      </c>
      <c r="AU613" s="207" t="s">
        <v>89</v>
      </c>
      <c r="AV613" s="13" t="s">
        <v>23</v>
      </c>
      <c r="AW613" s="13" t="s">
        <v>41</v>
      </c>
      <c r="AX613" s="13" t="s">
        <v>80</v>
      </c>
      <c r="AY613" s="207" t="s">
        <v>201</v>
      </c>
    </row>
    <row r="614" spans="1:65" s="14" customFormat="1" ht="11.25">
      <c r="B614" s="208"/>
      <c r="C614" s="209"/>
      <c r="D614" s="193" t="s">
        <v>211</v>
      </c>
      <c r="E614" s="210" t="s">
        <v>22</v>
      </c>
      <c r="F614" s="211" t="s">
        <v>2162</v>
      </c>
      <c r="G614" s="209"/>
      <c r="H614" s="212">
        <v>7.5</v>
      </c>
      <c r="I614" s="213"/>
      <c r="J614" s="209"/>
      <c r="K614" s="209"/>
      <c r="L614" s="214"/>
      <c r="M614" s="215"/>
      <c r="N614" s="216"/>
      <c r="O614" s="216"/>
      <c r="P614" s="216"/>
      <c r="Q614" s="216"/>
      <c r="R614" s="216"/>
      <c r="S614" s="216"/>
      <c r="T614" s="217"/>
      <c r="AT614" s="218" t="s">
        <v>211</v>
      </c>
      <c r="AU614" s="218" t="s">
        <v>89</v>
      </c>
      <c r="AV614" s="14" t="s">
        <v>89</v>
      </c>
      <c r="AW614" s="14" t="s">
        <v>41</v>
      </c>
      <c r="AX614" s="14" t="s">
        <v>80</v>
      </c>
      <c r="AY614" s="218" t="s">
        <v>201</v>
      </c>
    </row>
    <row r="615" spans="1:65" s="13" customFormat="1" ht="11.25">
      <c r="B615" s="198"/>
      <c r="C615" s="199"/>
      <c r="D615" s="193" t="s">
        <v>211</v>
      </c>
      <c r="E615" s="200" t="s">
        <v>22</v>
      </c>
      <c r="F615" s="201" t="s">
        <v>2163</v>
      </c>
      <c r="G615" s="199"/>
      <c r="H615" s="200" t="s">
        <v>22</v>
      </c>
      <c r="I615" s="202"/>
      <c r="J615" s="199"/>
      <c r="K615" s="199"/>
      <c r="L615" s="203"/>
      <c r="M615" s="204"/>
      <c r="N615" s="205"/>
      <c r="O615" s="205"/>
      <c r="P615" s="205"/>
      <c r="Q615" s="205"/>
      <c r="R615" s="205"/>
      <c r="S615" s="205"/>
      <c r="T615" s="206"/>
      <c r="AT615" s="207" t="s">
        <v>211</v>
      </c>
      <c r="AU615" s="207" t="s">
        <v>89</v>
      </c>
      <c r="AV615" s="13" t="s">
        <v>23</v>
      </c>
      <c r="AW615" s="13" t="s">
        <v>41</v>
      </c>
      <c r="AX615" s="13" t="s">
        <v>80</v>
      </c>
      <c r="AY615" s="207" t="s">
        <v>201</v>
      </c>
    </row>
    <row r="616" spans="1:65" s="14" customFormat="1" ht="11.25">
      <c r="B616" s="208"/>
      <c r="C616" s="209"/>
      <c r="D616" s="193" t="s">
        <v>211</v>
      </c>
      <c r="E616" s="210" t="s">
        <v>22</v>
      </c>
      <c r="F616" s="211" t="s">
        <v>2164</v>
      </c>
      <c r="G616" s="209"/>
      <c r="H616" s="212">
        <v>7.02</v>
      </c>
      <c r="I616" s="213"/>
      <c r="J616" s="209"/>
      <c r="K616" s="209"/>
      <c r="L616" s="214"/>
      <c r="M616" s="215"/>
      <c r="N616" s="216"/>
      <c r="O616" s="216"/>
      <c r="P616" s="216"/>
      <c r="Q616" s="216"/>
      <c r="R616" s="216"/>
      <c r="S616" s="216"/>
      <c r="T616" s="217"/>
      <c r="AT616" s="218" t="s">
        <v>211</v>
      </c>
      <c r="AU616" s="218" t="s">
        <v>89</v>
      </c>
      <c r="AV616" s="14" t="s">
        <v>89</v>
      </c>
      <c r="AW616" s="14" t="s">
        <v>41</v>
      </c>
      <c r="AX616" s="14" t="s">
        <v>80</v>
      </c>
      <c r="AY616" s="218" t="s">
        <v>201</v>
      </c>
    </row>
    <row r="617" spans="1:65" s="13" customFormat="1" ht="11.25">
      <c r="B617" s="198"/>
      <c r="C617" s="199"/>
      <c r="D617" s="193" t="s">
        <v>211</v>
      </c>
      <c r="E617" s="200" t="s">
        <v>22</v>
      </c>
      <c r="F617" s="201" t="s">
        <v>2165</v>
      </c>
      <c r="G617" s="199"/>
      <c r="H617" s="200" t="s">
        <v>22</v>
      </c>
      <c r="I617" s="202"/>
      <c r="J617" s="199"/>
      <c r="K617" s="199"/>
      <c r="L617" s="203"/>
      <c r="M617" s="204"/>
      <c r="N617" s="205"/>
      <c r="O617" s="205"/>
      <c r="P617" s="205"/>
      <c r="Q617" s="205"/>
      <c r="R617" s="205"/>
      <c r="S617" s="205"/>
      <c r="T617" s="206"/>
      <c r="AT617" s="207" t="s">
        <v>211</v>
      </c>
      <c r="AU617" s="207" t="s">
        <v>89</v>
      </c>
      <c r="AV617" s="13" t="s">
        <v>23</v>
      </c>
      <c r="AW617" s="13" t="s">
        <v>41</v>
      </c>
      <c r="AX617" s="13" t="s">
        <v>80</v>
      </c>
      <c r="AY617" s="207" t="s">
        <v>201</v>
      </c>
    </row>
    <row r="618" spans="1:65" s="14" customFormat="1" ht="11.25">
      <c r="B618" s="208"/>
      <c r="C618" s="209"/>
      <c r="D618" s="193" t="s">
        <v>211</v>
      </c>
      <c r="E618" s="210" t="s">
        <v>22</v>
      </c>
      <c r="F618" s="211" t="s">
        <v>2166</v>
      </c>
      <c r="G618" s="209"/>
      <c r="H618" s="212">
        <v>6.76</v>
      </c>
      <c r="I618" s="213"/>
      <c r="J618" s="209"/>
      <c r="K618" s="209"/>
      <c r="L618" s="214"/>
      <c r="M618" s="215"/>
      <c r="N618" s="216"/>
      <c r="O618" s="216"/>
      <c r="P618" s="216"/>
      <c r="Q618" s="216"/>
      <c r="R618" s="216"/>
      <c r="S618" s="216"/>
      <c r="T618" s="217"/>
      <c r="AT618" s="218" t="s">
        <v>211</v>
      </c>
      <c r="AU618" s="218" t="s">
        <v>89</v>
      </c>
      <c r="AV618" s="14" t="s">
        <v>89</v>
      </c>
      <c r="AW618" s="14" t="s">
        <v>41</v>
      </c>
      <c r="AX618" s="14" t="s">
        <v>80</v>
      </c>
      <c r="AY618" s="218" t="s">
        <v>201</v>
      </c>
    </row>
    <row r="619" spans="1:65" s="13" customFormat="1" ht="11.25">
      <c r="B619" s="198"/>
      <c r="C619" s="199"/>
      <c r="D619" s="193" t="s">
        <v>211</v>
      </c>
      <c r="E619" s="200" t="s">
        <v>22</v>
      </c>
      <c r="F619" s="201" t="s">
        <v>2167</v>
      </c>
      <c r="G619" s="199"/>
      <c r="H619" s="200" t="s">
        <v>22</v>
      </c>
      <c r="I619" s="202"/>
      <c r="J619" s="199"/>
      <c r="K619" s="199"/>
      <c r="L619" s="203"/>
      <c r="M619" s="204"/>
      <c r="N619" s="205"/>
      <c r="O619" s="205"/>
      <c r="P619" s="205"/>
      <c r="Q619" s="205"/>
      <c r="R619" s="205"/>
      <c r="S619" s="205"/>
      <c r="T619" s="206"/>
      <c r="AT619" s="207" t="s">
        <v>211</v>
      </c>
      <c r="AU619" s="207" t="s">
        <v>89</v>
      </c>
      <c r="AV619" s="13" t="s">
        <v>23</v>
      </c>
      <c r="AW619" s="13" t="s">
        <v>41</v>
      </c>
      <c r="AX619" s="13" t="s">
        <v>80</v>
      </c>
      <c r="AY619" s="207" t="s">
        <v>201</v>
      </c>
    </row>
    <row r="620" spans="1:65" s="14" customFormat="1" ht="11.25">
      <c r="B620" s="208"/>
      <c r="C620" s="209"/>
      <c r="D620" s="193" t="s">
        <v>211</v>
      </c>
      <c r="E620" s="210" t="s">
        <v>22</v>
      </c>
      <c r="F620" s="211" t="s">
        <v>2168</v>
      </c>
      <c r="G620" s="209"/>
      <c r="H620" s="212">
        <v>9.56</v>
      </c>
      <c r="I620" s="213"/>
      <c r="J620" s="209"/>
      <c r="K620" s="209"/>
      <c r="L620" s="214"/>
      <c r="M620" s="215"/>
      <c r="N620" s="216"/>
      <c r="O620" s="216"/>
      <c r="P620" s="216"/>
      <c r="Q620" s="216"/>
      <c r="R620" s="216"/>
      <c r="S620" s="216"/>
      <c r="T620" s="217"/>
      <c r="AT620" s="218" t="s">
        <v>211</v>
      </c>
      <c r="AU620" s="218" t="s">
        <v>89</v>
      </c>
      <c r="AV620" s="14" t="s">
        <v>89</v>
      </c>
      <c r="AW620" s="14" t="s">
        <v>41</v>
      </c>
      <c r="AX620" s="14" t="s">
        <v>80</v>
      </c>
      <c r="AY620" s="218" t="s">
        <v>201</v>
      </c>
    </row>
    <row r="621" spans="1:65" s="13" customFormat="1" ht="11.25">
      <c r="B621" s="198"/>
      <c r="C621" s="199"/>
      <c r="D621" s="193" t="s">
        <v>211</v>
      </c>
      <c r="E621" s="200" t="s">
        <v>22</v>
      </c>
      <c r="F621" s="201" t="s">
        <v>2169</v>
      </c>
      <c r="G621" s="199"/>
      <c r="H621" s="200" t="s">
        <v>22</v>
      </c>
      <c r="I621" s="202"/>
      <c r="J621" s="199"/>
      <c r="K621" s="199"/>
      <c r="L621" s="203"/>
      <c r="M621" s="204"/>
      <c r="N621" s="205"/>
      <c r="O621" s="205"/>
      <c r="P621" s="205"/>
      <c r="Q621" s="205"/>
      <c r="R621" s="205"/>
      <c r="S621" s="205"/>
      <c r="T621" s="206"/>
      <c r="AT621" s="207" t="s">
        <v>211</v>
      </c>
      <c r="AU621" s="207" t="s">
        <v>89</v>
      </c>
      <c r="AV621" s="13" t="s">
        <v>23</v>
      </c>
      <c r="AW621" s="13" t="s">
        <v>41</v>
      </c>
      <c r="AX621" s="13" t="s">
        <v>80</v>
      </c>
      <c r="AY621" s="207" t="s">
        <v>201</v>
      </c>
    </row>
    <row r="622" spans="1:65" s="14" customFormat="1" ht="11.25">
      <c r="B622" s="208"/>
      <c r="C622" s="209"/>
      <c r="D622" s="193" t="s">
        <v>211</v>
      </c>
      <c r="E622" s="210" t="s">
        <v>22</v>
      </c>
      <c r="F622" s="211" t="s">
        <v>2170</v>
      </c>
      <c r="G622" s="209"/>
      <c r="H622" s="212">
        <v>17.100000000000001</v>
      </c>
      <c r="I622" s="213"/>
      <c r="J622" s="209"/>
      <c r="K622" s="209"/>
      <c r="L622" s="214"/>
      <c r="M622" s="215"/>
      <c r="N622" s="216"/>
      <c r="O622" s="216"/>
      <c r="P622" s="216"/>
      <c r="Q622" s="216"/>
      <c r="R622" s="216"/>
      <c r="S622" s="216"/>
      <c r="T622" s="217"/>
      <c r="AT622" s="218" t="s">
        <v>211</v>
      </c>
      <c r="AU622" s="218" t="s">
        <v>89</v>
      </c>
      <c r="AV622" s="14" t="s">
        <v>89</v>
      </c>
      <c r="AW622" s="14" t="s">
        <v>41</v>
      </c>
      <c r="AX622" s="14" t="s">
        <v>80</v>
      </c>
      <c r="AY622" s="218" t="s">
        <v>201</v>
      </c>
    </row>
    <row r="623" spans="1:65" s="13" customFormat="1" ht="11.25">
      <c r="B623" s="198"/>
      <c r="C623" s="199"/>
      <c r="D623" s="193" t="s">
        <v>211</v>
      </c>
      <c r="E623" s="200" t="s">
        <v>22</v>
      </c>
      <c r="F623" s="201" t="s">
        <v>2171</v>
      </c>
      <c r="G623" s="199"/>
      <c r="H623" s="200" t="s">
        <v>22</v>
      </c>
      <c r="I623" s="202"/>
      <c r="J623" s="199"/>
      <c r="K623" s="199"/>
      <c r="L623" s="203"/>
      <c r="M623" s="204"/>
      <c r="N623" s="205"/>
      <c r="O623" s="205"/>
      <c r="P623" s="205"/>
      <c r="Q623" s="205"/>
      <c r="R623" s="205"/>
      <c r="S623" s="205"/>
      <c r="T623" s="206"/>
      <c r="AT623" s="207" t="s">
        <v>211</v>
      </c>
      <c r="AU623" s="207" t="s">
        <v>89</v>
      </c>
      <c r="AV623" s="13" t="s">
        <v>23</v>
      </c>
      <c r="AW623" s="13" t="s">
        <v>41</v>
      </c>
      <c r="AX623" s="13" t="s">
        <v>80</v>
      </c>
      <c r="AY623" s="207" t="s">
        <v>201</v>
      </c>
    </row>
    <row r="624" spans="1:65" s="14" customFormat="1" ht="11.25">
      <c r="B624" s="208"/>
      <c r="C624" s="209"/>
      <c r="D624" s="193" t="s">
        <v>211</v>
      </c>
      <c r="E624" s="210" t="s">
        <v>22</v>
      </c>
      <c r="F624" s="211" t="s">
        <v>2172</v>
      </c>
      <c r="G624" s="209"/>
      <c r="H624" s="212">
        <v>28.875</v>
      </c>
      <c r="I624" s="213"/>
      <c r="J624" s="209"/>
      <c r="K624" s="209"/>
      <c r="L624" s="214"/>
      <c r="M624" s="215"/>
      <c r="N624" s="216"/>
      <c r="O624" s="216"/>
      <c r="P624" s="216"/>
      <c r="Q624" s="216"/>
      <c r="R624" s="216"/>
      <c r="S624" s="216"/>
      <c r="T624" s="217"/>
      <c r="AT624" s="218" t="s">
        <v>211</v>
      </c>
      <c r="AU624" s="218" t="s">
        <v>89</v>
      </c>
      <c r="AV624" s="14" t="s">
        <v>89</v>
      </c>
      <c r="AW624" s="14" t="s">
        <v>41</v>
      </c>
      <c r="AX624" s="14" t="s">
        <v>80</v>
      </c>
      <c r="AY624" s="218" t="s">
        <v>201</v>
      </c>
    </row>
    <row r="625" spans="1:65" s="15" customFormat="1" ht="11.25">
      <c r="B625" s="229"/>
      <c r="C625" s="230"/>
      <c r="D625" s="193" t="s">
        <v>211</v>
      </c>
      <c r="E625" s="231" t="s">
        <v>22</v>
      </c>
      <c r="F625" s="232" t="s">
        <v>316</v>
      </c>
      <c r="G625" s="230"/>
      <c r="H625" s="233">
        <v>76.814999999999998</v>
      </c>
      <c r="I625" s="234"/>
      <c r="J625" s="230"/>
      <c r="K625" s="230"/>
      <c r="L625" s="235"/>
      <c r="M625" s="236"/>
      <c r="N625" s="237"/>
      <c r="O625" s="237"/>
      <c r="P625" s="237"/>
      <c r="Q625" s="237"/>
      <c r="R625" s="237"/>
      <c r="S625" s="237"/>
      <c r="T625" s="238"/>
      <c r="AT625" s="239" t="s">
        <v>211</v>
      </c>
      <c r="AU625" s="239" t="s">
        <v>89</v>
      </c>
      <c r="AV625" s="15" t="s">
        <v>207</v>
      </c>
      <c r="AW625" s="15" t="s">
        <v>41</v>
      </c>
      <c r="AX625" s="15" t="s">
        <v>23</v>
      </c>
      <c r="AY625" s="239" t="s">
        <v>201</v>
      </c>
    </row>
    <row r="626" spans="1:65" s="2" customFormat="1" ht="14.45" customHeight="1">
      <c r="A626" s="36"/>
      <c r="B626" s="37"/>
      <c r="C626" s="219" t="s">
        <v>2173</v>
      </c>
      <c r="D626" s="219" t="s">
        <v>261</v>
      </c>
      <c r="E626" s="220" t="s">
        <v>533</v>
      </c>
      <c r="F626" s="221" t="s">
        <v>534</v>
      </c>
      <c r="G626" s="222" t="s">
        <v>205</v>
      </c>
      <c r="H626" s="223">
        <v>56.878</v>
      </c>
      <c r="I626" s="224"/>
      <c r="J626" s="225">
        <f>ROUND(I626*H626,2)</f>
        <v>0</v>
      </c>
      <c r="K626" s="221" t="s">
        <v>206</v>
      </c>
      <c r="L626" s="226"/>
      <c r="M626" s="227" t="s">
        <v>22</v>
      </c>
      <c r="N626" s="228" t="s">
        <v>51</v>
      </c>
      <c r="O626" s="66"/>
      <c r="P626" s="189">
        <f>O626*H626</f>
        <v>0</v>
      </c>
      <c r="Q626" s="189">
        <v>0.222</v>
      </c>
      <c r="R626" s="189">
        <f>Q626*H626</f>
        <v>12.626916</v>
      </c>
      <c r="S626" s="189">
        <v>0</v>
      </c>
      <c r="T626" s="190">
        <f>S626*H626</f>
        <v>0</v>
      </c>
      <c r="U626" s="36"/>
      <c r="V626" s="36"/>
      <c r="W626" s="36"/>
      <c r="X626" s="36"/>
      <c r="Y626" s="36"/>
      <c r="Z626" s="36"/>
      <c r="AA626" s="36"/>
      <c r="AB626" s="36"/>
      <c r="AC626" s="36"/>
      <c r="AD626" s="36"/>
      <c r="AE626" s="36"/>
      <c r="AR626" s="191" t="s">
        <v>253</v>
      </c>
      <c r="AT626" s="191" t="s">
        <v>261</v>
      </c>
      <c r="AU626" s="191" t="s">
        <v>89</v>
      </c>
      <c r="AY626" s="19" t="s">
        <v>201</v>
      </c>
      <c r="BE626" s="192">
        <f>IF(N626="základní",J626,0)</f>
        <v>0</v>
      </c>
      <c r="BF626" s="192">
        <f>IF(N626="snížená",J626,0)</f>
        <v>0</v>
      </c>
      <c r="BG626" s="192">
        <f>IF(N626="zákl. přenesená",J626,0)</f>
        <v>0</v>
      </c>
      <c r="BH626" s="192">
        <f>IF(N626="sníž. přenesená",J626,0)</f>
        <v>0</v>
      </c>
      <c r="BI626" s="192">
        <f>IF(N626="nulová",J626,0)</f>
        <v>0</v>
      </c>
      <c r="BJ626" s="19" t="s">
        <v>23</v>
      </c>
      <c r="BK626" s="192">
        <f>ROUND(I626*H626,2)</f>
        <v>0</v>
      </c>
      <c r="BL626" s="19" t="s">
        <v>207</v>
      </c>
      <c r="BM626" s="191" t="s">
        <v>2174</v>
      </c>
    </row>
    <row r="627" spans="1:65" s="14" customFormat="1" ht="11.25">
      <c r="B627" s="208"/>
      <c r="C627" s="209"/>
      <c r="D627" s="193" t="s">
        <v>211</v>
      </c>
      <c r="E627" s="210" t="s">
        <v>22</v>
      </c>
      <c r="F627" s="211" t="s">
        <v>2175</v>
      </c>
      <c r="G627" s="209"/>
      <c r="H627" s="212">
        <v>284.39100000000002</v>
      </c>
      <c r="I627" s="213"/>
      <c r="J627" s="209"/>
      <c r="K627" s="209"/>
      <c r="L627" s="214"/>
      <c r="M627" s="215"/>
      <c r="N627" s="216"/>
      <c r="O627" s="216"/>
      <c r="P627" s="216"/>
      <c r="Q627" s="216"/>
      <c r="R627" s="216"/>
      <c r="S627" s="216"/>
      <c r="T627" s="217"/>
      <c r="AT627" s="218" t="s">
        <v>211</v>
      </c>
      <c r="AU627" s="218" t="s">
        <v>89</v>
      </c>
      <c r="AV627" s="14" t="s">
        <v>89</v>
      </c>
      <c r="AW627" s="14" t="s">
        <v>41</v>
      </c>
      <c r="AX627" s="14" t="s">
        <v>23</v>
      </c>
      <c r="AY627" s="218" t="s">
        <v>201</v>
      </c>
    </row>
    <row r="628" spans="1:65" s="14" customFormat="1" ht="11.25">
      <c r="B628" s="208"/>
      <c r="C628" s="209"/>
      <c r="D628" s="193" t="s">
        <v>211</v>
      </c>
      <c r="E628" s="209"/>
      <c r="F628" s="211" t="s">
        <v>2176</v>
      </c>
      <c r="G628" s="209"/>
      <c r="H628" s="212">
        <v>56.878</v>
      </c>
      <c r="I628" s="213"/>
      <c r="J628" s="209"/>
      <c r="K628" s="209"/>
      <c r="L628" s="214"/>
      <c r="M628" s="215"/>
      <c r="N628" s="216"/>
      <c r="O628" s="216"/>
      <c r="P628" s="216"/>
      <c r="Q628" s="216"/>
      <c r="R628" s="216"/>
      <c r="S628" s="216"/>
      <c r="T628" s="217"/>
      <c r="AT628" s="218" t="s">
        <v>211</v>
      </c>
      <c r="AU628" s="218" t="s">
        <v>89</v>
      </c>
      <c r="AV628" s="14" t="s">
        <v>89</v>
      </c>
      <c r="AW628" s="14" t="s">
        <v>4</v>
      </c>
      <c r="AX628" s="14" t="s">
        <v>23</v>
      </c>
      <c r="AY628" s="218" t="s">
        <v>201</v>
      </c>
    </row>
    <row r="629" spans="1:65" s="2" customFormat="1" ht="24.2" customHeight="1">
      <c r="A629" s="36"/>
      <c r="B629" s="37"/>
      <c r="C629" s="180" t="s">
        <v>2177</v>
      </c>
      <c r="D629" s="180" t="s">
        <v>202</v>
      </c>
      <c r="E629" s="181" t="s">
        <v>2178</v>
      </c>
      <c r="F629" s="182" t="s">
        <v>2179</v>
      </c>
      <c r="G629" s="183" t="s">
        <v>205</v>
      </c>
      <c r="H629" s="184">
        <v>58.427999999999997</v>
      </c>
      <c r="I629" s="185"/>
      <c r="J629" s="186">
        <f>ROUND(I629*H629,2)</f>
        <v>0</v>
      </c>
      <c r="K629" s="182" t="s">
        <v>206</v>
      </c>
      <c r="L629" s="41"/>
      <c r="M629" s="187" t="s">
        <v>22</v>
      </c>
      <c r="N629" s="188" t="s">
        <v>51</v>
      </c>
      <c r="O629" s="66"/>
      <c r="P629" s="189">
        <f>O629*H629</f>
        <v>0</v>
      </c>
      <c r="Q629" s="189">
        <v>0.61404000000000003</v>
      </c>
      <c r="R629" s="189">
        <f>Q629*H629</f>
        <v>35.877129119999999</v>
      </c>
      <c r="S629" s="189">
        <v>0</v>
      </c>
      <c r="T629" s="190">
        <f>S629*H629</f>
        <v>0</v>
      </c>
      <c r="U629" s="36"/>
      <c r="V629" s="36"/>
      <c r="W629" s="36"/>
      <c r="X629" s="36"/>
      <c r="Y629" s="36"/>
      <c r="Z629" s="36"/>
      <c r="AA629" s="36"/>
      <c r="AB629" s="36"/>
      <c r="AC629" s="36"/>
      <c r="AD629" s="36"/>
      <c r="AE629" s="36"/>
      <c r="AR629" s="191" t="s">
        <v>207</v>
      </c>
      <c r="AT629" s="191" t="s">
        <v>202</v>
      </c>
      <c r="AU629" s="191" t="s">
        <v>89</v>
      </c>
      <c r="AY629" s="19" t="s">
        <v>201</v>
      </c>
      <c r="BE629" s="192">
        <f>IF(N629="základní",J629,0)</f>
        <v>0</v>
      </c>
      <c r="BF629" s="192">
        <f>IF(N629="snížená",J629,0)</f>
        <v>0</v>
      </c>
      <c r="BG629" s="192">
        <f>IF(N629="zákl. přenesená",J629,0)</f>
        <v>0</v>
      </c>
      <c r="BH629" s="192">
        <f>IF(N629="sníž. přenesená",J629,0)</f>
        <v>0</v>
      </c>
      <c r="BI629" s="192">
        <f>IF(N629="nulová",J629,0)</f>
        <v>0</v>
      </c>
      <c r="BJ629" s="19" t="s">
        <v>23</v>
      </c>
      <c r="BK629" s="192">
        <f>ROUND(I629*H629,2)</f>
        <v>0</v>
      </c>
      <c r="BL629" s="19" t="s">
        <v>207</v>
      </c>
      <c r="BM629" s="191" t="s">
        <v>2180</v>
      </c>
    </row>
    <row r="630" spans="1:65" s="2" customFormat="1" ht="195">
      <c r="A630" s="36"/>
      <c r="B630" s="37"/>
      <c r="C630" s="38"/>
      <c r="D630" s="193" t="s">
        <v>209</v>
      </c>
      <c r="E630" s="38"/>
      <c r="F630" s="194" t="s">
        <v>2181</v>
      </c>
      <c r="G630" s="38"/>
      <c r="H630" s="38"/>
      <c r="I630" s="195"/>
      <c r="J630" s="38"/>
      <c r="K630" s="38"/>
      <c r="L630" s="41"/>
      <c r="M630" s="196"/>
      <c r="N630" s="197"/>
      <c r="O630" s="66"/>
      <c r="P630" s="66"/>
      <c r="Q630" s="66"/>
      <c r="R630" s="66"/>
      <c r="S630" s="66"/>
      <c r="T630" s="67"/>
      <c r="U630" s="36"/>
      <c r="V630" s="36"/>
      <c r="W630" s="36"/>
      <c r="X630" s="36"/>
      <c r="Y630" s="36"/>
      <c r="Z630" s="36"/>
      <c r="AA630" s="36"/>
      <c r="AB630" s="36"/>
      <c r="AC630" s="36"/>
      <c r="AD630" s="36"/>
      <c r="AE630" s="36"/>
      <c r="AT630" s="19" t="s">
        <v>209</v>
      </c>
      <c r="AU630" s="19" t="s">
        <v>89</v>
      </c>
    </row>
    <row r="631" spans="1:65" s="13" customFormat="1" ht="11.25">
      <c r="B631" s="198"/>
      <c r="C631" s="199"/>
      <c r="D631" s="193" t="s">
        <v>211</v>
      </c>
      <c r="E631" s="200" t="s">
        <v>22</v>
      </c>
      <c r="F631" s="201" t="s">
        <v>2182</v>
      </c>
      <c r="G631" s="199"/>
      <c r="H631" s="200" t="s">
        <v>22</v>
      </c>
      <c r="I631" s="202"/>
      <c r="J631" s="199"/>
      <c r="K631" s="199"/>
      <c r="L631" s="203"/>
      <c r="M631" s="204"/>
      <c r="N631" s="205"/>
      <c r="O631" s="205"/>
      <c r="P631" s="205"/>
      <c r="Q631" s="205"/>
      <c r="R631" s="205"/>
      <c r="S631" s="205"/>
      <c r="T631" s="206"/>
      <c r="AT631" s="207" t="s">
        <v>211</v>
      </c>
      <c r="AU631" s="207" t="s">
        <v>89</v>
      </c>
      <c r="AV631" s="13" t="s">
        <v>23</v>
      </c>
      <c r="AW631" s="13" t="s">
        <v>41</v>
      </c>
      <c r="AX631" s="13" t="s">
        <v>80</v>
      </c>
      <c r="AY631" s="207" t="s">
        <v>201</v>
      </c>
    </row>
    <row r="632" spans="1:65" s="13" customFormat="1" ht="11.25">
      <c r="B632" s="198"/>
      <c r="C632" s="199"/>
      <c r="D632" s="193" t="s">
        <v>211</v>
      </c>
      <c r="E632" s="200" t="s">
        <v>22</v>
      </c>
      <c r="F632" s="201" t="s">
        <v>2183</v>
      </c>
      <c r="G632" s="199"/>
      <c r="H632" s="200" t="s">
        <v>22</v>
      </c>
      <c r="I632" s="202"/>
      <c r="J632" s="199"/>
      <c r="K632" s="199"/>
      <c r="L632" s="203"/>
      <c r="M632" s="204"/>
      <c r="N632" s="205"/>
      <c r="O632" s="205"/>
      <c r="P632" s="205"/>
      <c r="Q632" s="205"/>
      <c r="R632" s="205"/>
      <c r="S632" s="205"/>
      <c r="T632" s="206"/>
      <c r="AT632" s="207" t="s">
        <v>211</v>
      </c>
      <c r="AU632" s="207" t="s">
        <v>89</v>
      </c>
      <c r="AV632" s="13" t="s">
        <v>23</v>
      </c>
      <c r="AW632" s="13" t="s">
        <v>41</v>
      </c>
      <c r="AX632" s="13" t="s">
        <v>80</v>
      </c>
      <c r="AY632" s="207" t="s">
        <v>201</v>
      </c>
    </row>
    <row r="633" spans="1:65" s="14" customFormat="1" ht="11.25">
      <c r="B633" s="208"/>
      <c r="C633" s="209"/>
      <c r="D633" s="193" t="s">
        <v>211</v>
      </c>
      <c r="E633" s="210" t="s">
        <v>22</v>
      </c>
      <c r="F633" s="211" t="s">
        <v>2184</v>
      </c>
      <c r="G633" s="209"/>
      <c r="H633" s="212">
        <v>2.6280000000000001</v>
      </c>
      <c r="I633" s="213"/>
      <c r="J633" s="209"/>
      <c r="K633" s="209"/>
      <c r="L633" s="214"/>
      <c r="M633" s="215"/>
      <c r="N633" s="216"/>
      <c r="O633" s="216"/>
      <c r="P633" s="216"/>
      <c r="Q633" s="216"/>
      <c r="R633" s="216"/>
      <c r="S633" s="216"/>
      <c r="T633" s="217"/>
      <c r="AT633" s="218" t="s">
        <v>211</v>
      </c>
      <c r="AU633" s="218" t="s">
        <v>89</v>
      </c>
      <c r="AV633" s="14" t="s">
        <v>89</v>
      </c>
      <c r="AW633" s="14" t="s">
        <v>41</v>
      </c>
      <c r="AX633" s="14" t="s">
        <v>80</v>
      </c>
      <c r="AY633" s="218" t="s">
        <v>201</v>
      </c>
    </row>
    <row r="634" spans="1:65" s="13" customFormat="1" ht="11.25">
      <c r="B634" s="198"/>
      <c r="C634" s="199"/>
      <c r="D634" s="193" t="s">
        <v>211</v>
      </c>
      <c r="E634" s="200" t="s">
        <v>22</v>
      </c>
      <c r="F634" s="201" t="s">
        <v>2185</v>
      </c>
      <c r="G634" s="199"/>
      <c r="H634" s="200" t="s">
        <v>22</v>
      </c>
      <c r="I634" s="202"/>
      <c r="J634" s="199"/>
      <c r="K634" s="199"/>
      <c r="L634" s="203"/>
      <c r="M634" s="204"/>
      <c r="N634" s="205"/>
      <c r="O634" s="205"/>
      <c r="P634" s="205"/>
      <c r="Q634" s="205"/>
      <c r="R634" s="205"/>
      <c r="S634" s="205"/>
      <c r="T634" s="206"/>
      <c r="AT634" s="207" t="s">
        <v>211</v>
      </c>
      <c r="AU634" s="207" t="s">
        <v>89</v>
      </c>
      <c r="AV634" s="13" t="s">
        <v>23</v>
      </c>
      <c r="AW634" s="13" t="s">
        <v>41</v>
      </c>
      <c r="AX634" s="13" t="s">
        <v>80</v>
      </c>
      <c r="AY634" s="207" t="s">
        <v>201</v>
      </c>
    </row>
    <row r="635" spans="1:65" s="14" customFormat="1" ht="11.25">
      <c r="B635" s="208"/>
      <c r="C635" s="209"/>
      <c r="D635" s="193" t="s">
        <v>211</v>
      </c>
      <c r="E635" s="210" t="s">
        <v>22</v>
      </c>
      <c r="F635" s="211" t="s">
        <v>1648</v>
      </c>
      <c r="G635" s="209"/>
      <c r="H635" s="212">
        <v>30.8</v>
      </c>
      <c r="I635" s="213"/>
      <c r="J635" s="209"/>
      <c r="K635" s="209"/>
      <c r="L635" s="214"/>
      <c r="M635" s="215"/>
      <c r="N635" s="216"/>
      <c r="O635" s="216"/>
      <c r="P635" s="216"/>
      <c r="Q635" s="216"/>
      <c r="R635" s="216"/>
      <c r="S635" s="216"/>
      <c r="T635" s="217"/>
      <c r="AT635" s="218" t="s">
        <v>211</v>
      </c>
      <c r="AU635" s="218" t="s">
        <v>89</v>
      </c>
      <c r="AV635" s="14" t="s">
        <v>89</v>
      </c>
      <c r="AW635" s="14" t="s">
        <v>41</v>
      </c>
      <c r="AX635" s="14" t="s">
        <v>80</v>
      </c>
      <c r="AY635" s="218" t="s">
        <v>201</v>
      </c>
    </row>
    <row r="636" spans="1:65" s="13" customFormat="1" ht="11.25">
      <c r="B636" s="198"/>
      <c r="C636" s="199"/>
      <c r="D636" s="193" t="s">
        <v>211</v>
      </c>
      <c r="E636" s="200" t="s">
        <v>22</v>
      </c>
      <c r="F636" s="201" t="s">
        <v>2186</v>
      </c>
      <c r="G636" s="199"/>
      <c r="H636" s="200" t="s">
        <v>22</v>
      </c>
      <c r="I636" s="202"/>
      <c r="J636" s="199"/>
      <c r="K636" s="199"/>
      <c r="L636" s="203"/>
      <c r="M636" s="204"/>
      <c r="N636" s="205"/>
      <c r="O636" s="205"/>
      <c r="P636" s="205"/>
      <c r="Q636" s="205"/>
      <c r="R636" s="205"/>
      <c r="S636" s="205"/>
      <c r="T636" s="206"/>
      <c r="AT636" s="207" t="s">
        <v>211</v>
      </c>
      <c r="AU636" s="207" t="s">
        <v>89</v>
      </c>
      <c r="AV636" s="13" t="s">
        <v>23</v>
      </c>
      <c r="AW636" s="13" t="s">
        <v>41</v>
      </c>
      <c r="AX636" s="13" t="s">
        <v>80</v>
      </c>
      <c r="AY636" s="207" t="s">
        <v>201</v>
      </c>
    </row>
    <row r="637" spans="1:65" s="14" customFormat="1" ht="11.25">
      <c r="B637" s="208"/>
      <c r="C637" s="209"/>
      <c r="D637" s="193" t="s">
        <v>211</v>
      </c>
      <c r="E637" s="210" t="s">
        <v>22</v>
      </c>
      <c r="F637" s="211" t="s">
        <v>2187</v>
      </c>
      <c r="G637" s="209"/>
      <c r="H637" s="212">
        <v>20.5</v>
      </c>
      <c r="I637" s="213"/>
      <c r="J637" s="209"/>
      <c r="K637" s="209"/>
      <c r="L637" s="214"/>
      <c r="M637" s="215"/>
      <c r="N637" s="216"/>
      <c r="O637" s="216"/>
      <c r="P637" s="216"/>
      <c r="Q637" s="216"/>
      <c r="R637" s="216"/>
      <c r="S637" s="216"/>
      <c r="T637" s="217"/>
      <c r="AT637" s="218" t="s">
        <v>211</v>
      </c>
      <c r="AU637" s="218" t="s">
        <v>89</v>
      </c>
      <c r="AV637" s="14" t="s">
        <v>89</v>
      </c>
      <c r="AW637" s="14" t="s">
        <v>41</v>
      </c>
      <c r="AX637" s="14" t="s">
        <v>80</v>
      </c>
      <c r="AY637" s="218" t="s">
        <v>201</v>
      </c>
    </row>
    <row r="638" spans="1:65" s="13" customFormat="1" ht="11.25">
      <c r="B638" s="198"/>
      <c r="C638" s="199"/>
      <c r="D638" s="193" t="s">
        <v>211</v>
      </c>
      <c r="E638" s="200" t="s">
        <v>22</v>
      </c>
      <c r="F638" s="201" t="s">
        <v>2188</v>
      </c>
      <c r="G638" s="199"/>
      <c r="H638" s="200" t="s">
        <v>22</v>
      </c>
      <c r="I638" s="202"/>
      <c r="J638" s="199"/>
      <c r="K638" s="199"/>
      <c r="L638" s="203"/>
      <c r="M638" s="204"/>
      <c r="N638" s="205"/>
      <c r="O638" s="205"/>
      <c r="P638" s="205"/>
      <c r="Q638" s="205"/>
      <c r="R638" s="205"/>
      <c r="S638" s="205"/>
      <c r="T638" s="206"/>
      <c r="AT638" s="207" t="s">
        <v>211</v>
      </c>
      <c r="AU638" s="207" t="s">
        <v>89</v>
      </c>
      <c r="AV638" s="13" t="s">
        <v>23</v>
      </c>
      <c r="AW638" s="13" t="s">
        <v>41</v>
      </c>
      <c r="AX638" s="13" t="s">
        <v>80</v>
      </c>
      <c r="AY638" s="207" t="s">
        <v>201</v>
      </c>
    </row>
    <row r="639" spans="1:65" s="14" customFormat="1" ht="11.25">
      <c r="B639" s="208"/>
      <c r="C639" s="209"/>
      <c r="D639" s="193" t="s">
        <v>211</v>
      </c>
      <c r="E639" s="210" t="s">
        <v>22</v>
      </c>
      <c r="F639" s="211" t="s">
        <v>2189</v>
      </c>
      <c r="G639" s="209"/>
      <c r="H639" s="212">
        <v>4.5</v>
      </c>
      <c r="I639" s="213"/>
      <c r="J639" s="209"/>
      <c r="K639" s="209"/>
      <c r="L639" s="214"/>
      <c r="M639" s="215"/>
      <c r="N639" s="216"/>
      <c r="O639" s="216"/>
      <c r="P639" s="216"/>
      <c r="Q639" s="216"/>
      <c r="R639" s="216"/>
      <c r="S639" s="216"/>
      <c r="T639" s="217"/>
      <c r="AT639" s="218" t="s">
        <v>211</v>
      </c>
      <c r="AU639" s="218" t="s">
        <v>89</v>
      </c>
      <c r="AV639" s="14" t="s">
        <v>89</v>
      </c>
      <c r="AW639" s="14" t="s">
        <v>41</v>
      </c>
      <c r="AX639" s="14" t="s">
        <v>80</v>
      </c>
      <c r="AY639" s="218" t="s">
        <v>201</v>
      </c>
    </row>
    <row r="640" spans="1:65" s="15" customFormat="1" ht="11.25">
      <c r="B640" s="229"/>
      <c r="C640" s="230"/>
      <c r="D640" s="193" t="s">
        <v>211</v>
      </c>
      <c r="E640" s="231" t="s">
        <v>22</v>
      </c>
      <c r="F640" s="232" t="s">
        <v>316</v>
      </c>
      <c r="G640" s="230"/>
      <c r="H640" s="233">
        <v>58.427999999999997</v>
      </c>
      <c r="I640" s="234"/>
      <c r="J640" s="230"/>
      <c r="K640" s="230"/>
      <c r="L640" s="235"/>
      <c r="M640" s="236"/>
      <c r="N640" s="237"/>
      <c r="O640" s="237"/>
      <c r="P640" s="237"/>
      <c r="Q640" s="237"/>
      <c r="R640" s="237"/>
      <c r="S640" s="237"/>
      <c r="T640" s="238"/>
      <c r="AT640" s="239" t="s">
        <v>211</v>
      </c>
      <c r="AU640" s="239" t="s">
        <v>89</v>
      </c>
      <c r="AV640" s="15" t="s">
        <v>207</v>
      </c>
      <c r="AW640" s="15" t="s">
        <v>41</v>
      </c>
      <c r="AX640" s="15" t="s">
        <v>23</v>
      </c>
      <c r="AY640" s="239" t="s">
        <v>201</v>
      </c>
    </row>
    <row r="641" spans="1:65" s="2" customFormat="1" ht="14.45" customHeight="1">
      <c r="A641" s="36"/>
      <c r="B641" s="37"/>
      <c r="C641" s="180" t="s">
        <v>2190</v>
      </c>
      <c r="D641" s="180" t="s">
        <v>202</v>
      </c>
      <c r="E641" s="181" t="s">
        <v>538</v>
      </c>
      <c r="F641" s="182" t="s">
        <v>539</v>
      </c>
      <c r="G641" s="183" t="s">
        <v>216</v>
      </c>
      <c r="H641" s="184">
        <v>36.200000000000003</v>
      </c>
      <c r="I641" s="185"/>
      <c r="J641" s="186">
        <f>ROUND(I641*H641,2)</f>
        <v>0</v>
      </c>
      <c r="K641" s="182" t="s">
        <v>206</v>
      </c>
      <c r="L641" s="41"/>
      <c r="M641" s="187" t="s">
        <v>22</v>
      </c>
      <c r="N641" s="188" t="s">
        <v>51</v>
      </c>
      <c r="O641" s="66"/>
      <c r="P641" s="189">
        <f>O641*H641</f>
        <v>0</v>
      </c>
      <c r="Q641" s="189">
        <v>3.5999999999999999E-3</v>
      </c>
      <c r="R641" s="189">
        <f>Q641*H641</f>
        <v>0.13032000000000002</v>
      </c>
      <c r="S641" s="189">
        <v>0</v>
      </c>
      <c r="T641" s="190">
        <f>S641*H641</f>
        <v>0</v>
      </c>
      <c r="U641" s="36"/>
      <c r="V641" s="36"/>
      <c r="W641" s="36"/>
      <c r="X641" s="36"/>
      <c r="Y641" s="36"/>
      <c r="Z641" s="36"/>
      <c r="AA641" s="36"/>
      <c r="AB641" s="36"/>
      <c r="AC641" s="36"/>
      <c r="AD641" s="36"/>
      <c r="AE641" s="36"/>
      <c r="AR641" s="191" t="s">
        <v>207</v>
      </c>
      <c r="AT641" s="191" t="s">
        <v>202</v>
      </c>
      <c r="AU641" s="191" t="s">
        <v>89</v>
      </c>
      <c r="AY641" s="19" t="s">
        <v>201</v>
      </c>
      <c r="BE641" s="192">
        <f>IF(N641="základní",J641,0)</f>
        <v>0</v>
      </c>
      <c r="BF641" s="192">
        <f>IF(N641="snížená",J641,0)</f>
        <v>0</v>
      </c>
      <c r="BG641" s="192">
        <f>IF(N641="zákl. přenesená",J641,0)</f>
        <v>0</v>
      </c>
      <c r="BH641" s="192">
        <f>IF(N641="sníž. přenesená",J641,0)</f>
        <v>0</v>
      </c>
      <c r="BI641" s="192">
        <f>IF(N641="nulová",J641,0)</f>
        <v>0</v>
      </c>
      <c r="BJ641" s="19" t="s">
        <v>23</v>
      </c>
      <c r="BK641" s="192">
        <f>ROUND(I641*H641,2)</f>
        <v>0</v>
      </c>
      <c r="BL641" s="19" t="s">
        <v>207</v>
      </c>
      <c r="BM641" s="191" t="s">
        <v>2191</v>
      </c>
    </row>
    <row r="642" spans="1:65" s="2" customFormat="1" ht="48.75">
      <c r="A642" s="36"/>
      <c r="B642" s="37"/>
      <c r="C642" s="38"/>
      <c r="D642" s="193" t="s">
        <v>209</v>
      </c>
      <c r="E642" s="38"/>
      <c r="F642" s="194" t="s">
        <v>541</v>
      </c>
      <c r="G642" s="38"/>
      <c r="H642" s="38"/>
      <c r="I642" s="195"/>
      <c r="J642" s="38"/>
      <c r="K642" s="38"/>
      <c r="L642" s="41"/>
      <c r="M642" s="196"/>
      <c r="N642" s="197"/>
      <c r="O642" s="66"/>
      <c r="P642" s="66"/>
      <c r="Q642" s="66"/>
      <c r="R642" s="66"/>
      <c r="S642" s="66"/>
      <c r="T642" s="67"/>
      <c r="U642" s="36"/>
      <c r="V642" s="36"/>
      <c r="W642" s="36"/>
      <c r="X642" s="36"/>
      <c r="Y642" s="36"/>
      <c r="Z642" s="36"/>
      <c r="AA642" s="36"/>
      <c r="AB642" s="36"/>
      <c r="AC642" s="36"/>
      <c r="AD642" s="36"/>
      <c r="AE642" s="36"/>
      <c r="AT642" s="19" t="s">
        <v>209</v>
      </c>
      <c r="AU642" s="19" t="s">
        <v>89</v>
      </c>
    </row>
    <row r="643" spans="1:65" s="13" customFormat="1" ht="11.25">
      <c r="B643" s="198"/>
      <c r="C643" s="199"/>
      <c r="D643" s="193" t="s">
        <v>211</v>
      </c>
      <c r="E643" s="200" t="s">
        <v>22</v>
      </c>
      <c r="F643" s="201" t="s">
        <v>2192</v>
      </c>
      <c r="G643" s="199"/>
      <c r="H643" s="200" t="s">
        <v>22</v>
      </c>
      <c r="I643" s="202"/>
      <c r="J643" s="199"/>
      <c r="K643" s="199"/>
      <c r="L643" s="203"/>
      <c r="M643" s="204"/>
      <c r="N643" s="205"/>
      <c r="O643" s="205"/>
      <c r="P643" s="205"/>
      <c r="Q643" s="205"/>
      <c r="R643" s="205"/>
      <c r="S643" s="205"/>
      <c r="T643" s="206"/>
      <c r="AT643" s="207" t="s">
        <v>211</v>
      </c>
      <c r="AU643" s="207" t="s">
        <v>89</v>
      </c>
      <c r="AV643" s="13" t="s">
        <v>23</v>
      </c>
      <c r="AW643" s="13" t="s">
        <v>41</v>
      </c>
      <c r="AX643" s="13" t="s">
        <v>80</v>
      </c>
      <c r="AY643" s="207" t="s">
        <v>201</v>
      </c>
    </row>
    <row r="644" spans="1:65" s="13" customFormat="1" ht="11.25">
      <c r="B644" s="198"/>
      <c r="C644" s="199"/>
      <c r="D644" s="193" t="s">
        <v>211</v>
      </c>
      <c r="E644" s="200" t="s">
        <v>22</v>
      </c>
      <c r="F644" s="201" t="s">
        <v>2193</v>
      </c>
      <c r="G644" s="199"/>
      <c r="H644" s="200" t="s">
        <v>22</v>
      </c>
      <c r="I644" s="202"/>
      <c r="J644" s="199"/>
      <c r="K644" s="199"/>
      <c r="L644" s="203"/>
      <c r="M644" s="204"/>
      <c r="N644" s="205"/>
      <c r="O644" s="205"/>
      <c r="P644" s="205"/>
      <c r="Q644" s="205"/>
      <c r="R644" s="205"/>
      <c r="S644" s="205"/>
      <c r="T644" s="206"/>
      <c r="AT644" s="207" t="s">
        <v>211</v>
      </c>
      <c r="AU644" s="207" t="s">
        <v>89</v>
      </c>
      <c r="AV644" s="13" t="s">
        <v>23</v>
      </c>
      <c r="AW644" s="13" t="s">
        <v>41</v>
      </c>
      <c r="AX644" s="13" t="s">
        <v>80</v>
      </c>
      <c r="AY644" s="207" t="s">
        <v>201</v>
      </c>
    </row>
    <row r="645" spans="1:65" s="14" customFormat="1" ht="11.25">
      <c r="B645" s="208"/>
      <c r="C645" s="209"/>
      <c r="D645" s="193" t="s">
        <v>211</v>
      </c>
      <c r="E645" s="210" t="s">
        <v>22</v>
      </c>
      <c r="F645" s="211" t="s">
        <v>2194</v>
      </c>
      <c r="G645" s="209"/>
      <c r="H645" s="212">
        <v>21.4</v>
      </c>
      <c r="I645" s="213"/>
      <c r="J645" s="209"/>
      <c r="K645" s="209"/>
      <c r="L645" s="214"/>
      <c r="M645" s="215"/>
      <c r="N645" s="216"/>
      <c r="O645" s="216"/>
      <c r="P645" s="216"/>
      <c r="Q645" s="216"/>
      <c r="R645" s="216"/>
      <c r="S645" s="216"/>
      <c r="T645" s="217"/>
      <c r="AT645" s="218" t="s">
        <v>211</v>
      </c>
      <c r="AU645" s="218" t="s">
        <v>89</v>
      </c>
      <c r="AV645" s="14" t="s">
        <v>89</v>
      </c>
      <c r="AW645" s="14" t="s">
        <v>41</v>
      </c>
      <c r="AX645" s="14" t="s">
        <v>80</v>
      </c>
      <c r="AY645" s="218" t="s">
        <v>201</v>
      </c>
    </row>
    <row r="646" spans="1:65" s="13" customFormat="1" ht="11.25">
      <c r="B646" s="198"/>
      <c r="C646" s="199"/>
      <c r="D646" s="193" t="s">
        <v>211</v>
      </c>
      <c r="E646" s="200" t="s">
        <v>22</v>
      </c>
      <c r="F646" s="201" t="s">
        <v>2195</v>
      </c>
      <c r="G646" s="199"/>
      <c r="H646" s="200" t="s">
        <v>22</v>
      </c>
      <c r="I646" s="202"/>
      <c r="J646" s="199"/>
      <c r="K646" s="199"/>
      <c r="L646" s="203"/>
      <c r="M646" s="204"/>
      <c r="N646" s="205"/>
      <c r="O646" s="205"/>
      <c r="P646" s="205"/>
      <c r="Q646" s="205"/>
      <c r="R646" s="205"/>
      <c r="S646" s="205"/>
      <c r="T646" s="206"/>
      <c r="AT646" s="207" t="s">
        <v>211</v>
      </c>
      <c r="AU646" s="207" t="s">
        <v>89</v>
      </c>
      <c r="AV646" s="13" t="s">
        <v>23</v>
      </c>
      <c r="AW646" s="13" t="s">
        <v>41</v>
      </c>
      <c r="AX646" s="13" t="s">
        <v>80</v>
      </c>
      <c r="AY646" s="207" t="s">
        <v>201</v>
      </c>
    </row>
    <row r="647" spans="1:65" s="14" customFormat="1" ht="11.25">
      <c r="B647" s="208"/>
      <c r="C647" s="209"/>
      <c r="D647" s="193" t="s">
        <v>211</v>
      </c>
      <c r="E647" s="210" t="s">
        <v>22</v>
      </c>
      <c r="F647" s="211" t="s">
        <v>2196</v>
      </c>
      <c r="G647" s="209"/>
      <c r="H647" s="212">
        <v>9.6</v>
      </c>
      <c r="I647" s="213"/>
      <c r="J647" s="209"/>
      <c r="K647" s="209"/>
      <c r="L647" s="214"/>
      <c r="M647" s="215"/>
      <c r="N647" s="216"/>
      <c r="O647" s="216"/>
      <c r="P647" s="216"/>
      <c r="Q647" s="216"/>
      <c r="R647" s="216"/>
      <c r="S647" s="216"/>
      <c r="T647" s="217"/>
      <c r="AT647" s="218" t="s">
        <v>211</v>
      </c>
      <c r="AU647" s="218" t="s">
        <v>89</v>
      </c>
      <c r="AV647" s="14" t="s">
        <v>89</v>
      </c>
      <c r="AW647" s="14" t="s">
        <v>41</v>
      </c>
      <c r="AX647" s="14" t="s">
        <v>80</v>
      </c>
      <c r="AY647" s="218" t="s">
        <v>201</v>
      </c>
    </row>
    <row r="648" spans="1:65" s="13" customFormat="1" ht="11.25">
      <c r="B648" s="198"/>
      <c r="C648" s="199"/>
      <c r="D648" s="193" t="s">
        <v>211</v>
      </c>
      <c r="E648" s="200" t="s">
        <v>22</v>
      </c>
      <c r="F648" s="201" t="s">
        <v>2197</v>
      </c>
      <c r="G648" s="199"/>
      <c r="H648" s="200" t="s">
        <v>22</v>
      </c>
      <c r="I648" s="202"/>
      <c r="J648" s="199"/>
      <c r="K648" s="199"/>
      <c r="L648" s="203"/>
      <c r="M648" s="204"/>
      <c r="N648" s="205"/>
      <c r="O648" s="205"/>
      <c r="P648" s="205"/>
      <c r="Q648" s="205"/>
      <c r="R648" s="205"/>
      <c r="S648" s="205"/>
      <c r="T648" s="206"/>
      <c r="AT648" s="207" t="s">
        <v>211</v>
      </c>
      <c r="AU648" s="207" t="s">
        <v>89</v>
      </c>
      <c r="AV648" s="13" t="s">
        <v>23</v>
      </c>
      <c r="AW648" s="13" t="s">
        <v>41</v>
      </c>
      <c r="AX648" s="13" t="s">
        <v>80</v>
      </c>
      <c r="AY648" s="207" t="s">
        <v>201</v>
      </c>
    </row>
    <row r="649" spans="1:65" s="14" customFormat="1" ht="11.25">
      <c r="B649" s="208"/>
      <c r="C649" s="209"/>
      <c r="D649" s="193" t="s">
        <v>211</v>
      </c>
      <c r="E649" s="210" t="s">
        <v>22</v>
      </c>
      <c r="F649" s="211" t="s">
        <v>2198</v>
      </c>
      <c r="G649" s="209"/>
      <c r="H649" s="212">
        <v>5.2</v>
      </c>
      <c r="I649" s="213"/>
      <c r="J649" s="209"/>
      <c r="K649" s="209"/>
      <c r="L649" s="214"/>
      <c r="M649" s="215"/>
      <c r="N649" s="216"/>
      <c r="O649" s="216"/>
      <c r="P649" s="216"/>
      <c r="Q649" s="216"/>
      <c r="R649" s="216"/>
      <c r="S649" s="216"/>
      <c r="T649" s="217"/>
      <c r="AT649" s="218" t="s">
        <v>211</v>
      </c>
      <c r="AU649" s="218" t="s">
        <v>89</v>
      </c>
      <c r="AV649" s="14" t="s">
        <v>89</v>
      </c>
      <c r="AW649" s="14" t="s">
        <v>41</v>
      </c>
      <c r="AX649" s="14" t="s">
        <v>80</v>
      </c>
      <c r="AY649" s="218" t="s">
        <v>201</v>
      </c>
    </row>
    <row r="650" spans="1:65" s="15" customFormat="1" ht="11.25">
      <c r="B650" s="229"/>
      <c r="C650" s="230"/>
      <c r="D650" s="193" t="s">
        <v>211</v>
      </c>
      <c r="E650" s="231" t="s">
        <v>22</v>
      </c>
      <c r="F650" s="232" t="s">
        <v>316</v>
      </c>
      <c r="G650" s="230"/>
      <c r="H650" s="233">
        <v>36.200000000000003</v>
      </c>
      <c r="I650" s="234"/>
      <c r="J650" s="230"/>
      <c r="K650" s="230"/>
      <c r="L650" s="235"/>
      <c r="M650" s="236"/>
      <c r="N650" s="237"/>
      <c r="O650" s="237"/>
      <c r="P650" s="237"/>
      <c r="Q650" s="237"/>
      <c r="R650" s="237"/>
      <c r="S650" s="237"/>
      <c r="T650" s="238"/>
      <c r="AT650" s="239" t="s">
        <v>211</v>
      </c>
      <c r="AU650" s="239" t="s">
        <v>89</v>
      </c>
      <c r="AV650" s="15" t="s">
        <v>207</v>
      </c>
      <c r="AW650" s="15" t="s">
        <v>41</v>
      </c>
      <c r="AX650" s="15" t="s">
        <v>23</v>
      </c>
      <c r="AY650" s="239" t="s">
        <v>201</v>
      </c>
    </row>
    <row r="651" spans="1:65" s="12" customFormat="1" ht="22.9" customHeight="1">
      <c r="B651" s="164"/>
      <c r="C651" s="165"/>
      <c r="D651" s="166" t="s">
        <v>79</v>
      </c>
      <c r="E651" s="178" t="s">
        <v>253</v>
      </c>
      <c r="F651" s="178" t="s">
        <v>560</v>
      </c>
      <c r="G651" s="165"/>
      <c r="H651" s="165"/>
      <c r="I651" s="168"/>
      <c r="J651" s="179">
        <f>BK651</f>
        <v>0</v>
      </c>
      <c r="K651" s="165"/>
      <c r="L651" s="170"/>
      <c r="M651" s="171"/>
      <c r="N651" s="172"/>
      <c r="O651" s="172"/>
      <c r="P651" s="173">
        <f>SUM(P652:P723)</f>
        <v>0</v>
      </c>
      <c r="Q651" s="172"/>
      <c r="R651" s="173">
        <f>SUM(R652:R723)</f>
        <v>14.921904999999999</v>
      </c>
      <c r="S651" s="172"/>
      <c r="T651" s="174">
        <f>SUM(T652:T723)</f>
        <v>0.60000000000000009</v>
      </c>
      <c r="AR651" s="175" t="s">
        <v>23</v>
      </c>
      <c r="AT651" s="176" t="s">
        <v>79</v>
      </c>
      <c r="AU651" s="176" t="s">
        <v>23</v>
      </c>
      <c r="AY651" s="175" t="s">
        <v>201</v>
      </c>
      <c r="BK651" s="177">
        <f>SUM(BK652:BK723)</f>
        <v>0</v>
      </c>
    </row>
    <row r="652" spans="1:65" s="2" customFormat="1" ht="24.2" customHeight="1">
      <c r="A652" s="36"/>
      <c r="B652" s="37"/>
      <c r="C652" s="180" t="s">
        <v>2199</v>
      </c>
      <c r="D652" s="180" t="s">
        <v>202</v>
      </c>
      <c r="E652" s="181" t="s">
        <v>2200</v>
      </c>
      <c r="F652" s="182" t="s">
        <v>2201</v>
      </c>
      <c r="G652" s="183" t="s">
        <v>434</v>
      </c>
      <c r="H652" s="184">
        <v>7</v>
      </c>
      <c r="I652" s="185"/>
      <c r="J652" s="186">
        <f>ROUND(I652*H652,2)</f>
        <v>0</v>
      </c>
      <c r="K652" s="182" t="s">
        <v>206</v>
      </c>
      <c r="L652" s="41"/>
      <c r="M652" s="187" t="s">
        <v>22</v>
      </c>
      <c r="N652" s="188" t="s">
        <v>51</v>
      </c>
      <c r="O652" s="66"/>
      <c r="P652" s="189">
        <f>O652*H652</f>
        <v>0</v>
      </c>
      <c r="Q652" s="189">
        <v>6.8640000000000007E-2</v>
      </c>
      <c r="R652" s="189">
        <f>Q652*H652</f>
        <v>0.48048000000000002</v>
      </c>
      <c r="S652" s="189">
        <v>0</v>
      </c>
      <c r="T652" s="190">
        <f>S652*H652</f>
        <v>0</v>
      </c>
      <c r="U652" s="36"/>
      <c r="V652" s="36"/>
      <c r="W652" s="36"/>
      <c r="X652" s="36"/>
      <c r="Y652" s="36"/>
      <c r="Z652" s="36"/>
      <c r="AA652" s="36"/>
      <c r="AB652" s="36"/>
      <c r="AC652" s="36"/>
      <c r="AD652" s="36"/>
      <c r="AE652" s="36"/>
      <c r="AR652" s="191" t="s">
        <v>207</v>
      </c>
      <c r="AT652" s="191" t="s">
        <v>202</v>
      </c>
      <c r="AU652" s="191" t="s">
        <v>89</v>
      </c>
      <c r="AY652" s="19" t="s">
        <v>201</v>
      </c>
      <c r="BE652" s="192">
        <f>IF(N652="základní",J652,0)</f>
        <v>0</v>
      </c>
      <c r="BF652" s="192">
        <f>IF(N652="snížená",J652,0)</f>
        <v>0</v>
      </c>
      <c r="BG652" s="192">
        <f>IF(N652="zákl. přenesená",J652,0)</f>
        <v>0</v>
      </c>
      <c r="BH652" s="192">
        <f>IF(N652="sníž. přenesená",J652,0)</f>
        <v>0</v>
      </c>
      <c r="BI652" s="192">
        <f>IF(N652="nulová",J652,0)</f>
        <v>0</v>
      </c>
      <c r="BJ652" s="19" t="s">
        <v>23</v>
      </c>
      <c r="BK652" s="192">
        <f>ROUND(I652*H652,2)</f>
        <v>0</v>
      </c>
      <c r="BL652" s="19" t="s">
        <v>207</v>
      </c>
      <c r="BM652" s="191" t="s">
        <v>2202</v>
      </c>
    </row>
    <row r="653" spans="1:65" s="2" customFormat="1" ht="68.25">
      <c r="A653" s="36"/>
      <c r="B653" s="37"/>
      <c r="C653" s="38"/>
      <c r="D653" s="193" t="s">
        <v>209</v>
      </c>
      <c r="E653" s="38"/>
      <c r="F653" s="194" t="s">
        <v>2203</v>
      </c>
      <c r="G653" s="38"/>
      <c r="H653" s="38"/>
      <c r="I653" s="195"/>
      <c r="J653" s="38"/>
      <c r="K653" s="38"/>
      <c r="L653" s="41"/>
      <c r="M653" s="196"/>
      <c r="N653" s="197"/>
      <c r="O653" s="66"/>
      <c r="P653" s="66"/>
      <c r="Q653" s="66"/>
      <c r="R653" s="66"/>
      <c r="S653" s="66"/>
      <c r="T653" s="67"/>
      <c r="U653" s="36"/>
      <c r="V653" s="36"/>
      <c r="W653" s="36"/>
      <c r="X653" s="36"/>
      <c r="Y653" s="36"/>
      <c r="Z653" s="36"/>
      <c r="AA653" s="36"/>
      <c r="AB653" s="36"/>
      <c r="AC653" s="36"/>
      <c r="AD653" s="36"/>
      <c r="AE653" s="36"/>
      <c r="AT653" s="19" t="s">
        <v>209</v>
      </c>
      <c r="AU653" s="19" t="s">
        <v>89</v>
      </c>
    </row>
    <row r="654" spans="1:65" s="13" customFormat="1" ht="11.25">
      <c r="B654" s="198"/>
      <c r="C654" s="199"/>
      <c r="D654" s="193" t="s">
        <v>211</v>
      </c>
      <c r="E654" s="200" t="s">
        <v>22</v>
      </c>
      <c r="F654" s="201" t="s">
        <v>2204</v>
      </c>
      <c r="G654" s="199"/>
      <c r="H654" s="200" t="s">
        <v>22</v>
      </c>
      <c r="I654" s="202"/>
      <c r="J654" s="199"/>
      <c r="K654" s="199"/>
      <c r="L654" s="203"/>
      <c r="M654" s="204"/>
      <c r="N654" s="205"/>
      <c r="O654" s="205"/>
      <c r="P654" s="205"/>
      <c r="Q654" s="205"/>
      <c r="R654" s="205"/>
      <c r="S654" s="205"/>
      <c r="T654" s="206"/>
      <c r="AT654" s="207" t="s">
        <v>211</v>
      </c>
      <c r="AU654" s="207" t="s">
        <v>89</v>
      </c>
      <c r="AV654" s="13" t="s">
        <v>23</v>
      </c>
      <c r="AW654" s="13" t="s">
        <v>41</v>
      </c>
      <c r="AX654" s="13" t="s">
        <v>80</v>
      </c>
      <c r="AY654" s="207" t="s">
        <v>201</v>
      </c>
    </row>
    <row r="655" spans="1:65" s="14" customFormat="1" ht="11.25">
      <c r="B655" s="208"/>
      <c r="C655" s="209"/>
      <c r="D655" s="193" t="s">
        <v>211</v>
      </c>
      <c r="E655" s="210" t="s">
        <v>22</v>
      </c>
      <c r="F655" s="211" t="s">
        <v>207</v>
      </c>
      <c r="G655" s="209"/>
      <c r="H655" s="212">
        <v>4</v>
      </c>
      <c r="I655" s="213"/>
      <c r="J655" s="209"/>
      <c r="K655" s="209"/>
      <c r="L655" s="214"/>
      <c r="M655" s="215"/>
      <c r="N655" s="216"/>
      <c r="O655" s="216"/>
      <c r="P655" s="216"/>
      <c r="Q655" s="216"/>
      <c r="R655" s="216"/>
      <c r="S655" s="216"/>
      <c r="T655" s="217"/>
      <c r="AT655" s="218" t="s">
        <v>211</v>
      </c>
      <c r="AU655" s="218" t="s">
        <v>89</v>
      </c>
      <c r="AV655" s="14" t="s">
        <v>89</v>
      </c>
      <c r="AW655" s="14" t="s">
        <v>41</v>
      </c>
      <c r="AX655" s="14" t="s">
        <v>80</v>
      </c>
      <c r="AY655" s="218" t="s">
        <v>201</v>
      </c>
    </row>
    <row r="656" spans="1:65" s="13" customFormat="1" ht="11.25">
      <c r="B656" s="198"/>
      <c r="C656" s="199"/>
      <c r="D656" s="193" t="s">
        <v>211</v>
      </c>
      <c r="E656" s="200" t="s">
        <v>22</v>
      </c>
      <c r="F656" s="201" t="s">
        <v>2205</v>
      </c>
      <c r="G656" s="199"/>
      <c r="H656" s="200" t="s">
        <v>22</v>
      </c>
      <c r="I656" s="202"/>
      <c r="J656" s="199"/>
      <c r="K656" s="199"/>
      <c r="L656" s="203"/>
      <c r="M656" s="204"/>
      <c r="N656" s="205"/>
      <c r="O656" s="205"/>
      <c r="P656" s="205"/>
      <c r="Q656" s="205"/>
      <c r="R656" s="205"/>
      <c r="S656" s="205"/>
      <c r="T656" s="206"/>
      <c r="AT656" s="207" t="s">
        <v>211</v>
      </c>
      <c r="AU656" s="207" t="s">
        <v>89</v>
      </c>
      <c r="AV656" s="13" t="s">
        <v>23</v>
      </c>
      <c r="AW656" s="13" t="s">
        <v>41</v>
      </c>
      <c r="AX656" s="13" t="s">
        <v>80</v>
      </c>
      <c r="AY656" s="207" t="s">
        <v>201</v>
      </c>
    </row>
    <row r="657" spans="1:65" s="14" customFormat="1" ht="11.25">
      <c r="B657" s="208"/>
      <c r="C657" s="209"/>
      <c r="D657" s="193" t="s">
        <v>211</v>
      </c>
      <c r="E657" s="210" t="s">
        <v>22</v>
      </c>
      <c r="F657" s="211" t="s">
        <v>221</v>
      </c>
      <c r="G657" s="209"/>
      <c r="H657" s="212">
        <v>3</v>
      </c>
      <c r="I657" s="213"/>
      <c r="J657" s="209"/>
      <c r="K657" s="209"/>
      <c r="L657" s="214"/>
      <c r="M657" s="215"/>
      <c r="N657" s="216"/>
      <c r="O657" s="216"/>
      <c r="P657" s="216"/>
      <c r="Q657" s="216"/>
      <c r="R657" s="216"/>
      <c r="S657" s="216"/>
      <c r="T657" s="217"/>
      <c r="AT657" s="218" t="s">
        <v>211</v>
      </c>
      <c r="AU657" s="218" t="s">
        <v>89</v>
      </c>
      <c r="AV657" s="14" t="s">
        <v>89</v>
      </c>
      <c r="AW657" s="14" t="s">
        <v>41</v>
      </c>
      <c r="AX657" s="14" t="s">
        <v>80</v>
      </c>
      <c r="AY657" s="218" t="s">
        <v>201</v>
      </c>
    </row>
    <row r="658" spans="1:65" s="15" customFormat="1" ht="11.25">
      <c r="B658" s="229"/>
      <c r="C658" s="230"/>
      <c r="D658" s="193" t="s">
        <v>211</v>
      </c>
      <c r="E658" s="231" t="s">
        <v>22</v>
      </c>
      <c r="F658" s="232" t="s">
        <v>316</v>
      </c>
      <c r="G658" s="230"/>
      <c r="H658" s="233">
        <v>7</v>
      </c>
      <c r="I658" s="234"/>
      <c r="J658" s="230"/>
      <c r="K658" s="230"/>
      <c r="L658" s="235"/>
      <c r="M658" s="236"/>
      <c r="N658" s="237"/>
      <c r="O658" s="237"/>
      <c r="P658" s="237"/>
      <c r="Q658" s="237"/>
      <c r="R658" s="237"/>
      <c r="S658" s="237"/>
      <c r="T658" s="238"/>
      <c r="AT658" s="239" t="s">
        <v>211</v>
      </c>
      <c r="AU658" s="239" t="s">
        <v>89</v>
      </c>
      <c r="AV658" s="15" t="s">
        <v>207</v>
      </c>
      <c r="AW658" s="15" t="s">
        <v>41</v>
      </c>
      <c r="AX658" s="15" t="s">
        <v>23</v>
      </c>
      <c r="AY658" s="239" t="s">
        <v>201</v>
      </c>
    </row>
    <row r="659" spans="1:65" s="2" customFormat="1" ht="14.45" customHeight="1">
      <c r="A659" s="36"/>
      <c r="B659" s="37"/>
      <c r="C659" s="180" t="s">
        <v>2206</v>
      </c>
      <c r="D659" s="180" t="s">
        <v>202</v>
      </c>
      <c r="E659" s="181" t="s">
        <v>2207</v>
      </c>
      <c r="F659" s="182" t="s">
        <v>2208</v>
      </c>
      <c r="G659" s="183" t="s">
        <v>216</v>
      </c>
      <c r="H659" s="184">
        <v>7.5</v>
      </c>
      <c r="I659" s="185"/>
      <c r="J659" s="186">
        <f>ROUND(I659*H659,2)</f>
        <v>0</v>
      </c>
      <c r="K659" s="182" t="s">
        <v>206</v>
      </c>
      <c r="L659" s="41"/>
      <c r="M659" s="187" t="s">
        <v>22</v>
      </c>
      <c r="N659" s="188" t="s">
        <v>51</v>
      </c>
      <c r="O659" s="66"/>
      <c r="P659" s="189">
        <f>O659*H659</f>
        <v>0</v>
      </c>
      <c r="Q659" s="189">
        <v>1.0000000000000001E-5</v>
      </c>
      <c r="R659" s="189">
        <f>Q659*H659</f>
        <v>7.5000000000000007E-5</v>
      </c>
      <c r="S659" s="189">
        <v>0</v>
      </c>
      <c r="T659" s="190">
        <f>S659*H659</f>
        <v>0</v>
      </c>
      <c r="U659" s="36"/>
      <c r="V659" s="36"/>
      <c r="W659" s="36"/>
      <c r="X659" s="36"/>
      <c r="Y659" s="36"/>
      <c r="Z659" s="36"/>
      <c r="AA659" s="36"/>
      <c r="AB659" s="36"/>
      <c r="AC659" s="36"/>
      <c r="AD659" s="36"/>
      <c r="AE659" s="36"/>
      <c r="AR659" s="191" t="s">
        <v>207</v>
      </c>
      <c r="AT659" s="191" t="s">
        <v>202</v>
      </c>
      <c r="AU659" s="191" t="s">
        <v>89</v>
      </c>
      <c r="AY659" s="19" t="s">
        <v>201</v>
      </c>
      <c r="BE659" s="192">
        <f>IF(N659="základní",J659,0)</f>
        <v>0</v>
      </c>
      <c r="BF659" s="192">
        <f>IF(N659="snížená",J659,0)</f>
        <v>0</v>
      </c>
      <c r="BG659" s="192">
        <f>IF(N659="zákl. přenesená",J659,0)</f>
        <v>0</v>
      </c>
      <c r="BH659" s="192">
        <f>IF(N659="sníž. přenesená",J659,0)</f>
        <v>0</v>
      </c>
      <c r="BI659" s="192">
        <f>IF(N659="nulová",J659,0)</f>
        <v>0</v>
      </c>
      <c r="BJ659" s="19" t="s">
        <v>23</v>
      </c>
      <c r="BK659" s="192">
        <f>ROUND(I659*H659,2)</f>
        <v>0</v>
      </c>
      <c r="BL659" s="19" t="s">
        <v>207</v>
      </c>
      <c r="BM659" s="191" t="s">
        <v>2209</v>
      </c>
    </row>
    <row r="660" spans="1:65" s="2" customFormat="1" ht="87.75">
      <c r="A660" s="36"/>
      <c r="B660" s="37"/>
      <c r="C660" s="38"/>
      <c r="D660" s="193" t="s">
        <v>209</v>
      </c>
      <c r="E660" s="38"/>
      <c r="F660" s="194" t="s">
        <v>2210</v>
      </c>
      <c r="G660" s="38"/>
      <c r="H660" s="38"/>
      <c r="I660" s="195"/>
      <c r="J660" s="38"/>
      <c r="K660" s="38"/>
      <c r="L660" s="41"/>
      <c r="M660" s="196"/>
      <c r="N660" s="197"/>
      <c r="O660" s="66"/>
      <c r="P660" s="66"/>
      <c r="Q660" s="66"/>
      <c r="R660" s="66"/>
      <c r="S660" s="66"/>
      <c r="T660" s="67"/>
      <c r="U660" s="36"/>
      <c r="V660" s="36"/>
      <c r="W660" s="36"/>
      <c r="X660" s="36"/>
      <c r="Y660" s="36"/>
      <c r="Z660" s="36"/>
      <c r="AA660" s="36"/>
      <c r="AB660" s="36"/>
      <c r="AC660" s="36"/>
      <c r="AD660" s="36"/>
      <c r="AE660" s="36"/>
      <c r="AT660" s="19" t="s">
        <v>209</v>
      </c>
      <c r="AU660" s="19" t="s">
        <v>89</v>
      </c>
    </row>
    <row r="661" spans="1:65" s="13" customFormat="1" ht="11.25">
      <c r="B661" s="198"/>
      <c r="C661" s="199"/>
      <c r="D661" s="193" t="s">
        <v>211</v>
      </c>
      <c r="E661" s="200" t="s">
        <v>22</v>
      </c>
      <c r="F661" s="201" t="s">
        <v>2211</v>
      </c>
      <c r="G661" s="199"/>
      <c r="H661" s="200" t="s">
        <v>22</v>
      </c>
      <c r="I661" s="202"/>
      <c r="J661" s="199"/>
      <c r="K661" s="199"/>
      <c r="L661" s="203"/>
      <c r="M661" s="204"/>
      <c r="N661" s="205"/>
      <c r="O661" s="205"/>
      <c r="P661" s="205"/>
      <c r="Q661" s="205"/>
      <c r="R661" s="205"/>
      <c r="S661" s="205"/>
      <c r="T661" s="206"/>
      <c r="AT661" s="207" t="s">
        <v>211</v>
      </c>
      <c r="AU661" s="207" t="s">
        <v>89</v>
      </c>
      <c r="AV661" s="13" t="s">
        <v>23</v>
      </c>
      <c r="AW661" s="13" t="s">
        <v>41</v>
      </c>
      <c r="AX661" s="13" t="s">
        <v>80</v>
      </c>
      <c r="AY661" s="207" t="s">
        <v>201</v>
      </c>
    </row>
    <row r="662" spans="1:65" s="14" customFormat="1" ht="11.25">
      <c r="B662" s="208"/>
      <c r="C662" s="209"/>
      <c r="D662" s="193" t="s">
        <v>211</v>
      </c>
      <c r="E662" s="210" t="s">
        <v>22</v>
      </c>
      <c r="F662" s="211" t="s">
        <v>2212</v>
      </c>
      <c r="G662" s="209"/>
      <c r="H662" s="212">
        <v>3</v>
      </c>
      <c r="I662" s="213"/>
      <c r="J662" s="209"/>
      <c r="K662" s="209"/>
      <c r="L662" s="214"/>
      <c r="M662" s="215"/>
      <c r="N662" s="216"/>
      <c r="O662" s="216"/>
      <c r="P662" s="216"/>
      <c r="Q662" s="216"/>
      <c r="R662" s="216"/>
      <c r="S662" s="216"/>
      <c r="T662" s="217"/>
      <c r="AT662" s="218" t="s">
        <v>211</v>
      </c>
      <c r="AU662" s="218" t="s">
        <v>89</v>
      </c>
      <c r="AV662" s="14" t="s">
        <v>89</v>
      </c>
      <c r="AW662" s="14" t="s">
        <v>41</v>
      </c>
      <c r="AX662" s="14" t="s">
        <v>80</v>
      </c>
      <c r="AY662" s="218" t="s">
        <v>201</v>
      </c>
    </row>
    <row r="663" spans="1:65" s="13" customFormat="1" ht="11.25">
      <c r="B663" s="198"/>
      <c r="C663" s="199"/>
      <c r="D663" s="193" t="s">
        <v>211</v>
      </c>
      <c r="E663" s="200" t="s">
        <v>22</v>
      </c>
      <c r="F663" s="201" t="s">
        <v>2213</v>
      </c>
      <c r="G663" s="199"/>
      <c r="H663" s="200" t="s">
        <v>22</v>
      </c>
      <c r="I663" s="202"/>
      <c r="J663" s="199"/>
      <c r="K663" s="199"/>
      <c r="L663" s="203"/>
      <c r="M663" s="204"/>
      <c r="N663" s="205"/>
      <c r="O663" s="205"/>
      <c r="P663" s="205"/>
      <c r="Q663" s="205"/>
      <c r="R663" s="205"/>
      <c r="S663" s="205"/>
      <c r="T663" s="206"/>
      <c r="AT663" s="207" t="s">
        <v>211</v>
      </c>
      <c r="AU663" s="207" t="s">
        <v>89</v>
      </c>
      <c r="AV663" s="13" t="s">
        <v>23</v>
      </c>
      <c r="AW663" s="13" t="s">
        <v>41</v>
      </c>
      <c r="AX663" s="13" t="s">
        <v>80</v>
      </c>
      <c r="AY663" s="207" t="s">
        <v>201</v>
      </c>
    </row>
    <row r="664" spans="1:65" s="14" customFormat="1" ht="11.25">
      <c r="B664" s="208"/>
      <c r="C664" s="209"/>
      <c r="D664" s="193" t="s">
        <v>211</v>
      </c>
      <c r="E664" s="210" t="s">
        <v>22</v>
      </c>
      <c r="F664" s="211" t="s">
        <v>2214</v>
      </c>
      <c r="G664" s="209"/>
      <c r="H664" s="212">
        <v>1.5</v>
      </c>
      <c r="I664" s="213"/>
      <c r="J664" s="209"/>
      <c r="K664" s="209"/>
      <c r="L664" s="214"/>
      <c r="M664" s="215"/>
      <c r="N664" s="216"/>
      <c r="O664" s="216"/>
      <c r="P664" s="216"/>
      <c r="Q664" s="216"/>
      <c r="R664" s="216"/>
      <c r="S664" s="216"/>
      <c r="T664" s="217"/>
      <c r="AT664" s="218" t="s">
        <v>211</v>
      </c>
      <c r="AU664" s="218" t="s">
        <v>89</v>
      </c>
      <c r="AV664" s="14" t="s">
        <v>89</v>
      </c>
      <c r="AW664" s="14" t="s">
        <v>41</v>
      </c>
      <c r="AX664" s="14" t="s">
        <v>80</v>
      </c>
      <c r="AY664" s="218" t="s">
        <v>201</v>
      </c>
    </row>
    <row r="665" spans="1:65" s="13" customFormat="1" ht="11.25">
      <c r="B665" s="198"/>
      <c r="C665" s="199"/>
      <c r="D665" s="193" t="s">
        <v>211</v>
      </c>
      <c r="E665" s="200" t="s">
        <v>22</v>
      </c>
      <c r="F665" s="201" t="s">
        <v>2215</v>
      </c>
      <c r="G665" s="199"/>
      <c r="H665" s="200" t="s">
        <v>22</v>
      </c>
      <c r="I665" s="202"/>
      <c r="J665" s="199"/>
      <c r="K665" s="199"/>
      <c r="L665" s="203"/>
      <c r="M665" s="204"/>
      <c r="N665" s="205"/>
      <c r="O665" s="205"/>
      <c r="P665" s="205"/>
      <c r="Q665" s="205"/>
      <c r="R665" s="205"/>
      <c r="S665" s="205"/>
      <c r="T665" s="206"/>
      <c r="AT665" s="207" t="s">
        <v>211</v>
      </c>
      <c r="AU665" s="207" t="s">
        <v>89</v>
      </c>
      <c r="AV665" s="13" t="s">
        <v>23</v>
      </c>
      <c r="AW665" s="13" t="s">
        <v>41</v>
      </c>
      <c r="AX665" s="13" t="s">
        <v>80</v>
      </c>
      <c r="AY665" s="207" t="s">
        <v>201</v>
      </c>
    </row>
    <row r="666" spans="1:65" s="14" customFormat="1" ht="11.25">
      <c r="B666" s="208"/>
      <c r="C666" s="209"/>
      <c r="D666" s="193" t="s">
        <v>211</v>
      </c>
      <c r="E666" s="210" t="s">
        <v>22</v>
      </c>
      <c r="F666" s="211" t="s">
        <v>402</v>
      </c>
      <c r="G666" s="209"/>
      <c r="H666" s="212">
        <v>1</v>
      </c>
      <c r="I666" s="213"/>
      <c r="J666" s="209"/>
      <c r="K666" s="209"/>
      <c r="L666" s="214"/>
      <c r="M666" s="215"/>
      <c r="N666" s="216"/>
      <c r="O666" s="216"/>
      <c r="P666" s="216"/>
      <c r="Q666" s="216"/>
      <c r="R666" s="216"/>
      <c r="S666" s="216"/>
      <c r="T666" s="217"/>
      <c r="AT666" s="218" t="s">
        <v>211</v>
      </c>
      <c r="AU666" s="218" t="s">
        <v>89</v>
      </c>
      <c r="AV666" s="14" t="s">
        <v>89</v>
      </c>
      <c r="AW666" s="14" t="s">
        <v>41</v>
      </c>
      <c r="AX666" s="14" t="s">
        <v>80</v>
      </c>
      <c r="AY666" s="218" t="s">
        <v>201</v>
      </c>
    </row>
    <row r="667" spans="1:65" s="13" customFormat="1" ht="11.25">
      <c r="B667" s="198"/>
      <c r="C667" s="199"/>
      <c r="D667" s="193" t="s">
        <v>211</v>
      </c>
      <c r="E667" s="200" t="s">
        <v>22</v>
      </c>
      <c r="F667" s="201" t="s">
        <v>2216</v>
      </c>
      <c r="G667" s="199"/>
      <c r="H667" s="200" t="s">
        <v>22</v>
      </c>
      <c r="I667" s="202"/>
      <c r="J667" s="199"/>
      <c r="K667" s="199"/>
      <c r="L667" s="203"/>
      <c r="M667" s="204"/>
      <c r="N667" s="205"/>
      <c r="O667" s="205"/>
      <c r="P667" s="205"/>
      <c r="Q667" s="205"/>
      <c r="R667" s="205"/>
      <c r="S667" s="205"/>
      <c r="T667" s="206"/>
      <c r="AT667" s="207" t="s">
        <v>211</v>
      </c>
      <c r="AU667" s="207" t="s">
        <v>89</v>
      </c>
      <c r="AV667" s="13" t="s">
        <v>23</v>
      </c>
      <c r="AW667" s="13" t="s">
        <v>41</v>
      </c>
      <c r="AX667" s="13" t="s">
        <v>80</v>
      </c>
      <c r="AY667" s="207" t="s">
        <v>201</v>
      </c>
    </row>
    <row r="668" spans="1:65" s="14" customFormat="1" ht="11.25">
      <c r="B668" s="208"/>
      <c r="C668" s="209"/>
      <c r="D668" s="193" t="s">
        <v>211</v>
      </c>
      <c r="E668" s="210" t="s">
        <v>22</v>
      </c>
      <c r="F668" s="211" t="s">
        <v>402</v>
      </c>
      <c r="G668" s="209"/>
      <c r="H668" s="212">
        <v>1</v>
      </c>
      <c r="I668" s="213"/>
      <c r="J668" s="209"/>
      <c r="K668" s="209"/>
      <c r="L668" s="214"/>
      <c r="M668" s="215"/>
      <c r="N668" s="216"/>
      <c r="O668" s="216"/>
      <c r="P668" s="216"/>
      <c r="Q668" s="216"/>
      <c r="R668" s="216"/>
      <c r="S668" s="216"/>
      <c r="T668" s="217"/>
      <c r="AT668" s="218" t="s">
        <v>211</v>
      </c>
      <c r="AU668" s="218" t="s">
        <v>89</v>
      </c>
      <c r="AV668" s="14" t="s">
        <v>89</v>
      </c>
      <c r="AW668" s="14" t="s">
        <v>41</v>
      </c>
      <c r="AX668" s="14" t="s">
        <v>80</v>
      </c>
      <c r="AY668" s="218" t="s">
        <v>201</v>
      </c>
    </row>
    <row r="669" spans="1:65" s="13" customFormat="1" ht="11.25">
      <c r="B669" s="198"/>
      <c r="C669" s="199"/>
      <c r="D669" s="193" t="s">
        <v>211</v>
      </c>
      <c r="E669" s="200" t="s">
        <v>22</v>
      </c>
      <c r="F669" s="201" t="s">
        <v>2217</v>
      </c>
      <c r="G669" s="199"/>
      <c r="H669" s="200" t="s">
        <v>22</v>
      </c>
      <c r="I669" s="202"/>
      <c r="J669" s="199"/>
      <c r="K669" s="199"/>
      <c r="L669" s="203"/>
      <c r="M669" s="204"/>
      <c r="N669" s="205"/>
      <c r="O669" s="205"/>
      <c r="P669" s="205"/>
      <c r="Q669" s="205"/>
      <c r="R669" s="205"/>
      <c r="S669" s="205"/>
      <c r="T669" s="206"/>
      <c r="AT669" s="207" t="s">
        <v>211</v>
      </c>
      <c r="AU669" s="207" t="s">
        <v>89</v>
      </c>
      <c r="AV669" s="13" t="s">
        <v>23</v>
      </c>
      <c r="AW669" s="13" t="s">
        <v>41</v>
      </c>
      <c r="AX669" s="13" t="s">
        <v>80</v>
      </c>
      <c r="AY669" s="207" t="s">
        <v>201</v>
      </c>
    </row>
    <row r="670" spans="1:65" s="14" customFormat="1" ht="11.25">
      <c r="B670" s="208"/>
      <c r="C670" s="209"/>
      <c r="D670" s="193" t="s">
        <v>211</v>
      </c>
      <c r="E670" s="210" t="s">
        <v>22</v>
      </c>
      <c r="F670" s="211" t="s">
        <v>402</v>
      </c>
      <c r="G670" s="209"/>
      <c r="H670" s="212">
        <v>1</v>
      </c>
      <c r="I670" s="213"/>
      <c r="J670" s="209"/>
      <c r="K670" s="209"/>
      <c r="L670" s="214"/>
      <c r="M670" s="215"/>
      <c r="N670" s="216"/>
      <c r="O670" s="216"/>
      <c r="P670" s="216"/>
      <c r="Q670" s="216"/>
      <c r="R670" s="216"/>
      <c r="S670" s="216"/>
      <c r="T670" s="217"/>
      <c r="AT670" s="218" t="s">
        <v>211</v>
      </c>
      <c r="AU670" s="218" t="s">
        <v>89</v>
      </c>
      <c r="AV670" s="14" t="s">
        <v>89</v>
      </c>
      <c r="AW670" s="14" t="s">
        <v>41</v>
      </c>
      <c r="AX670" s="14" t="s">
        <v>80</v>
      </c>
      <c r="AY670" s="218" t="s">
        <v>201</v>
      </c>
    </row>
    <row r="671" spans="1:65" s="15" customFormat="1" ht="11.25">
      <c r="B671" s="229"/>
      <c r="C671" s="230"/>
      <c r="D671" s="193" t="s">
        <v>211</v>
      </c>
      <c r="E671" s="231" t="s">
        <v>22</v>
      </c>
      <c r="F671" s="232" t="s">
        <v>316</v>
      </c>
      <c r="G671" s="230"/>
      <c r="H671" s="233">
        <v>7.5</v>
      </c>
      <c r="I671" s="234"/>
      <c r="J671" s="230"/>
      <c r="K671" s="230"/>
      <c r="L671" s="235"/>
      <c r="M671" s="236"/>
      <c r="N671" s="237"/>
      <c r="O671" s="237"/>
      <c r="P671" s="237"/>
      <c r="Q671" s="237"/>
      <c r="R671" s="237"/>
      <c r="S671" s="237"/>
      <c r="T671" s="238"/>
      <c r="AT671" s="239" t="s">
        <v>211</v>
      </c>
      <c r="AU671" s="239" t="s">
        <v>89</v>
      </c>
      <c r="AV671" s="15" t="s">
        <v>207</v>
      </c>
      <c r="AW671" s="15" t="s">
        <v>41</v>
      </c>
      <c r="AX671" s="15" t="s">
        <v>23</v>
      </c>
      <c r="AY671" s="239" t="s">
        <v>201</v>
      </c>
    </row>
    <row r="672" spans="1:65" s="2" customFormat="1" ht="14.45" customHeight="1">
      <c r="A672" s="36"/>
      <c r="B672" s="37"/>
      <c r="C672" s="219" t="s">
        <v>2218</v>
      </c>
      <c r="D672" s="219" t="s">
        <v>261</v>
      </c>
      <c r="E672" s="220" t="s">
        <v>2219</v>
      </c>
      <c r="F672" s="221" t="s">
        <v>2220</v>
      </c>
      <c r="G672" s="222" t="s">
        <v>216</v>
      </c>
      <c r="H672" s="223">
        <v>7.5</v>
      </c>
      <c r="I672" s="224"/>
      <c r="J672" s="225">
        <f>ROUND(I672*H672,2)</f>
        <v>0</v>
      </c>
      <c r="K672" s="221" t="s">
        <v>22</v>
      </c>
      <c r="L672" s="226"/>
      <c r="M672" s="227" t="s">
        <v>22</v>
      </c>
      <c r="N672" s="228" t="s">
        <v>51</v>
      </c>
      <c r="O672" s="66"/>
      <c r="P672" s="189">
        <f>O672*H672</f>
        <v>0</v>
      </c>
      <c r="Q672" s="189">
        <v>2.2100000000000002E-3</v>
      </c>
      <c r="R672" s="189">
        <f>Q672*H672</f>
        <v>1.6574999999999999E-2</v>
      </c>
      <c r="S672" s="189">
        <v>0</v>
      </c>
      <c r="T672" s="190">
        <f>S672*H672</f>
        <v>0</v>
      </c>
      <c r="U672" s="36"/>
      <c r="V672" s="36"/>
      <c r="W672" s="36"/>
      <c r="X672" s="36"/>
      <c r="Y672" s="36"/>
      <c r="Z672" s="36"/>
      <c r="AA672" s="36"/>
      <c r="AB672" s="36"/>
      <c r="AC672" s="36"/>
      <c r="AD672" s="36"/>
      <c r="AE672" s="36"/>
      <c r="AR672" s="191" t="s">
        <v>253</v>
      </c>
      <c r="AT672" s="191" t="s">
        <v>261</v>
      </c>
      <c r="AU672" s="191" t="s">
        <v>89</v>
      </c>
      <c r="AY672" s="19" t="s">
        <v>201</v>
      </c>
      <c r="BE672" s="192">
        <f>IF(N672="základní",J672,0)</f>
        <v>0</v>
      </c>
      <c r="BF672" s="192">
        <f>IF(N672="snížená",J672,0)</f>
        <v>0</v>
      </c>
      <c r="BG672" s="192">
        <f>IF(N672="zákl. přenesená",J672,0)</f>
        <v>0</v>
      </c>
      <c r="BH672" s="192">
        <f>IF(N672="sníž. přenesená",J672,0)</f>
        <v>0</v>
      </c>
      <c r="BI672" s="192">
        <f>IF(N672="nulová",J672,0)</f>
        <v>0</v>
      </c>
      <c r="BJ672" s="19" t="s">
        <v>23</v>
      </c>
      <c r="BK672" s="192">
        <f>ROUND(I672*H672,2)</f>
        <v>0</v>
      </c>
      <c r="BL672" s="19" t="s">
        <v>207</v>
      </c>
      <c r="BM672" s="191" t="s">
        <v>2221</v>
      </c>
    </row>
    <row r="673" spans="1:65" s="2" customFormat="1" ht="14.45" customHeight="1">
      <c r="A673" s="36"/>
      <c r="B673" s="37"/>
      <c r="C673" s="180" t="s">
        <v>2222</v>
      </c>
      <c r="D673" s="180" t="s">
        <v>202</v>
      </c>
      <c r="E673" s="181" t="s">
        <v>2223</v>
      </c>
      <c r="F673" s="182" t="s">
        <v>2224</v>
      </c>
      <c r="G673" s="183" t="s">
        <v>216</v>
      </c>
      <c r="H673" s="184">
        <v>30.5</v>
      </c>
      <c r="I673" s="185"/>
      <c r="J673" s="186">
        <f>ROUND(I673*H673,2)</f>
        <v>0</v>
      </c>
      <c r="K673" s="182" t="s">
        <v>206</v>
      </c>
      <c r="L673" s="41"/>
      <c r="M673" s="187" t="s">
        <v>22</v>
      </c>
      <c r="N673" s="188" t="s">
        <v>51</v>
      </c>
      <c r="O673" s="66"/>
      <c r="P673" s="189">
        <f>O673*H673</f>
        <v>0</v>
      </c>
      <c r="Q673" s="189">
        <v>1.0000000000000001E-5</v>
      </c>
      <c r="R673" s="189">
        <f>Q673*H673</f>
        <v>3.0500000000000004E-4</v>
      </c>
      <c r="S673" s="189">
        <v>0</v>
      </c>
      <c r="T673" s="190">
        <f>S673*H673</f>
        <v>0</v>
      </c>
      <c r="U673" s="36"/>
      <c r="V673" s="36"/>
      <c r="W673" s="36"/>
      <c r="X673" s="36"/>
      <c r="Y673" s="36"/>
      <c r="Z673" s="36"/>
      <c r="AA673" s="36"/>
      <c r="AB673" s="36"/>
      <c r="AC673" s="36"/>
      <c r="AD673" s="36"/>
      <c r="AE673" s="36"/>
      <c r="AR673" s="191" t="s">
        <v>207</v>
      </c>
      <c r="AT673" s="191" t="s">
        <v>202</v>
      </c>
      <c r="AU673" s="191" t="s">
        <v>89</v>
      </c>
      <c r="AY673" s="19" t="s">
        <v>201</v>
      </c>
      <c r="BE673" s="192">
        <f>IF(N673="základní",J673,0)</f>
        <v>0</v>
      </c>
      <c r="BF673" s="192">
        <f>IF(N673="snížená",J673,0)</f>
        <v>0</v>
      </c>
      <c r="BG673" s="192">
        <f>IF(N673="zákl. přenesená",J673,0)</f>
        <v>0</v>
      </c>
      <c r="BH673" s="192">
        <f>IF(N673="sníž. přenesená",J673,0)</f>
        <v>0</v>
      </c>
      <c r="BI673" s="192">
        <f>IF(N673="nulová",J673,0)</f>
        <v>0</v>
      </c>
      <c r="BJ673" s="19" t="s">
        <v>23</v>
      </c>
      <c r="BK673" s="192">
        <f>ROUND(I673*H673,2)</f>
        <v>0</v>
      </c>
      <c r="BL673" s="19" t="s">
        <v>207</v>
      </c>
      <c r="BM673" s="191" t="s">
        <v>2225</v>
      </c>
    </row>
    <row r="674" spans="1:65" s="2" customFormat="1" ht="87.75">
      <c r="A674" s="36"/>
      <c r="B674" s="37"/>
      <c r="C674" s="38"/>
      <c r="D674" s="193" t="s">
        <v>209</v>
      </c>
      <c r="E674" s="38"/>
      <c r="F674" s="194" t="s">
        <v>2210</v>
      </c>
      <c r="G674" s="38"/>
      <c r="H674" s="38"/>
      <c r="I674" s="195"/>
      <c r="J674" s="38"/>
      <c r="K674" s="38"/>
      <c r="L674" s="41"/>
      <c r="M674" s="196"/>
      <c r="N674" s="197"/>
      <c r="O674" s="66"/>
      <c r="P674" s="66"/>
      <c r="Q674" s="66"/>
      <c r="R674" s="66"/>
      <c r="S674" s="66"/>
      <c r="T674" s="67"/>
      <c r="U674" s="36"/>
      <c r="V674" s="36"/>
      <c r="W674" s="36"/>
      <c r="X674" s="36"/>
      <c r="Y674" s="36"/>
      <c r="Z674" s="36"/>
      <c r="AA674" s="36"/>
      <c r="AB674" s="36"/>
      <c r="AC674" s="36"/>
      <c r="AD674" s="36"/>
      <c r="AE674" s="36"/>
      <c r="AT674" s="19" t="s">
        <v>209</v>
      </c>
      <c r="AU674" s="19" t="s">
        <v>89</v>
      </c>
    </row>
    <row r="675" spans="1:65" s="13" customFormat="1" ht="11.25">
      <c r="B675" s="198"/>
      <c r="C675" s="199"/>
      <c r="D675" s="193" t="s">
        <v>211</v>
      </c>
      <c r="E675" s="200" t="s">
        <v>22</v>
      </c>
      <c r="F675" s="201" t="s">
        <v>2226</v>
      </c>
      <c r="G675" s="199"/>
      <c r="H675" s="200" t="s">
        <v>22</v>
      </c>
      <c r="I675" s="202"/>
      <c r="J675" s="199"/>
      <c r="K675" s="199"/>
      <c r="L675" s="203"/>
      <c r="M675" s="204"/>
      <c r="N675" s="205"/>
      <c r="O675" s="205"/>
      <c r="P675" s="205"/>
      <c r="Q675" s="205"/>
      <c r="R675" s="205"/>
      <c r="S675" s="205"/>
      <c r="T675" s="206"/>
      <c r="AT675" s="207" t="s">
        <v>211</v>
      </c>
      <c r="AU675" s="207" t="s">
        <v>89</v>
      </c>
      <c r="AV675" s="13" t="s">
        <v>23</v>
      </c>
      <c r="AW675" s="13" t="s">
        <v>41</v>
      </c>
      <c r="AX675" s="13" t="s">
        <v>80</v>
      </c>
      <c r="AY675" s="207" t="s">
        <v>201</v>
      </c>
    </row>
    <row r="676" spans="1:65" s="14" customFormat="1" ht="11.25">
      <c r="B676" s="208"/>
      <c r="C676" s="209"/>
      <c r="D676" s="193" t="s">
        <v>211</v>
      </c>
      <c r="E676" s="210" t="s">
        <v>22</v>
      </c>
      <c r="F676" s="211" t="s">
        <v>2227</v>
      </c>
      <c r="G676" s="209"/>
      <c r="H676" s="212">
        <v>2</v>
      </c>
      <c r="I676" s="213"/>
      <c r="J676" s="209"/>
      <c r="K676" s="209"/>
      <c r="L676" s="214"/>
      <c r="M676" s="215"/>
      <c r="N676" s="216"/>
      <c r="O676" s="216"/>
      <c r="P676" s="216"/>
      <c r="Q676" s="216"/>
      <c r="R676" s="216"/>
      <c r="S676" s="216"/>
      <c r="T676" s="217"/>
      <c r="AT676" s="218" t="s">
        <v>211</v>
      </c>
      <c r="AU676" s="218" t="s">
        <v>89</v>
      </c>
      <c r="AV676" s="14" t="s">
        <v>89</v>
      </c>
      <c r="AW676" s="14" t="s">
        <v>41</v>
      </c>
      <c r="AX676" s="14" t="s">
        <v>80</v>
      </c>
      <c r="AY676" s="218" t="s">
        <v>201</v>
      </c>
    </row>
    <row r="677" spans="1:65" s="13" customFormat="1" ht="11.25">
      <c r="B677" s="198"/>
      <c r="C677" s="199"/>
      <c r="D677" s="193" t="s">
        <v>211</v>
      </c>
      <c r="E677" s="200" t="s">
        <v>22</v>
      </c>
      <c r="F677" s="201" t="s">
        <v>2228</v>
      </c>
      <c r="G677" s="199"/>
      <c r="H677" s="200" t="s">
        <v>22</v>
      </c>
      <c r="I677" s="202"/>
      <c r="J677" s="199"/>
      <c r="K677" s="199"/>
      <c r="L677" s="203"/>
      <c r="M677" s="204"/>
      <c r="N677" s="205"/>
      <c r="O677" s="205"/>
      <c r="P677" s="205"/>
      <c r="Q677" s="205"/>
      <c r="R677" s="205"/>
      <c r="S677" s="205"/>
      <c r="T677" s="206"/>
      <c r="AT677" s="207" t="s">
        <v>211</v>
      </c>
      <c r="AU677" s="207" t="s">
        <v>89</v>
      </c>
      <c r="AV677" s="13" t="s">
        <v>23</v>
      </c>
      <c r="AW677" s="13" t="s">
        <v>41</v>
      </c>
      <c r="AX677" s="13" t="s">
        <v>80</v>
      </c>
      <c r="AY677" s="207" t="s">
        <v>201</v>
      </c>
    </row>
    <row r="678" spans="1:65" s="14" customFormat="1" ht="11.25">
      <c r="B678" s="208"/>
      <c r="C678" s="209"/>
      <c r="D678" s="193" t="s">
        <v>211</v>
      </c>
      <c r="E678" s="210" t="s">
        <v>22</v>
      </c>
      <c r="F678" s="211" t="s">
        <v>1671</v>
      </c>
      <c r="G678" s="209"/>
      <c r="H678" s="212">
        <v>6</v>
      </c>
      <c r="I678" s="213"/>
      <c r="J678" s="209"/>
      <c r="K678" s="209"/>
      <c r="L678" s="214"/>
      <c r="M678" s="215"/>
      <c r="N678" s="216"/>
      <c r="O678" s="216"/>
      <c r="P678" s="216"/>
      <c r="Q678" s="216"/>
      <c r="R678" s="216"/>
      <c r="S678" s="216"/>
      <c r="T678" s="217"/>
      <c r="AT678" s="218" t="s">
        <v>211</v>
      </c>
      <c r="AU678" s="218" t="s">
        <v>89</v>
      </c>
      <c r="AV678" s="14" t="s">
        <v>89</v>
      </c>
      <c r="AW678" s="14" t="s">
        <v>41</v>
      </c>
      <c r="AX678" s="14" t="s">
        <v>80</v>
      </c>
      <c r="AY678" s="218" t="s">
        <v>201</v>
      </c>
    </row>
    <row r="679" spans="1:65" s="13" customFormat="1" ht="11.25">
      <c r="B679" s="198"/>
      <c r="C679" s="199"/>
      <c r="D679" s="193" t="s">
        <v>211</v>
      </c>
      <c r="E679" s="200" t="s">
        <v>22</v>
      </c>
      <c r="F679" s="201" t="s">
        <v>2229</v>
      </c>
      <c r="G679" s="199"/>
      <c r="H679" s="200" t="s">
        <v>22</v>
      </c>
      <c r="I679" s="202"/>
      <c r="J679" s="199"/>
      <c r="K679" s="199"/>
      <c r="L679" s="203"/>
      <c r="M679" s="204"/>
      <c r="N679" s="205"/>
      <c r="O679" s="205"/>
      <c r="P679" s="205"/>
      <c r="Q679" s="205"/>
      <c r="R679" s="205"/>
      <c r="S679" s="205"/>
      <c r="T679" s="206"/>
      <c r="AT679" s="207" t="s">
        <v>211</v>
      </c>
      <c r="AU679" s="207" t="s">
        <v>89</v>
      </c>
      <c r="AV679" s="13" t="s">
        <v>23</v>
      </c>
      <c r="AW679" s="13" t="s">
        <v>41</v>
      </c>
      <c r="AX679" s="13" t="s">
        <v>80</v>
      </c>
      <c r="AY679" s="207" t="s">
        <v>201</v>
      </c>
    </row>
    <row r="680" spans="1:65" s="14" customFormat="1" ht="11.25">
      <c r="B680" s="208"/>
      <c r="C680" s="209"/>
      <c r="D680" s="193" t="s">
        <v>211</v>
      </c>
      <c r="E680" s="210" t="s">
        <v>22</v>
      </c>
      <c r="F680" s="211" t="s">
        <v>1671</v>
      </c>
      <c r="G680" s="209"/>
      <c r="H680" s="212">
        <v>6</v>
      </c>
      <c r="I680" s="213"/>
      <c r="J680" s="209"/>
      <c r="K680" s="209"/>
      <c r="L680" s="214"/>
      <c r="M680" s="215"/>
      <c r="N680" s="216"/>
      <c r="O680" s="216"/>
      <c r="P680" s="216"/>
      <c r="Q680" s="216"/>
      <c r="R680" s="216"/>
      <c r="S680" s="216"/>
      <c r="T680" s="217"/>
      <c r="AT680" s="218" t="s">
        <v>211</v>
      </c>
      <c r="AU680" s="218" t="s">
        <v>89</v>
      </c>
      <c r="AV680" s="14" t="s">
        <v>89</v>
      </c>
      <c r="AW680" s="14" t="s">
        <v>41</v>
      </c>
      <c r="AX680" s="14" t="s">
        <v>80</v>
      </c>
      <c r="AY680" s="218" t="s">
        <v>201</v>
      </c>
    </row>
    <row r="681" spans="1:65" s="13" customFormat="1" ht="11.25">
      <c r="B681" s="198"/>
      <c r="C681" s="199"/>
      <c r="D681" s="193" t="s">
        <v>211</v>
      </c>
      <c r="E681" s="200" t="s">
        <v>22</v>
      </c>
      <c r="F681" s="201" t="s">
        <v>2230</v>
      </c>
      <c r="G681" s="199"/>
      <c r="H681" s="200" t="s">
        <v>22</v>
      </c>
      <c r="I681" s="202"/>
      <c r="J681" s="199"/>
      <c r="K681" s="199"/>
      <c r="L681" s="203"/>
      <c r="M681" s="204"/>
      <c r="N681" s="205"/>
      <c r="O681" s="205"/>
      <c r="P681" s="205"/>
      <c r="Q681" s="205"/>
      <c r="R681" s="205"/>
      <c r="S681" s="205"/>
      <c r="T681" s="206"/>
      <c r="AT681" s="207" t="s">
        <v>211</v>
      </c>
      <c r="AU681" s="207" t="s">
        <v>89</v>
      </c>
      <c r="AV681" s="13" t="s">
        <v>23</v>
      </c>
      <c r="AW681" s="13" t="s">
        <v>41</v>
      </c>
      <c r="AX681" s="13" t="s">
        <v>80</v>
      </c>
      <c r="AY681" s="207" t="s">
        <v>201</v>
      </c>
    </row>
    <row r="682" spans="1:65" s="14" customFormat="1" ht="11.25">
      <c r="B682" s="208"/>
      <c r="C682" s="209"/>
      <c r="D682" s="193" t="s">
        <v>211</v>
      </c>
      <c r="E682" s="210" t="s">
        <v>22</v>
      </c>
      <c r="F682" s="211" t="s">
        <v>2231</v>
      </c>
      <c r="G682" s="209"/>
      <c r="H682" s="212">
        <v>7.5</v>
      </c>
      <c r="I682" s="213"/>
      <c r="J682" s="209"/>
      <c r="K682" s="209"/>
      <c r="L682" s="214"/>
      <c r="M682" s="215"/>
      <c r="N682" s="216"/>
      <c r="O682" s="216"/>
      <c r="P682" s="216"/>
      <c r="Q682" s="216"/>
      <c r="R682" s="216"/>
      <c r="S682" s="216"/>
      <c r="T682" s="217"/>
      <c r="AT682" s="218" t="s">
        <v>211</v>
      </c>
      <c r="AU682" s="218" t="s">
        <v>89</v>
      </c>
      <c r="AV682" s="14" t="s">
        <v>89</v>
      </c>
      <c r="AW682" s="14" t="s">
        <v>41</v>
      </c>
      <c r="AX682" s="14" t="s">
        <v>80</v>
      </c>
      <c r="AY682" s="218" t="s">
        <v>201</v>
      </c>
    </row>
    <row r="683" spans="1:65" s="13" customFormat="1" ht="11.25">
      <c r="B683" s="198"/>
      <c r="C683" s="199"/>
      <c r="D683" s="193" t="s">
        <v>211</v>
      </c>
      <c r="E683" s="200" t="s">
        <v>22</v>
      </c>
      <c r="F683" s="201" t="s">
        <v>2232</v>
      </c>
      <c r="G683" s="199"/>
      <c r="H683" s="200" t="s">
        <v>22</v>
      </c>
      <c r="I683" s="202"/>
      <c r="J683" s="199"/>
      <c r="K683" s="199"/>
      <c r="L683" s="203"/>
      <c r="M683" s="204"/>
      <c r="N683" s="205"/>
      <c r="O683" s="205"/>
      <c r="P683" s="205"/>
      <c r="Q683" s="205"/>
      <c r="R683" s="205"/>
      <c r="S683" s="205"/>
      <c r="T683" s="206"/>
      <c r="AT683" s="207" t="s">
        <v>211</v>
      </c>
      <c r="AU683" s="207" t="s">
        <v>89</v>
      </c>
      <c r="AV683" s="13" t="s">
        <v>23</v>
      </c>
      <c r="AW683" s="13" t="s">
        <v>41</v>
      </c>
      <c r="AX683" s="13" t="s">
        <v>80</v>
      </c>
      <c r="AY683" s="207" t="s">
        <v>201</v>
      </c>
    </row>
    <row r="684" spans="1:65" s="14" customFormat="1" ht="11.25">
      <c r="B684" s="208"/>
      <c r="C684" s="209"/>
      <c r="D684" s="193" t="s">
        <v>211</v>
      </c>
      <c r="E684" s="210" t="s">
        <v>22</v>
      </c>
      <c r="F684" s="211" t="s">
        <v>252</v>
      </c>
      <c r="G684" s="209"/>
      <c r="H684" s="212">
        <v>9</v>
      </c>
      <c r="I684" s="213"/>
      <c r="J684" s="209"/>
      <c r="K684" s="209"/>
      <c r="L684" s="214"/>
      <c r="M684" s="215"/>
      <c r="N684" s="216"/>
      <c r="O684" s="216"/>
      <c r="P684" s="216"/>
      <c r="Q684" s="216"/>
      <c r="R684" s="216"/>
      <c r="S684" s="216"/>
      <c r="T684" s="217"/>
      <c r="AT684" s="218" t="s">
        <v>211</v>
      </c>
      <c r="AU684" s="218" t="s">
        <v>89</v>
      </c>
      <c r="AV684" s="14" t="s">
        <v>89</v>
      </c>
      <c r="AW684" s="14" t="s">
        <v>41</v>
      </c>
      <c r="AX684" s="14" t="s">
        <v>80</v>
      </c>
      <c r="AY684" s="218" t="s">
        <v>201</v>
      </c>
    </row>
    <row r="685" spans="1:65" s="15" customFormat="1" ht="11.25">
      <c r="B685" s="229"/>
      <c r="C685" s="230"/>
      <c r="D685" s="193" t="s">
        <v>211</v>
      </c>
      <c r="E685" s="231" t="s">
        <v>22</v>
      </c>
      <c r="F685" s="232" t="s">
        <v>316</v>
      </c>
      <c r="G685" s="230"/>
      <c r="H685" s="233">
        <v>30.5</v>
      </c>
      <c r="I685" s="234"/>
      <c r="J685" s="230"/>
      <c r="K685" s="230"/>
      <c r="L685" s="235"/>
      <c r="M685" s="236"/>
      <c r="N685" s="237"/>
      <c r="O685" s="237"/>
      <c r="P685" s="237"/>
      <c r="Q685" s="237"/>
      <c r="R685" s="237"/>
      <c r="S685" s="237"/>
      <c r="T685" s="238"/>
      <c r="AT685" s="239" t="s">
        <v>211</v>
      </c>
      <c r="AU685" s="239" t="s">
        <v>89</v>
      </c>
      <c r="AV685" s="15" t="s">
        <v>207</v>
      </c>
      <c r="AW685" s="15" t="s">
        <v>41</v>
      </c>
      <c r="AX685" s="15" t="s">
        <v>23</v>
      </c>
      <c r="AY685" s="239" t="s">
        <v>201</v>
      </c>
    </row>
    <row r="686" spans="1:65" s="2" customFormat="1" ht="14.45" customHeight="1">
      <c r="A686" s="36"/>
      <c r="B686" s="37"/>
      <c r="C686" s="219" t="s">
        <v>2233</v>
      </c>
      <c r="D686" s="219" t="s">
        <v>261</v>
      </c>
      <c r="E686" s="220" t="s">
        <v>2234</v>
      </c>
      <c r="F686" s="221" t="s">
        <v>2235</v>
      </c>
      <c r="G686" s="222" t="s">
        <v>216</v>
      </c>
      <c r="H686" s="223">
        <v>30.5</v>
      </c>
      <c r="I686" s="224"/>
      <c r="J686" s="225">
        <f>ROUND(I686*H686,2)</f>
        <v>0</v>
      </c>
      <c r="K686" s="221" t="s">
        <v>22</v>
      </c>
      <c r="L686" s="226"/>
      <c r="M686" s="227" t="s">
        <v>22</v>
      </c>
      <c r="N686" s="228" t="s">
        <v>51</v>
      </c>
      <c r="O686" s="66"/>
      <c r="P686" s="189">
        <f>O686*H686</f>
        <v>0</v>
      </c>
      <c r="Q686" s="189">
        <v>3.32E-3</v>
      </c>
      <c r="R686" s="189">
        <f>Q686*H686</f>
        <v>0.10126</v>
      </c>
      <c r="S686" s="189">
        <v>0</v>
      </c>
      <c r="T686" s="190">
        <f>S686*H686</f>
        <v>0</v>
      </c>
      <c r="U686" s="36"/>
      <c r="V686" s="36"/>
      <c r="W686" s="36"/>
      <c r="X686" s="36"/>
      <c r="Y686" s="36"/>
      <c r="Z686" s="36"/>
      <c r="AA686" s="36"/>
      <c r="AB686" s="36"/>
      <c r="AC686" s="36"/>
      <c r="AD686" s="36"/>
      <c r="AE686" s="36"/>
      <c r="AR686" s="191" t="s">
        <v>253</v>
      </c>
      <c r="AT686" s="191" t="s">
        <v>261</v>
      </c>
      <c r="AU686" s="191" t="s">
        <v>89</v>
      </c>
      <c r="AY686" s="19" t="s">
        <v>201</v>
      </c>
      <c r="BE686" s="192">
        <f>IF(N686="základní",J686,0)</f>
        <v>0</v>
      </c>
      <c r="BF686" s="192">
        <f>IF(N686="snížená",J686,0)</f>
        <v>0</v>
      </c>
      <c r="BG686" s="192">
        <f>IF(N686="zákl. přenesená",J686,0)</f>
        <v>0</v>
      </c>
      <c r="BH686" s="192">
        <f>IF(N686="sníž. přenesená",J686,0)</f>
        <v>0</v>
      </c>
      <c r="BI686" s="192">
        <f>IF(N686="nulová",J686,0)</f>
        <v>0</v>
      </c>
      <c r="BJ686" s="19" t="s">
        <v>23</v>
      </c>
      <c r="BK686" s="192">
        <f>ROUND(I686*H686,2)</f>
        <v>0</v>
      </c>
      <c r="BL686" s="19" t="s">
        <v>207</v>
      </c>
      <c r="BM686" s="191" t="s">
        <v>2236</v>
      </c>
    </row>
    <row r="687" spans="1:65" s="2" customFormat="1" ht="14.45" customHeight="1">
      <c r="A687" s="36"/>
      <c r="B687" s="37"/>
      <c r="C687" s="180" t="s">
        <v>2237</v>
      </c>
      <c r="D687" s="180" t="s">
        <v>202</v>
      </c>
      <c r="E687" s="181" t="s">
        <v>2238</v>
      </c>
      <c r="F687" s="182" t="s">
        <v>2239</v>
      </c>
      <c r="G687" s="183" t="s">
        <v>216</v>
      </c>
      <c r="H687" s="184">
        <v>1.5</v>
      </c>
      <c r="I687" s="185"/>
      <c r="J687" s="186">
        <f>ROUND(I687*H687,2)</f>
        <v>0</v>
      </c>
      <c r="K687" s="182" t="s">
        <v>206</v>
      </c>
      <c r="L687" s="41"/>
      <c r="M687" s="187" t="s">
        <v>22</v>
      </c>
      <c r="N687" s="188" t="s">
        <v>51</v>
      </c>
      <c r="O687" s="66"/>
      <c r="P687" s="189">
        <f>O687*H687</f>
        <v>0</v>
      </c>
      <c r="Q687" s="189">
        <v>2.0000000000000002E-5</v>
      </c>
      <c r="R687" s="189">
        <f>Q687*H687</f>
        <v>3.0000000000000004E-5</v>
      </c>
      <c r="S687" s="189">
        <v>0</v>
      </c>
      <c r="T687" s="190">
        <f>S687*H687</f>
        <v>0</v>
      </c>
      <c r="U687" s="36"/>
      <c r="V687" s="36"/>
      <c r="W687" s="36"/>
      <c r="X687" s="36"/>
      <c r="Y687" s="36"/>
      <c r="Z687" s="36"/>
      <c r="AA687" s="36"/>
      <c r="AB687" s="36"/>
      <c r="AC687" s="36"/>
      <c r="AD687" s="36"/>
      <c r="AE687" s="36"/>
      <c r="AR687" s="191" t="s">
        <v>207</v>
      </c>
      <c r="AT687" s="191" t="s">
        <v>202</v>
      </c>
      <c r="AU687" s="191" t="s">
        <v>89</v>
      </c>
      <c r="AY687" s="19" t="s">
        <v>201</v>
      </c>
      <c r="BE687" s="192">
        <f>IF(N687="základní",J687,0)</f>
        <v>0</v>
      </c>
      <c r="BF687" s="192">
        <f>IF(N687="snížená",J687,0)</f>
        <v>0</v>
      </c>
      <c r="BG687" s="192">
        <f>IF(N687="zákl. přenesená",J687,0)</f>
        <v>0</v>
      </c>
      <c r="BH687" s="192">
        <f>IF(N687="sníž. přenesená",J687,0)</f>
        <v>0</v>
      </c>
      <c r="BI687" s="192">
        <f>IF(N687="nulová",J687,0)</f>
        <v>0</v>
      </c>
      <c r="BJ687" s="19" t="s">
        <v>23</v>
      </c>
      <c r="BK687" s="192">
        <f>ROUND(I687*H687,2)</f>
        <v>0</v>
      </c>
      <c r="BL687" s="19" t="s">
        <v>207</v>
      </c>
      <c r="BM687" s="191" t="s">
        <v>2240</v>
      </c>
    </row>
    <row r="688" spans="1:65" s="2" customFormat="1" ht="87.75">
      <c r="A688" s="36"/>
      <c r="B688" s="37"/>
      <c r="C688" s="38"/>
      <c r="D688" s="193" t="s">
        <v>209</v>
      </c>
      <c r="E688" s="38"/>
      <c r="F688" s="194" t="s">
        <v>2210</v>
      </c>
      <c r="G688" s="38"/>
      <c r="H688" s="38"/>
      <c r="I688" s="195"/>
      <c r="J688" s="38"/>
      <c r="K688" s="38"/>
      <c r="L688" s="41"/>
      <c r="M688" s="196"/>
      <c r="N688" s="197"/>
      <c r="O688" s="66"/>
      <c r="P688" s="66"/>
      <c r="Q688" s="66"/>
      <c r="R688" s="66"/>
      <c r="S688" s="66"/>
      <c r="T688" s="67"/>
      <c r="U688" s="36"/>
      <c r="V688" s="36"/>
      <c r="W688" s="36"/>
      <c r="X688" s="36"/>
      <c r="Y688" s="36"/>
      <c r="Z688" s="36"/>
      <c r="AA688" s="36"/>
      <c r="AB688" s="36"/>
      <c r="AC688" s="36"/>
      <c r="AD688" s="36"/>
      <c r="AE688" s="36"/>
      <c r="AT688" s="19" t="s">
        <v>209</v>
      </c>
      <c r="AU688" s="19" t="s">
        <v>89</v>
      </c>
    </row>
    <row r="689" spans="1:65" s="13" customFormat="1" ht="11.25">
      <c r="B689" s="198"/>
      <c r="C689" s="199"/>
      <c r="D689" s="193" t="s">
        <v>211</v>
      </c>
      <c r="E689" s="200" t="s">
        <v>22</v>
      </c>
      <c r="F689" s="201" t="s">
        <v>2241</v>
      </c>
      <c r="G689" s="199"/>
      <c r="H689" s="200" t="s">
        <v>22</v>
      </c>
      <c r="I689" s="202"/>
      <c r="J689" s="199"/>
      <c r="K689" s="199"/>
      <c r="L689" s="203"/>
      <c r="M689" s="204"/>
      <c r="N689" s="205"/>
      <c r="O689" s="205"/>
      <c r="P689" s="205"/>
      <c r="Q689" s="205"/>
      <c r="R689" s="205"/>
      <c r="S689" s="205"/>
      <c r="T689" s="206"/>
      <c r="AT689" s="207" t="s">
        <v>211</v>
      </c>
      <c r="AU689" s="207" t="s">
        <v>89</v>
      </c>
      <c r="AV689" s="13" t="s">
        <v>23</v>
      </c>
      <c r="AW689" s="13" t="s">
        <v>41</v>
      </c>
      <c r="AX689" s="13" t="s">
        <v>80</v>
      </c>
      <c r="AY689" s="207" t="s">
        <v>201</v>
      </c>
    </row>
    <row r="690" spans="1:65" s="14" customFormat="1" ht="11.25">
      <c r="B690" s="208"/>
      <c r="C690" s="209"/>
      <c r="D690" s="193" t="s">
        <v>211</v>
      </c>
      <c r="E690" s="210" t="s">
        <v>22</v>
      </c>
      <c r="F690" s="211" t="s">
        <v>2214</v>
      </c>
      <c r="G690" s="209"/>
      <c r="H690" s="212">
        <v>1.5</v>
      </c>
      <c r="I690" s="213"/>
      <c r="J690" s="209"/>
      <c r="K690" s="209"/>
      <c r="L690" s="214"/>
      <c r="M690" s="215"/>
      <c r="N690" s="216"/>
      <c r="O690" s="216"/>
      <c r="P690" s="216"/>
      <c r="Q690" s="216"/>
      <c r="R690" s="216"/>
      <c r="S690" s="216"/>
      <c r="T690" s="217"/>
      <c r="AT690" s="218" t="s">
        <v>211</v>
      </c>
      <c r="AU690" s="218" t="s">
        <v>89</v>
      </c>
      <c r="AV690" s="14" t="s">
        <v>89</v>
      </c>
      <c r="AW690" s="14" t="s">
        <v>41</v>
      </c>
      <c r="AX690" s="14" t="s">
        <v>23</v>
      </c>
      <c r="AY690" s="218" t="s">
        <v>201</v>
      </c>
    </row>
    <row r="691" spans="1:65" s="2" customFormat="1" ht="14.45" customHeight="1">
      <c r="A691" s="36"/>
      <c r="B691" s="37"/>
      <c r="C691" s="219" t="s">
        <v>2242</v>
      </c>
      <c r="D691" s="219" t="s">
        <v>261</v>
      </c>
      <c r="E691" s="220" t="s">
        <v>2243</v>
      </c>
      <c r="F691" s="221" t="s">
        <v>2244</v>
      </c>
      <c r="G691" s="222" t="s">
        <v>216</v>
      </c>
      <c r="H691" s="223">
        <v>1.5</v>
      </c>
      <c r="I691" s="224"/>
      <c r="J691" s="225">
        <f>ROUND(I691*H691,2)</f>
        <v>0</v>
      </c>
      <c r="K691" s="221" t="s">
        <v>22</v>
      </c>
      <c r="L691" s="226"/>
      <c r="M691" s="227" t="s">
        <v>22</v>
      </c>
      <c r="N691" s="228" t="s">
        <v>51</v>
      </c>
      <c r="O691" s="66"/>
      <c r="P691" s="189">
        <f>O691*H691</f>
        <v>0</v>
      </c>
      <c r="Q691" s="189">
        <v>5.1999999999999998E-3</v>
      </c>
      <c r="R691" s="189">
        <f>Q691*H691</f>
        <v>7.7999999999999996E-3</v>
      </c>
      <c r="S691" s="189">
        <v>0</v>
      </c>
      <c r="T691" s="190">
        <f>S691*H691</f>
        <v>0</v>
      </c>
      <c r="U691" s="36"/>
      <c r="V691" s="36"/>
      <c r="W691" s="36"/>
      <c r="X691" s="36"/>
      <c r="Y691" s="36"/>
      <c r="Z691" s="36"/>
      <c r="AA691" s="36"/>
      <c r="AB691" s="36"/>
      <c r="AC691" s="36"/>
      <c r="AD691" s="36"/>
      <c r="AE691" s="36"/>
      <c r="AR691" s="191" t="s">
        <v>253</v>
      </c>
      <c r="AT691" s="191" t="s">
        <v>261</v>
      </c>
      <c r="AU691" s="191" t="s">
        <v>89</v>
      </c>
      <c r="AY691" s="19" t="s">
        <v>201</v>
      </c>
      <c r="BE691" s="192">
        <f>IF(N691="základní",J691,0)</f>
        <v>0</v>
      </c>
      <c r="BF691" s="192">
        <f>IF(N691="snížená",J691,0)</f>
        <v>0</v>
      </c>
      <c r="BG691" s="192">
        <f>IF(N691="zákl. přenesená",J691,0)</f>
        <v>0</v>
      </c>
      <c r="BH691" s="192">
        <f>IF(N691="sníž. přenesená",J691,0)</f>
        <v>0</v>
      </c>
      <c r="BI691" s="192">
        <f>IF(N691="nulová",J691,0)</f>
        <v>0</v>
      </c>
      <c r="BJ691" s="19" t="s">
        <v>23</v>
      </c>
      <c r="BK691" s="192">
        <f>ROUND(I691*H691,2)</f>
        <v>0</v>
      </c>
      <c r="BL691" s="19" t="s">
        <v>207</v>
      </c>
      <c r="BM691" s="191" t="s">
        <v>2245</v>
      </c>
    </row>
    <row r="692" spans="1:65" s="2" customFormat="1" ht="24.2" customHeight="1">
      <c r="A692" s="36"/>
      <c r="B692" s="37"/>
      <c r="C692" s="180" t="s">
        <v>2246</v>
      </c>
      <c r="D692" s="180" t="s">
        <v>202</v>
      </c>
      <c r="E692" s="181" t="s">
        <v>2247</v>
      </c>
      <c r="F692" s="182" t="s">
        <v>2248</v>
      </c>
      <c r="G692" s="183" t="s">
        <v>434</v>
      </c>
      <c r="H692" s="184">
        <v>2</v>
      </c>
      <c r="I692" s="185"/>
      <c r="J692" s="186">
        <f>ROUND(I692*H692,2)</f>
        <v>0</v>
      </c>
      <c r="K692" s="182" t="s">
        <v>206</v>
      </c>
      <c r="L692" s="41"/>
      <c r="M692" s="187" t="s">
        <v>22</v>
      </c>
      <c r="N692" s="188" t="s">
        <v>51</v>
      </c>
      <c r="O692" s="66"/>
      <c r="P692" s="189">
        <f>O692*H692</f>
        <v>0</v>
      </c>
      <c r="Q692" s="189">
        <v>1.92726</v>
      </c>
      <c r="R692" s="189">
        <f>Q692*H692</f>
        <v>3.8545199999999999</v>
      </c>
      <c r="S692" s="189">
        <v>0</v>
      </c>
      <c r="T692" s="190">
        <f>S692*H692</f>
        <v>0</v>
      </c>
      <c r="U692" s="36"/>
      <c r="V692" s="36"/>
      <c r="W692" s="36"/>
      <c r="X692" s="36"/>
      <c r="Y692" s="36"/>
      <c r="Z692" s="36"/>
      <c r="AA692" s="36"/>
      <c r="AB692" s="36"/>
      <c r="AC692" s="36"/>
      <c r="AD692" s="36"/>
      <c r="AE692" s="36"/>
      <c r="AR692" s="191" t="s">
        <v>207</v>
      </c>
      <c r="AT692" s="191" t="s">
        <v>202</v>
      </c>
      <c r="AU692" s="191" t="s">
        <v>89</v>
      </c>
      <c r="AY692" s="19" t="s">
        <v>201</v>
      </c>
      <c r="BE692" s="192">
        <f>IF(N692="základní",J692,0)</f>
        <v>0</v>
      </c>
      <c r="BF692" s="192">
        <f>IF(N692="snížená",J692,0)</f>
        <v>0</v>
      </c>
      <c r="BG692" s="192">
        <f>IF(N692="zákl. přenesená",J692,0)</f>
        <v>0</v>
      </c>
      <c r="BH692" s="192">
        <f>IF(N692="sníž. přenesená",J692,0)</f>
        <v>0</v>
      </c>
      <c r="BI692" s="192">
        <f>IF(N692="nulová",J692,0)</f>
        <v>0</v>
      </c>
      <c r="BJ692" s="19" t="s">
        <v>23</v>
      </c>
      <c r="BK692" s="192">
        <f>ROUND(I692*H692,2)</f>
        <v>0</v>
      </c>
      <c r="BL692" s="19" t="s">
        <v>207</v>
      </c>
      <c r="BM692" s="191" t="s">
        <v>2249</v>
      </c>
    </row>
    <row r="693" spans="1:65" s="2" customFormat="1" ht="117">
      <c r="A693" s="36"/>
      <c r="B693" s="37"/>
      <c r="C693" s="38"/>
      <c r="D693" s="193" t="s">
        <v>209</v>
      </c>
      <c r="E693" s="38"/>
      <c r="F693" s="194" t="s">
        <v>2250</v>
      </c>
      <c r="G693" s="38"/>
      <c r="H693" s="38"/>
      <c r="I693" s="195"/>
      <c r="J693" s="38"/>
      <c r="K693" s="38"/>
      <c r="L693" s="41"/>
      <c r="M693" s="196"/>
      <c r="N693" s="197"/>
      <c r="O693" s="66"/>
      <c r="P693" s="66"/>
      <c r="Q693" s="66"/>
      <c r="R693" s="66"/>
      <c r="S693" s="66"/>
      <c r="T693" s="67"/>
      <c r="U693" s="36"/>
      <c r="V693" s="36"/>
      <c r="W693" s="36"/>
      <c r="X693" s="36"/>
      <c r="Y693" s="36"/>
      <c r="Z693" s="36"/>
      <c r="AA693" s="36"/>
      <c r="AB693" s="36"/>
      <c r="AC693" s="36"/>
      <c r="AD693" s="36"/>
      <c r="AE693" s="36"/>
      <c r="AT693" s="19" t="s">
        <v>209</v>
      </c>
      <c r="AU693" s="19" t="s">
        <v>89</v>
      </c>
    </row>
    <row r="694" spans="1:65" s="13" customFormat="1" ht="11.25">
      <c r="B694" s="198"/>
      <c r="C694" s="199"/>
      <c r="D694" s="193" t="s">
        <v>211</v>
      </c>
      <c r="E694" s="200" t="s">
        <v>22</v>
      </c>
      <c r="F694" s="201" t="s">
        <v>2251</v>
      </c>
      <c r="G694" s="199"/>
      <c r="H694" s="200" t="s">
        <v>22</v>
      </c>
      <c r="I694" s="202"/>
      <c r="J694" s="199"/>
      <c r="K694" s="199"/>
      <c r="L694" s="203"/>
      <c r="M694" s="204"/>
      <c r="N694" s="205"/>
      <c r="O694" s="205"/>
      <c r="P694" s="205"/>
      <c r="Q694" s="205"/>
      <c r="R694" s="205"/>
      <c r="S694" s="205"/>
      <c r="T694" s="206"/>
      <c r="AT694" s="207" t="s">
        <v>211</v>
      </c>
      <c r="AU694" s="207" t="s">
        <v>89</v>
      </c>
      <c r="AV694" s="13" t="s">
        <v>23</v>
      </c>
      <c r="AW694" s="13" t="s">
        <v>41</v>
      </c>
      <c r="AX694" s="13" t="s">
        <v>80</v>
      </c>
      <c r="AY694" s="207" t="s">
        <v>201</v>
      </c>
    </row>
    <row r="695" spans="1:65" s="14" customFormat="1" ht="11.25">
      <c r="B695" s="208"/>
      <c r="C695" s="209"/>
      <c r="D695" s="193" t="s">
        <v>211</v>
      </c>
      <c r="E695" s="210" t="s">
        <v>22</v>
      </c>
      <c r="F695" s="211" t="s">
        <v>89</v>
      </c>
      <c r="G695" s="209"/>
      <c r="H695" s="212">
        <v>2</v>
      </c>
      <c r="I695" s="213"/>
      <c r="J695" s="209"/>
      <c r="K695" s="209"/>
      <c r="L695" s="214"/>
      <c r="M695" s="215"/>
      <c r="N695" s="216"/>
      <c r="O695" s="216"/>
      <c r="P695" s="216"/>
      <c r="Q695" s="216"/>
      <c r="R695" s="216"/>
      <c r="S695" s="216"/>
      <c r="T695" s="217"/>
      <c r="AT695" s="218" t="s">
        <v>211</v>
      </c>
      <c r="AU695" s="218" t="s">
        <v>89</v>
      </c>
      <c r="AV695" s="14" t="s">
        <v>89</v>
      </c>
      <c r="AW695" s="14" t="s">
        <v>41</v>
      </c>
      <c r="AX695" s="14" t="s">
        <v>23</v>
      </c>
      <c r="AY695" s="218" t="s">
        <v>201</v>
      </c>
    </row>
    <row r="696" spans="1:65" s="2" customFormat="1" ht="14.45" customHeight="1">
      <c r="A696" s="36"/>
      <c r="B696" s="37"/>
      <c r="C696" s="219" t="s">
        <v>2252</v>
      </c>
      <c r="D696" s="219" t="s">
        <v>261</v>
      </c>
      <c r="E696" s="220" t="s">
        <v>2253</v>
      </c>
      <c r="F696" s="221" t="s">
        <v>2254</v>
      </c>
      <c r="G696" s="222" t="s">
        <v>434</v>
      </c>
      <c r="H696" s="223">
        <v>2</v>
      </c>
      <c r="I696" s="224"/>
      <c r="J696" s="225">
        <f t="shared" ref="J696:J701" si="0">ROUND(I696*H696,2)</f>
        <v>0</v>
      </c>
      <c r="K696" s="221" t="s">
        <v>206</v>
      </c>
      <c r="L696" s="226"/>
      <c r="M696" s="227" t="s">
        <v>22</v>
      </c>
      <c r="N696" s="228" t="s">
        <v>51</v>
      </c>
      <c r="O696" s="66"/>
      <c r="P696" s="189">
        <f t="shared" ref="P696:P701" si="1">O696*H696</f>
        <v>0</v>
      </c>
      <c r="Q696" s="189">
        <v>1.363</v>
      </c>
      <c r="R696" s="189">
        <f t="shared" ref="R696:R701" si="2">Q696*H696</f>
        <v>2.726</v>
      </c>
      <c r="S696" s="189">
        <v>0</v>
      </c>
      <c r="T696" s="190">
        <f t="shared" ref="T696:T701" si="3">S696*H696</f>
        <v>0</v>
      </c>
      <c r="U696" s="36"/>
      <c r="V696" s="36"/>
      <c r="W696" s="36"/>
      <c r="X696" s="36"/>
      <c r="Y696" s="36"/>
      <c r="Z696" s="36"/>
      <c r="AA696" s="36"/>
      <c r="AB696" s="36"/>
      <c r="AC696" s="36"/>
      <c r="AD696" s="36"/>
      <c r="AE696" s="36"/>
      <c r="AR696" s="191" t="s">
        <v>253</v>
      </c>
      <c r="AT696" s="191" t="s">
        <v>261</v>
      </c>
      <c r="AU696" s="191" t="s">
        <v>89</v>
      </c>
      <c r="AY696" s="19" t="s">
        <v>201</v>
      </c>
      <c r="BE696" s="192">
        <f t="shared" ref="BE696:BE701" si="4">IF(N696="základní",J696,0)</f>
        <v>0</v>
      </c>
      <c r="BF696" s="192">
        <f t="shared" ref="BF696:BF701" si="5">IF(N696="snížená",J696,0)</f>
        <v>0</v>
      </c>
      <c r="BG696" s="192">
        <f t="shared" ref="BG696:BG701" si="6">IF(N696="zákl. přenesená",J696,0)</f>
        <v>0</v>
      </c>
      <c r="BH696" s="192">
        <f t="shared" ref="BH696:BH701" si="7">IF(N696="sníž. přenesená",J696,0)</f>
        <v>0</v>
      </c>
      <c r="BI696" s="192">
        <f t="shared" ref="BI696:BI701" si="8">IF(N696="nulová",J696,0)</f>
        <v>0</v>
      </c>
      <c r="BJ696" s="19" t="s">
        <v>23</v>
      </c>
      <c r="BK696" s="192">
        <f t="shared" ref="BK696:BK701" si="9">ROUND(I696*H696,2)</f>
        <v>0</v>
      </c>
      <c r="BL696" s="19" t="s">
        <v>207</v>
      </c>
      <c r="BM696" s="191" t="s">
        <v>2255</v>
      </c>
    </row>
    <row r="697" spans="1:65" s="2" customFormat="1" ht="14.45" customHeight="1">
      <c r="A697" s="36"/>
      <c r="B697" s="37"/>
      <c r="C697" s="219" t="s">
        <v>2256</v>
      </c>
      <c r="D697" s="219" t="s">
        <v>261</v>
      </c>
      <c r="E697" s="220" t="s">
        <v>2257</v>
      </c>
      <c r="F697" s="221" t="s">
        <v>2258</v>
      </c>
      <c r="G697" s="222" t="s">
        <v>434</v>
      </c>
      <c r="H697" s="223">
        <v>2</v>
      </c>
      <c r="I697" s="224"/>
      <c r="J697" s="225">
        <f t="shared" si="0"/>
        <v>0</v>
      </c>
      <c r="K697" s="221" t="s">
        <v>206</v>
      </c>
      <c r="L697" s="226"/>
      <c r="M697" s="227" t="s">
        <v>22</v>
      </c>
      <c r="N697" s="228" t="s">
        <v>51</v>
      </c>
      <c r="O697" s="66"/>
      <c r="P697" s="189">
        <f t="shared" si="1"/>
        <v>0</v>
      </c>
      <c r="Q697" s="189">
        <v>4.1000000000000002E-2</v>
      </c>
      <c r="R697" s="189">
        <f t="shared" si="2"/>
        <v>8.2000000000000003E-2</v>
      </c>
      <c r="S697" s="189">
        <v>0</v>
      </c>
      <c r="T697" s="190">
        <f t="shared" si="3"/>
        <v>0</v>
      </c>
      <c r="U697" s="36"/>
      <c r="V697" s="36"/>
      <c r="W697" s="36"/>
      <c r="X697" s="36"/>
      <c r="Y697" s="36"/>
      <c r="Z697" s="36"/>
      <c r="AA697" s="36"/>
      <c r="AB697" s="36"/>
      <c r="AC697" s="36"/>
      <c r="AD697" s="36"/>
      <c r="AE697" s="36"/>
      <c r="AR697" s="191" t="s">
        <v>253</v>
      </c>
      <c r="AT697" s="191" t="s">
        <v>261</v>
      </c>
      <c r="AU697" s="191" t="s">
        <v>89</v>
      </c>
      <c r="AY697" s="19" t="s">
        <v>201</v>
      </c>
      <c r="BE697" s="192">
        <f t="shared" si="4"/>
        <v>0</v>
      </c>
      <c r="BF697" s="192">
        <f t="shared" si="5"/>
        <v>0</v>
      </c>
      <c r="BG697" s="192">
        <f t="shared" si="6"/>
        <v>0</v>
      </c>
      <c r="BH697" s="192">
        <f t="shared" si="7"/>
        <v>0</v>
      </c>
      <c r="BI697" s="192">
        <f t="shared" si="8"/>
        <v>0</v>
      </c>
      <c r="BJ697" s="19" t="s">
        <v>23</v>
      </c>
      <c r="BK697" s="192">
        <f t="shared" si="9"/>
        <v>0</v>
      </c>
      <c r="BL697" s="19" t="s">
        <v>207</v>
      </c>
      <c r="BM697" s="191" t="s">
        <v>2259</v>
      </c>
    </row>
    <row r="698" spans="1:65" s="2" customFormat="1" ht="14.45" customHeight="1">
      <c r="A698" s="36"/>
      <c r="B698" s="37"/>
      <c r="C698" s="219" t="s">
        <v>2260</v>
      </c>
      <c r="D698" s="219" t="s">
        <v>261</v>
      </c>
      <c r="E698" s="220" t="s">
        <v>2261</v>
      </c>
      <c r="F698" s="221" t="s">
        <v>2262</v>
      </c>
      <c r="G698" s="222" t="s">
        <v>434</v>
      </c>
      <c r="H698" s="223">
        <v>2</v>
      </c>
      <c r="I698" s="224"/>
      <c r="J698" s="225">
        <f t="shared" si="0"/>
        <v>0</v>
      </c>
      <c r="K698" s="221" t="s">
        <v>206</v>
      </c>
      <c r="L698" s="226"/>
      <c r="M698" s="227" t="s">
        <v>22</v>
      </c>
      <c r="N698" s="228" t="s">
        <v>51</v>
      </c>
      <c r="O698" s="66"/>
      <c r="P698" s="189">
        <f t="shared" si="1"/>
        <v>0</v>
      </c>
      <c r="Q698" s="189">
        <v>0.185</v>
      </c>
      <c r="R698" s="189">
        <f t="shared" si="2"/>
        <v>0.37</v>
      </c>
      <c r="S698" s="189">
        <v>0</v>
      </c>
      <c r="T698" s="190">
        <f t="shared" si="3"/>
        <v>0</v>
      </c>
      <c r="U698" s="36"/>
      <c r="V698" s="36"/>
      <c r="W698" s="36"/>
      <c r="X698" s="36"/>
      <c r="Y698" s="36"/>
      <c r="Z698" s="36"/>
      <c r="AA698" s="36"/>
      <c r="AB698" s="36"/>
      <c r="AC698" s="36"/>
      <c r="AD698" s="36"/>
      <c r="AE698" s="36"/>
      <c r="AR698" s="191" t="s">
        <v>253</v>
      </c>
      <c r="AT698" s="191" t="s">
        <v>261</v>
      </c>
      <c r="AU698" s="191" t="s">
        <v>89</v>
      </c>
      <c r="AY698" s="19" t="s">
        <v>201</v>
      </c>
      <c r="BE698" s="192">
        <f t="shared" si="4"/>
        <v>0</v>
      </c>
      <c r="BF698" s="192">
        <f t="shared" si="5"/>
        <v>0</v>
      </c>
      <c r="BG698" s="192">
        <f t="shared" si="6"/>
        <v>0</v>
      </c>
      <c r="BH698" s="192">
        <f t="shared" si="7"/>
        <v>0</v>
      </c>
      <c r="BI698" s="192">
        <f t="shared" si="8"/>
        <v>0</v>
      </c>
      <c r="BJ698" s="19" t="s">
        <v>23</v>
      </c>
      <c r="BK698" s="192">
        <f t="shared" si="9"/>
        <v>0</v>
      </c>
      <c r="BL698" s="19" t="s">
        <v>207</v>
      </c>
      <c r="BM698" s="191" t="s">
        <v>2263</v>
      </c>
    </row>
    <row r="699" spans="1:65" s="2" customFormat="1" ht="14.45" customHeight="1">
      <c r="A699" s="36"/>
      <c r="B699" s="37"/>
      <c r="C699" s="219" t="s">
        <v>2264</v>
      </c>
      <c r="D699" s="219" t="s">
        <v>261</v>
      </c>
      <c r="E699" s="220" t="s">
        <v>2265</v>
      </c>
      <c r="F699" s="221" t="s">
        <v>2266</v>
      </c>
      <c r="G699" s="222" t="s">
        <v>434</v>
      </c>
      <c r="H699" s="223">
        <v>2</v>
      </c>
      <c r="I699" s="224"/>
      <c r="J699" s="225">
        <f t="shared" si="0"/>
        <v>0</v>
      </c>
      <c r="K699" s="221" t="s">
        <v>206</v>
      </c>
      <c r="L699" s="226"/>
      <c r="M699" s="227" t="s">
        <v>22</v>
      </c>
      <c r="N699" s="228" t="s">
        <v>51</v>
      </c>
      <c r="O699" s="66"/>
      <c r="P699" s="189">
        <f t="shared" si="1"/>
        <v>0</v>
      </c>
      <c r="Q699" s="189">
        <v>0.37</v>
      </c>
      <c r="R699" s="189">
        <f t="shared" si="2"/>
        <v>0.74</v>
      </c>
      <c r="S699" s="189">
        <v>0</v>
      </c>
      <c r="T699" s="190">
        <f t="shared" si="3"/>
        <v>0</v>
      </c>
      <c r="U699" s="36"/>
      <c r="V699" s="36"/>
      <c r="W699" s="36"/>
      <c r="X699" s="36"/>
      <c r="Y699" s="36"/>
      <c r="Z699" s="36"/>
      <c r="AA699" s="36"/>
      <c r="AB699" s="36"/>
      <c r="AC699" s="36"/>
      <c r="AD699" s="36"/>
      <c r="AE699" s="36"/>
      <c r="AR699" s="191" t="s">
        <v>253</v>
      </c>
      <c r="AT699" s="191" t="s">
        <v>261</v>
      </c>
      <c r="AU699" s="191" t="s">
        <v>89</v>
      </c>
      <c r="AY699" s="19" t="s">
        <v>201</v>
      </c>
      <c r="BE699" s="192">
        <f t="shared" si="4"/>
        <v>0</v>
      </c>
      <c r="BF699" s="192">
        <f t="shared" si="5"/>
        <v>0</v>
      </c>
      <c r="BG699" s="192">
        <f t="shared" si="6"/>
        <v>0</v>
      </c>
      <c r="BH699" s="192">
        <f t="shared" si="7"/>
        <v>0</v>
      </c>
      <c r="BI699" s="192">
        <f t="shared" si="8"/>
        <v>0</v>
      </c>
      <c r="BJ699" s="19" t="s">
        <v>23</v>
      </c>
      <c r="BK699" s="192">
        <f t="shared" si="9"/>
        <v>0</v>
      </c>
      <c r="BL699" s="19" t="s">
        <v>207</v>
      </c>
      <c r="BM699" s="191" t="s">
        <v>2267</v>
      </c>
    </row>
    <row r="700" spans="1:65" s="2" customFormat="1" ht="14.45" customHeight="1">
      <c r="A700" s="36"/>
      <c r="B700" s="37"/>
      <c r="C700" s="219" t="s">
        <v>2268</v>
      </c>
      <c r="D700" s="219" t="s">
        <v>261</v>
      </c>
      <c r="E700" s="220" t="s">
        <v>2269</v>
      </c>
      <c r="F700" s="221" t="s">
        <v>2270</v>
      </c>
      <c r="G700" s="222" t="s">
        <v>434</v>
      </c>
      <c r="H700" s="223">
        <v>2</v>
      </c>
      <c r="I700" s="224"/>
      <c r="J700" s="225">
        <f t="shared" si="0"/>
        <v>0</v>
      </c>
      <c r="K700" s="221" t="s">
        <v>206</v>
      </c>
      <c r="L700" s="226"/>
      <c r="M700" s="227" t="s">
        <v>22</v>
      </c>
      <c r="N700" s="228" t="s">
        <v>51</v>
      </c>
      <c r="O700" s="66"/>
      <c r="P700" s="189">
        <f t="shared" si="1"/>
        <v>0</v>
      </c>
      <c r="Q700" s="189">
        <v>0.43</v>
      </c>
      <c r="R700" s="189">
        <f t="shared" si="2"/>
        <v>0.86</v>
      </c>
      <c r="S700" s="189">
        <v>0</v>
      </c>
      <c r="T700" s="190">
        <f t="shared" si="3"/>
        <v>0</v>
      </c>
      <c r="U700" s="36"/>
      <c r="V700" s="36"/>
      <c r="W700" s="36"/>
      <c r="X700" s="36"/>
      <c r="Y700" s="36"/>
      <c r="Z700" s="36"/>
      <c r="AA700" s="36"/>
      <c r="AB700" s="36"/>
      <c r="AC700" s="36"/>
      <c r="AD700" s="36"/>
      <c r="AE700" s="36"/>
      <c r="AR700" s="191" t="s">
        <v>253</v>
      </c>
      <c r="AT700" s="191" t="s">
        <v>261</v>
      </c>
      <c r="AU700" s="191" t="s">
        <v>89</v>
      </c>
      <c r="AY700" s="19" t="s">
        <v>201</v>
      </c>
      <c r="BE700" s="192">
        <f t="shared" si="4"/>
        <v>0</v>
      </c>
      <c r="BF700" s="192">
        <f t="shared" si="5"/>
        <v>0</v>
      </c>
      <c r="BG700" s="192">
        <f t="shared" si="6"/>
        <v>0</v>
      </c>
      <c r="BH700" s="192">
        <f t="shared" si="7"/>
        <v>0</v>
      </c>
      <c r="BI700" s="192">
        <f t="shared" si="8"/>
        <v>0</v>
      </c>
      <c r="BJ700" s="19" t="s">
        <v>23</v>
      </c>
      <c r="BK700" s="192">
        <f t="shared" si="9"/>
        <v>0</v>
      </c>
      <c r="BL700" s="19" t="s">
        <v>207</v>
      </c>
      <c r="BM700" s="191" t="s">
        <v>2271</v>
      </c>
    </row>
    <row r="701" spans="1:65" s="2" customFormat="1" ht="14.45" customHeight="1">
      <c r="A701" s="36"/>
      <c r="B701" s="37"/>
      <c r="C701" s="180" t="s">
        <v>2272</v>
      </c>
      <c r="D701" s="180" t="s">
        <v>202</v>
      </c>
      <c r="E701" s="181" t="s">
        <v>2273</v>
      </c>
      <c r="F701" s="182" t="s">
        <v>2274</v>
      </c>
      <c r="G701" s="183" t="s">
        <v>434</v>
      </c>
      <c r="H701" s="184">
        <v>6</v>
      </c>
      <c r="I701" s="185"/>
      <c r="J701" s="186">
        <f t="shared" si="0"/>
        <v>0</v>
      </c>
      <c r="K701" s="182" t="s">
        <v>206</v>
      </c>
      <c r="L701" s="41"/>
      <c r="M701" s="187" t="s">
        <v>22</v>
      </c>
      <c r="N701" s="188" t="s">
        <v>51</v>
      </c>
      <c r="O701" s="66"/>
      <c r="P701" s="189">
        <f t="shared" si="1"/>
        <v>0</v>
      </c>
      <c r="Q701" s="189">
        <v>0.34089999999999998</v>
      </c>
      <c r="R701" s="189">
        <f t="shared" si="2"/>
        <v>2.0453999999999999</v>
      </c>
      <c r="S701" s="189">
        <v>0</v>
      </c>
      <c r="T701" s="190">
        <f t="shared" si="3"/>
        <v>0</v>
      </c>
      <c r="U701" s="36"/>
      <c r="V701" s="36"/>
      <c r="W701" s="36"/>
      <c r="X701" s="36"/>
      <c r="Y701" s="36"/>
      <c r="Z701" s="36"/>
      <c r="AA701" s="36"/>
      <c r="AB701" s="36"/>
      <c r="AC701" s="36"/>
      <c r="AD701" s="36"/>
      <c r="AE701" s="36"/>
      <c r="AR701" s="191" t="s">
        <v>207</v>
      </c>
      <c r="AT701" s="191" t="s">
        <v>202</v>
      </c>
      <c r="AU701" s="191" t="s">
        <v>89</v>
      </c>
      <c r="AY701" s="19" t="s">
        <v>201</v>
      </c>
      <c r="BE701" s="192">
        <f t="shared" si="4"/>
        <v>0</v>
      </c>
      <c r="BF701" s="192">
        <f t="shared" si="5"/>
        <v>0</v>
      </c>
      <c r="BG701" s="192">
        <f t="shared" si="6"/>
        <v>0</v>
      </c>
      <c r="BH701" s="192">
        <f t="shared" si="7"/>
        <v>0</v>
      </c>
      <c r="BI701" s="192">
        <f t="shared" si="8"/>
        <v>0</v>
      </c>
      <c r="BJ701" s="19" t="s">
        <v>23</v>
      </c>
      <c r="BK701" s="192">
        <f t="shared" si="9"/>
        <v>0</v>
      </c>
      <c r="BL701" s="19" t="s">
        <v>207</v>
      </c>
      <c r="BM701" s="191" t="s">
        <v>2275</v>
      </c>
    </row>
    <row r="702" spans="1:65" s="2" customFormat="1" ht="87.75">
      <c r="A702" s="36"/>
      <c r="B702" s="37"/>
      <c r="C702" s="38"/>
      <c r="D702" s="193" t="s">
        <v>209</v>
      </c>
      <c r="E702" s="38"/>
      <c r="F702" s="194" t="s">
        <v>2276</v>
      </c>
      <c r="G702" s="38"/>
      <c r="H702" s="38"/>
      <c r="I702" s="195"/>
      <c r="J702" s="38"/>
      <c r="K702" s="38"/>
      <c r="L702" s="41"/>
      <c r="M702" s="196"/>
      <c r="N702" s="197"/>
      <c r="O702" s="66"/>
      <c r="P702" s="66"/>
      <c r="Q702" s="66"/>
      <c r="R702" s="66"/>
      <c r="S702" s="66"/>
      <c r="T702" s="67"/>
      <c r="U702" s="36"/>
      <c r="V702" s="36"/>
      <c r="W702" s="36"/>
      <c r="X702" s="36"/>
      <c r="Y702" s="36"/>
      <c r="Z702" s="36"/>
      <c r="AA702" s="36"/>
      <c r="AB702" s="36"/>
      <c r="AC702" s="36"/>
      <c r="AD702" s="36"/>
      <c r="AE702" s="36"/>
      <c r="AT702" s="19" t="s">
        <v>209</v>
      </c>
      <c r="AU702" s="19" t="s">
        <v>89</v>
      </c>
    </row>
    <row r="703" spans="1:65" s="2" customFormat="1" ht="14.45" customHeight="1">
      <c r="A703" s="36"/>
      <c r="B703" s="37"/>
      <c r="C703" s="219" t="s">
        <v>2277</v>
      </c>
      <c r="D703" s="219" t="s">
        <v>261</v>
      </c>
      <c r="E703" s="220" t="s">
        <v>2278</v>
      </c>
      <c r="F703" s="221" t="s">
        <v>2279</v>
      </c>
      <c r="G703" s="222" t="s">
        <v>434</v>
      </c>
      <c r="H703" s="223">
        <v>4</v>
      </c>
      <c r="I703" s="224"/>
      <c r="J703" s="225">
        <f>ROUND(I703*H703,2)</f>
        <v>0</v>
      </c>
      <c r="K703" s="221" t="s">
        <v>206</v>
      </c>
      <c r="L703" s="226"/>
      <c r="M703" s="227" t="s">
        <v>22</v>
      </c>
      <c r="N703" s="228" t="s">
        <v>51</v>
      </c>
      <c r="O703" s="66"/>
      <c r="P703" s="189">
        <f>O703*H703</f>
        <v>0</v>
      </c>
      <c r="Q703" s="189">
        <v>5.8000000000000003E-2</v>
      </c>
      <c r="R703" s="189">
        <f>Q703*H703</f>
        <v>0.23200000000000001</v>
      </c>
      <c r="S703" s="189">
        <v>0</v>
      </c>
      <c r="T703" s="190">
        <f>S703*H703</f>
        <v>0</v>
      </c>
      <c r="U703" s="36"/>
      <c r="V703" s="36"/>
      <c r="W703" s="36"/>
      <c r="X703" s="36"/>
      <c r="Y703" s="36"/>
      <c r="Z703" s="36"/>
      <c r="AA703" s="36"/>
      <c r="AB703" s="36"/>
      <c r="AC703" s="36"/>
      <c r="AD703" s="36"/>
      <c r="AE703" s="36"/>
      <c r="AR703" s="191" t="s">
        <v>253</v>
      </c>
      <c r="AT703" s="191" t="s">
        <v>261</v>
      </c>
      <c r="AU703" s="191" t="s">
        <v>89</v>
      </c>
      <c r="AY703" s="19" t="s">
        <v>201</v>
      </c>
      <c r="BE703" s="192">
        <f>IF(N703="základní",J703,0)</f>
        <v>0</v>
      </c>
      <c r="BF703" s="192">
        <f>IF(N703="snížená",J703,0)</f>
        <v>0</v>
      </c>
      <c r="BG703" s="192">
        <f>IF(N703="zákl. přenesená",J703,0)</f>
        <v>0</v>
      </c>
      <c r="BH703" s="192">
        <f>IF(N703="sníž. přenesená",J703,0)</f>
        <v>0</v>
      </c>
      <c r="BI703" s="192">
        <f>IF(N703="nulová",J703,0)</f>
        <v>0</v>
      </c>
      <c r="BJ703" s="19" t="s">
        <v>23</v>
      </c>
      <c r="BK703" s="192">
        <f>ROUND(I703*H703,2)</f>
        <v>0</v>
      </c>
      <c r="BL703" s="19" t="s">
        <v>207</v>
      </c>
      <c r="BM703" s="191" t="s">
        <v>2280</v>
      </c>
    </row>
    <row r="704" spans="1:65" s="2" customFormat="1" ht="14.45" customHeight="1">
      <c r="A704" s="36"/>
      <c r="B704" s="37"/>
      <c r="C704" s="219" t="s">
        <v>2281</v>
      </c>
      <c r="D704" s="219" t="s">
        <v>261</v>
      </c>
      <c r="E704" s="220" t="s">
        <v>2282</v>
      </c>
      <c r="F704" s="221" t="s">
        <v>2283</v>
      </c>
      <c r="G704" s="222" t="s">
        <v>434</v>
      </c>
      <c r="H704" s="223">
        <v>2</v>
      </c>
      <c r="I704" s="224"/>
      <c r="J704" s="225">
        <f>ROUND(I704*H704,2)</f>
        <v>0</v>
      </c>
      <c r="K704" s="221" t="s">
        <v>206</v>
      </c>
      <c r="L704" s="226"/>
      <c r="M704" s="227" t="s">
        <v>22</v>
      </c>
      <c r="N704" s="228" t="s">
        <v>51</v>
      </c>
      <c r="O704" s="66"/>
      <c r="P704" s="189">
        <f>O704*H704</f>
        <v>0</v>
      </c>
      <c r="Q704" s="189">
        <v>0.111</v>
      </c>
      <c r="R704" s="189">
        <f>Q704*H704</f>
        <v>0.222</v>
      </c>
      <c r="S704" s="189">
        <v>0</v>
      </c>
      <c r="T704" s="190">
        <f>S704*H704</f>
        <v>0</v>
      </c>
      <c r="U704" s="36"/>
      <c r="V704" s="36"/>
      <c r="W704" s="36"/>
      <c r="X704" s="36"/>
      <c r="Y704" s="36"/>
      <c r="Z704" s="36"/>
      <c r="AA704" s="36"/>
      <c r="AB704" s="36"/>
      <c r="AC704" s="36"/>
      <c r="AD704" s="36"/>
      <c r="AE704" s="36"/>
      <c r="AR704" s="191" t="s">
        <v>253</v>
      </c>
      <c r="AT704" s="191" t="s">
        <v>261</v>
      </c>
      <c r="AU704" s="191" t="s">
        <v>89</v>
      </c>
      <c r="AY704" s="19" t="s">
        <v>201</v>
      </c>
      <c r="BE704" s="192">
        <f>IF(N704="základní",J704,0)</f>
        <v>0</v>
      </c>
      <c r="BF704" s="192">
        <f>IF(N704="snížená",J704,0)</f>
        <v>0</v>
      </c>
      <c r="BG704" s="192">
        <f>IF(N704="zákl. přenesená",J704,0)</f>
        <v>0</v>
      </c>
      <c r="BH704" s="192">
        <f>IF(N704="sníž. přenesená",J704,0)</f>
        <v>0</v>
      </c>
      <c r="BI704" s="192">
        <f>IF(N704="nulová",J704,0)</f>
        <v>0</v>
      </c>
      <c r="BJ704" s="19" t="s">
        <v>23</v>
      </c>
      <c r="BK704" s="192">
        <f>ROUND(I704*H704,2)</f>
        <v>0</v>
      </c>
      <c r="BL704" s="19" t="s">
        <v>207</v>
      </c>
      <c r="BM704" s="191" t="s">
        <v>2284</v>
      </c>
    </row>
    <row r="705" spans="1:65" s="2" customFormat="1" ht="14.45" customHeight="1">
      <c r="A705" s="36"/>
      <c r="B705" s="37"/>
      <c r="C705" s="219" t="s">
        <v>2285</v>
      </c>
      <c r="D705" s="219" t="s">
        <v>261</v>
      </c>
      <c r="E705" s="220" t="s">
        <v>2286</v>
      </c>
      <c r="F705" s="221" t="s">
        <v>2287</v>
      </c>
      <c r="G705" s="222" t="s">
        <v>434</v>
      </c>
      <c r="H705" s="223">
        <v>4</v>
      </c>
      <c r="I705" s="224"/>
      <c r="J705" s="225">
        <f>ROUND(I705*H705,2)</f>
        <v>0</v>
      </c>
      <c r="K705" s="221" t="s">
        <v>206</v>
      </c>
      <c r="L705" s="226"/>
      <c r="M705" s="227" t="s">
        <v>22</v>
      </c>
      <c r="N705" s="228" t="s">
        <v>51</v>
      </c>
      <c r="O705" s="66"/>
      <c r="P705" s="189">
        <f>O705*H705</f>
        <v>0</v>
      </c>
      <c r="Q705" s="189">
        <v>5.7000000000000002E-2</v>
      </c>
      <c r="R705" s="189">
        <f>Q705*H705</f>
        <v>0.22800000000000001</v>
      </c>
      <c r="S705" s="189">
        <v>0</v>
      </c>
      <c r="T705" s="190">
        <f>S705*H705</f>
        <v>0</v>
      </c>
      <c r="U705" s="36"/>
      <c r="V705" s="36"/>
      <c r="W705" s="36"/>
      <c r="X705" s="36"/>
      <c r="Y705" s="36"/>
      <c r="Z705" s="36"/>
      <c r="AA705" s="36"/>
      <c r="AB705" s="36"/>
      <c r="AC705" s="36"/>
      <c r="AD705" s="36"/>
      <c r="AE705" s="36"/>
      <c r="AR705" s="191" t="s">
        <v>253</v>
      </c>
      <c r="AT705" s="191" t="s">
        <v>261</v>
      </c>
      <c r="AU705" s="191" t="s">
        <v>89</v>
      </c>
      <c r="AY705" s="19" t="s">
        <v>201</v>
      </c>
      <c r="BE705" s="192">
        <f>IF(N705="základní",J705,0)</f>
        <v>0</v>
      </c>
      <c r="BF705" s="192">
        <f>IF(N705="snížená",J705,0)</f>
        <v>0</v>
      </c>
      <c r="BG705" s="192">
        <f>IF(N705="zákl. přenesená",J705,0)</f>
        <v>0</v>
      </c>
      <c r="BH705" s="192">
        <f>IF(N705="sníž. přenesená",J705,0)</f>
        <v>0</v>
      </c>
      <c r="BI705" s="192">
        <f>IF(N705="nulová",J705,0)</f>
        <v>0</v>
      </c>
      <c r="BJ705" s="19" t="s">
        <v>23</v>
      </c>
      <c r="BK705" s="192">
        <f>ROUND(I705*H705,2)</f>
        <v>0</v>
      </c>
      <c r="BL705" s="19" t="s">
        <v>207</v>
      </c>
      <c r="BM705" s="191" t="s">
        <v>2288</v>
      </c>
    </row>
    <row r="706" spans="1:65" s="2" customFormat="1" ht="14.45" customHeight="1">
      <c r="A706" s="36"/>
      <c r="B706" s="37"/>
      <c r="C706" s="219" t="s">
        <v>2289</v>
      </c>
      <c r="D706" s="219" t="s">
        <v>261</v>
      </c>
      <c r="E706" s="220" t="s">
        <v>2290</v>
      </c>
      <c r="F706" s="221" t="s">
        <v>2291</v>
      </c>
      <c r="G706" s="222" t="s">
        <v>434</v>
      </c>
      <c r="H706" s="223">
        <v>6</v>
      </c>
      <c r="I706" s="224"/>
      <c r="J706" s="225">
        <f>ROUND(I706*H706,2)</f>
        <v>0</v>
      </c>
      <c r="K706" s="221" t="s">
        <v>206</v>
      </c>
      <c r="L706" s="226"/>
      <c r="M706" s="227" t="s">
        <v>22</v>
      </c>
      <c r="N706" s="228" t="s">
        <v>51</v>
      </c>
      <c r="O706" s="66"/>
      <c r="P706" s="189">
        <f>O706*H706</f>
        <v>0</v>
      </c>
      <c r="Q706" s="189">
        <v>2.7E-2</v>
      </c>
      <c r="R706" s="189">
        <f>Q706*H706</f>
        <v>0.16200000000000001</v>
      </c>
      <c r="S706" s="189">
        <v>0</v>
      </c>
      <c r="T706" s="190">
        <f>S706*H706</f>
        <v>0</v>
      </c>
      <c r="U706" s="36"/>
      <c r="V706" s="36"/>
      <c r="W706" s="36"/>
      <c r="X706" s="36"/>
      <c r="Y706" s="36"/>
      <c r="Z706" s="36"/>
      <c r="AA706" s="36"/>
      <c r="AB706" s="36"/>
      <c r="AC706" s="36"/>
      <c r="AD706" s="36"/>
      <c r="AE706" s="36"/>
      <c r="AR706" s="191" t="s">
        <v>253</v>
      </c>
      <c r="AT706" s="191" t="s">
        <v>261</v>
      </c>
      <c r="AU706" s="191" t="s">
        <v>89</v>
      </c>
      <c r="AY706" s="19" t="s">
        <v>201</v>
      </c>
      <c r="BE706" s="192">
        <f>IF(N706="základní",J706,0)</f>
        <v>0</v>
      </c>
      <c r="BF706" s="192">
        <f>IF(N706="snížená",J706,0)</f>
        <v>0</v>
      </c>
      <c r="BG706" s="192">
        <f>IF(N706="zákl. přenesená",J706,0)</f>
        <v>0</v>
      </c>
      <c r="BH706" s="192">
        <f>IF(N706="sníž. přenesená",J706,0)</f>
        <v>0</v>
      </c>
      <c r="BI706" s="192">
        <f>IF(N706="nulová",J706,0)</f>
        <v>0</v>
      </c>
      <c r="BJ706" s="19" t="s">
        <v>23</v>
      </c>
      <c r="BK706" s="192">
        <f>ROUND(I706*H706,2)</f>
        <v>0</v>
      </c>
      <c r="BL706" s="19" t="s">
        <v>207</v>
      </c>
      <c r="BM706" s="191" t="s">
        <v>2292</v>
      </c>
    </row>
    <row r="707" spans="1:65" s="2" customFormat="1" ht="14.45" customHeight="1">
      <c r="A707" s="36"/>
      <c r="B707" s="37"/>
      <c r="C707" s="180" t="s">
        <v>2293</v>
      </c>
      <c r="D707" s="180" t="s">
        <v>202</v>
      </c>
      <c r="E707" s="181" t="s">
        <v>562</v>
      </c>
      <c r="F707" s="182" t="s">
        <v>563</v>
      </c>
      <c r="G707" s="183" t="s">
        <v>434</v>
      </c>
      <c r="H707" s="184">
        <v>2</v>
      </c>
      <c r="I707" s="185"/>
      <c r="J707" s="186">
        <f>ROUND(I707*H707,2)</f>
        <v>0</v>
      </c>
      <c r="K707" s="182" t="s">
        <v>206</v>
      </c>
      <c r="L707" s="41"/>
      <c r="M707" s="187" t="s">
        <v>22</v>
      </c>
      <c r="N707" s="188" t="s">
        <v>51</v>
      </c>
      <c r="O707" s="66"/>
      <c r="P707" s="189">
        <f>O707*H707</f>
        <v>0</v>
      </c>
      <c r="Q707" s="189">
        <v>0.21734000000000001</v>
      </c>
      <c r="R707" s="189">
        <f>Q707*H707</f>
        <v>0.43468000000000001</v>
      </c>
      <c r="S707" s="189">
        <v>0</v>
      </c>
      <c r="T707" s="190">
        <f>S707*H707</f>
        <v>0</v>
      </c>
      <c r="U707" s="36"/>
      <c r="V707" s="36"/>
      <c r="W707" s="36"/>
      <c r="X707" s="36"/>
      <c r="Y707" s="36"/>
      <c r="Z707" s="36"/>
      <c r="AA707" s="36"/>
      <c r="AB707" s="36"/>
      <c r="AC707" s="36"/>
      <c r="AD707" s="36"/>
      <c r="AE707" s="36"/>
      <c r="AR707" s="191" t="s">
        <v>207</v>
      </c>
      <c r="AT707" s="191" t="s">
        <v>202</v>
      </c>
      <c r="AU707" s="191" t="s">
        <v>89</v>
      </c>
      <c r="AY707" s="19" t="s">
        <v>201</v>
      </c>
      <c r="BE707" s="192">
        <f>IF(N707="základní",J707,0)</f>
        <v>0</v>
      </c>
      <c r="BF707" s="192">
        <f>IF(N707="snížená",J707,0)</f>
        <v>0</v>
      </c>
      <c r="BG707" s="192">
        <f>IF(N707="zákl. přenesená",J707,0)</f>
        <v>0</v>
      </c>
      <c r="BH707" s="192">
        <f>IF(N707="sníž. přenesená",J707,0)</f>
        <v>0</v>
      </c>
      <c r="BI707" s="192">
        <f>IF(N707="nulová",J707,0)</f>
        <v>0</v>
      </c>
      <c r="BJ707" s="19" t="s">
        <v>23</v>
      </c>
      <c r="BK707" s="192">
        <f>ROUND(I707*H707,2)</f>
        <v>0</v>
      </c>
      <c r="BL707" s="19" t="s">
        <v>207</v>
      </c>
      <c r="BM707" s="191" t="s">
        <v>2294</v>
      </c>
    </row>
    <row r="708" spans="1:65" s="2" customFormat="1" ht="136.5">
      <c r="A708" s="36"/>
      <c r="B708" s="37"/>
      <c r="C708" s="38"/>
      <c r="D708" s="193" t="s">
        <v>209</v>
      </c>
      <c r="E708" s="38"/>
      <c r="F708" s="194" t="s">
        <v>565</v>
      </c>
      <c r="G708" s="38"/>
      <c r="H708" s="38"/>
      <c r="I708" s="195"/>
      <c r="J708" s="38"/>
      <c r="K708" s="38"/>
      <c r="L708" s="41"/>
      <c r="M708" s="196"/>
      <c r="N708" s="197"/>
      <c r="O708" s="66"/>
      <c r="P708" s="66"/>
      <c r="Q708" s="66"/>
      <c r="R708" s="66"/>
      <c r="S708" s="66"/>
      <c r="T708" s="67"/>
      <c r="U708" s="36"/>
      <c r="V708" s="36"/>
      <c r="W708" s="36"/>
      <c r="X708" s="36"/>
      <c r="Y708" s="36"/>
      <c r="Z708" s="36"/>
      <c r="AA708" s="36"/>
      <c r="AB708" s="36"/>
      <c r="AC708" s="36"/>
      <c r="AD708" s="36"/>
      <c r="AE708" s="36"/>
      <c r="AT708" s="19" t="s">
        <v>209</v>
      </c>
      <c r="AU708" s="19" t="s">
        <v>89</v>
      </c>
    </row>
    <row r="709" spans="1:65" s="2" customFormat="1" ht="14.45" customHeight="1">
      <c r="A709" s="36"/>
      <c r="B709" s="37"/>
      <c r="C709" s="219" t="s">
        <v>2295</v>
      </c>
      <c r="D709" s="219" t="s">
        <v>261</v>
      </c>
      <c r="E709" s="220" t="s">
        <v>567</v>
      </c>
      <c r="F709" s="221" t="s">
        <v>568</v>
      </c>
      <c r="G709" s="222" t="s">
        <v>434</v>
      </c>
      <c r="H709" s="223">
        <v>2</v>
      </c>
      <c r="I709" s="224"/>
      <c r="J709" s="225">
        <f>ROUND(I709*H709,2)</f>
        <v>0</v>
      </c>
      <c r="K709" s="221" t="s">
        <v>206</v>
      </c>
      <c r="L709" s="226"/>
      <c r="M709" s="227" t="s">
        <v>22</v>
      </c>
      <c r="N709" s="228" t="s">
        <v>51</v>
      </c>
      <c r="O709" s="66"/>
      <c r="P709" s="189">
        <f>O709*H709</f>
        <v>0</v>
      </c>
      <c r="Q709" s="189">
        <v>0.08</v>
      </c>
      <c r="R709" s="189">
        <f>Q709*H709</f>
        <v>0.16</v>
      </c>
      <c r="S709" s="189">
        <v>0</v>
      </c>
      <c r="T709" s="190">
        <f>S709*H709</f>
        <v>0</v>
      </c>
      <c r="U709" s="36"/>
      <c r="V709" s="36"/>
      <c r="W709" s="36"/>
      <c r="X709" s="36"/>
      <c r="Y709" s="36"/>
      <c r="Z709" s="36"/>
      <c r="AA709" s="36"/>
      <c r="AB709" s="36"/>
      <c r="AC709" s="36"/>
      <c r="AD709" s="36"/>
      <c r="AE709" s="36"/>
      <c r="AR709" s="191" t="s">
        <v>253</v>
      </c>
      <c r="AT709" s="191" t="s">
        <v>261</v>
      </c>
      <c r="AU709" s="191" t="s">
        <v>89</v>
      </c>
      <c r="AY709" s="19" t="s">
        <v>201</v>
      </c>
      <c r="BE709" s="192">
        <f>IF(N709="základní",J709,0)</f>
        <v>0</v>
      </c>
      <c r="BF709" s="192">
        <f>IF(N709="snížená",J709,0)</f>
        <v>0</v>
      </c>
      <c r="BG709" s="192">
        <f>IF(N709="zákl. přenesená",J709,0)</f>
        <v>0</v>
      </c>
      <c r="BH709" s="192">
        <f>IF(N709="sníž. přenesená",J709,0)</f>
        <v>0</v>
      </c>
      <c r="BI709" s="192">
        <f>IF(N709="nulová",J709,0)</f>
        <v>0</v>
      </c>
      <c r="BJ709" s="19" t="s">
        <v>23</v>
      </c>
      <c r="BK709" s="192">
        <f>ROUND(I709*H709,2)</f>
        <v>0</v>
      </c>
      <c r="BL709" s="19" t="s">
        <v>207</v>
      </c>
      <c r="BM709" s="191" t="s">
        <v>2296</v>
      </c>
    </row>
    <row r="710" spans="1:65" s="2" customFormat="1" ht="14.45" customHeight="1">
      <c r="A710" s="36"/>
      <c r="B710" s="37"/>
      <c r="C710" s="180" t="s">
        <v>2297</v>
      </c>
      <c r="D710" s="180" t="s">
        <v>202</v>
      </c>
      <c r="E710" s="181" t="s">
        <v>2298</v>
      </c>
      <c r="F710" s="182" t="s">
        <v>2299</v>
      </c>
      <c r="G710" s="183" t="s">
        <v>434</v>
      </c>
      <c r="H710" s="184">
        <v>6</v>
      </c>
      <c r="I710" s="185"/>
      <c r="J710" s="186">
        <f>ROUND(I710*H710,2)</f>
        <v>0</v>
      </c>
      <c r="K710" s="182" t="s">
        <v>206</v>
      </c>
      <c r="L710" s="41"/>
      <c r="M710" s="187" t="s">
        <v>22</v>
      </c>
      <c r="N710" s="188" t="s">
        <v>51</v>
      </c>
      <c r="O710" s="66"/>
      <c r="P710" s="189">
        <f>O710*H710</f>
        <v>0</v>
      </c>
      <c r="Q710" s="189">
        <v>0</v>
      </c>
      <c r="R710" s="189">
        <f>Q710*H710</f>
        <v>0</v>
      </c>
      <c r="S710" s="189">
        <v>0.1</v>
      </c>
      <c r="T710" s="190">
        <f>S710*H710</f>
        <v>0.60000000000000009</v>
      </c>
      <c r="U710" s="36"/>
      <c r="V710" s="36"/>
      <c r="W710" s="36"/>
      <c r="X710" s="36"/>
      <c r="Y710" s="36"/>
      <c r="Z710" s="36"/>
      <c r="AA710" s="36"/>
      <c r="AB710" s="36"/>
      <c r="AC710" s="36"/>
      <c r="AD710" s="36"/>
      <c r="AE710" s="36"/>
      <c r="AR710" s="191" t="s">
        <v>207</v>
      </c>
      <c r="AT710" s="191" t="s">
        <v>202</v>
      </c>
      <c r="AU710" s="191" t="s">
        <v>89</v>
      </c>
      <c r="AY710" s="19" t="s">
        <v>201</v>
      </c>
      <c r="BE710" s="192">
        <f>IF(N710="základní",J710,0)</f>
        <v>0</v>
      </c>
      <c r="BF710" s="192">
        <f>IF(N710="snížená",J710,0)</f>
        <v>0</v>
      </c>
      <c r="BG710" s="192">
        <f>IF(N710="zákl. přenesená",J710,0)</f>
        <v>0</v>
      </c>
      <c r="BH710" s="192">
        <f>IF(N710="sníž. přenesená",J710,0)</f>
        <v>0</v>
      </c>
      <c r="BI710" s="192">
        <f>IF(N710="nulová",J710,0)</f>
        <v>0</v>
      </c>
      <c r="BJ710" s="19" t="s">
        <v>23</v>
      </c>
      <c r="BK710" s="192">
        <f>ROUND(I710*H710,2)</f>
        <v>0</v>
      </c>
      <c r="BL710" s="19" t="s">
        <v>207</v>
      </c>
      <c r="BM710" s="191" t="s">
        <v>2300</v>
      </c>
    </row>
    <row r="711" spans="1:65" s="13" customFormat="1" ht="11.25">
      <c r="B711" s="198"/>
      <c r="C711" s="199"/>
      <c r="D711" s="193" t="s">
        <v>211</v>
      </c>
      <c r="E711" s="200" t="s">
        <v>22</v>
      </c>
      <c r="F711" s="201" t="s">
        <v>2301</v>
      </c>
      <c r="G711" s="199"/>
      <c r="H711" s="200" t="s">
        <v>22</v>
      </c>
      <c r="I711" s="202"/>
      <c r="J711" s="199"/>
      <c r="K711" s="199"/>
      <c r="L711" s="203"/>
      <c r="M711" s="204"/>
      <c r="N711" s="205"/>
      <c r="O711" s="205"/>
      <c r="P711" s="205"/>
      <c r="Q711" s="205"/>
      <c r="R711" s="205"/>
      <c r="S711" s="205"/>
      <c r="T711" s="206"/>
      <c r="AT711" s="207" t="s">
        <v>211</v>
      </c>
      <c r="AU711" s="207" t="s">
        <v>89</v>
      </c>
      <c r="AV711" s="13" t="s">
        <v>23</v>
      </c>
      <c r="AW711" s="13" t="s">
        <v>41</v>
      </c>
      <c r="AX711" s="13" t="s">
        <v>80</v>
      </c>
      <c r="AY711" s="207" t="s">
        <v>201</v>
      </c>
    </row>
    <row r="712" spans="1:65" s="13" customFormat="1" ht="11.25">
      <c r="B712" s="198"/>
      <c r="C712" s="199"/>
      <c r="D712" s="193" t="s">
        <v>211</v>
      </c>
      <c r="E712" s="200" t="s">
        <v>22</v>
      </c>
      <c r="F712" s="201" t="s">
        <v>1653</v>
      </c>
      <c r="G712" s="199"/>
      <c r="H712" s="200" t="s">
        <v>22</v>
      </c>
      <c r="I712" s="202"/>
      <c r="J712" s="199"/>
      <c r="K712" s="199"/>
      <c r="L712" s="203"/>
      <c r="M712" s="204"/>
      <c r="N712" s="205"/>
      <c r="O712" s="205"/>
      <c r="P712" s="205"/>
      <c r="Q712" s="205"/>
      <c r="R712" s="205"/>
      <c r="S712" s="205"/>
      <c r="T712" s="206"/>
      <c r="AT712" s="207" t="s">
        <v>211</v>
      </c>
      <c r="AU712" s="207" t="s">
        <v>89</v>
      </c>
      <c r="AV712" s="13" t="s">
        <v>23</v>
      </c>
      <c r="AW712" s="13" t="s">
        <v>41</v>
      </c>
      <c r="AX712" s="13" t="s">
        <v>80</v>
      </c>
      <c r="AY712" s="207" t="s">
        <v>201</v>
      </c>
    </row>
    <row r="713" spans="1:65" s="14" customFormat="1" ht="11.25">
      <c r="B713" s="208"/>
      <c r="C713" s="209"/>
      <c r="D713" s="193" t="s">
        <v>211</v>
      </c>
      <c r="E713" s="210" t="s">
        <v>22</v>
      </c>
      <c r="F713" s="211" t="s">
        <v>89</v>
      </c>
      <c r="G713" s="209"/>
      <c r="H713" s="212">
        <v>2</v>
      </c>
      <c r="I713" s="213"/>
      <c r="J713" s="209"/>
      <c r="K713" s="209"/>
      <c r="L713" s="214"/>
      <c r="M713" s="215"/>
      <c r="N713" s="216"/>
      <c r="O713" s="216"/>
      <c r="P713" s="216"/>
      <c r="Q713" s="216"/>
      <c r="R713" s="216"/>
      <c r="S713" s="216"/>
      <c r="T713" s="217"/>
      <c r="AT713" s="218" t="s">
        <v>211</v>
      </c>
      <c r="AU713" s="218" t="s">
        <v>89</v>
      </c>
      <c r="AV713" s="14" t="s">
        <v>89</v>
      </c>
      <c r="AW713" s="14" t="s">
        <v>41</v>
      </c>
      <c r="AX713" s="14" t="s">
        <v>80</v>
      </c>
      <c r="AY713" s="218" t="s">
        <v>201</v>
      </c>
    </row>
    <row r="714" spans="1:65" s="13" customFormat="1" ht="11.25">
      <c r="B714" s="198"/>
      <c r="C714" s="199"/>
      <c r="D714" s="193" t="s">
        <v>211</v>
      </c>
      <c r="E714" s="200" t="s">
        <v>22</v>
      </c>
      <c r="F714" s="201" t="s">
        <v>1655</v>
      </c>
      <c r="G714" s="199"/>
      <c r="H714" s="200" t="s">
        <v>22</v>
      </c>
      <c r="I714" s="202"/>
      <c r="J714" s="199"/>
      <c r="K714" s="199"/>
      <c r="L714" s="203"/>
      <c r="M714" s="204"/>
      <c r="N714" s="205"/>
      <c r="O714" s="205"/>
      <c r="P714" s="205"/>
      <c r="Q714" s="205"/>
      <c r="R714" s="205"/>
      <c r="S714" s="205"/>
      <c r="T714" s="206"/>
      <c r="AT714" s="207" t="s">
        <v>211</v>
      </c>
      <c r="AU714" s="207" t="s">
        <v>89</v>
      </c>
      <c r="AV714" s="13" t="s">
        <v>23</v>
      </c>
      <c r="AW714" s="13" t="s">
        <v>41</v>
      </c>
      <c r="AX714" s="13" t="s">
        <v>80</v>
      </c>
      <c r="AY714" s="207" t="s">
        <v>201</v>
      </c>
    </row>
    <row r="715" spans="1:65" s="14" customFormat="1" ht="11.25">
      <c r="B715" s="208"/>
      <c r="C715" s="209"/>
      <c r="D715" s="193" t="s">
        <v>211</v>
      </c>
      <c r="E715" s="210" t="s">
        <v>22</v>
      </c>
      <c r="F715" s="211" t="s">
        <v>207</v>
      </c>
      <c r="G715" s="209"/>
      <c r="H715" s="212">
        <v>4</v>
      </c>
      <c r="I715" s="213"/>
      <c r="J715" s="209"/>
      <c r="K715" s="209"/>
      <c r="L715" s="214"/>
      <c r="M715" s="215"/>
      <c r="N715" s="216"/>
      <c r="O715" s="216"/>
      <c r="P715" s="216"/>
      <c r="Q715" s="216"/>
      <c r="R715" s="216"/>
      <c r="S715" s="216"/>
      <c r="T715" s="217"/>
      <c r="AT715" s="218" t="s">
        <v>211</v>
      </c>
      <c r="AU715" s="218" t="s">
        <v>89</v>
      </c>
      <c r="AV715" s="14" t="s">
        <v>89</v>
      </c>
      <c r="AW715" s="14" t="s">
        <v>41</v>
      </c>
      <c r="AX715" s="14" t="s">
        <v>80</v>
      </c>
      <c r="AY715" s="218" t="s">
        <v>201</v>
      </c>
    </row>
    <row r="716" spans="1:65" s="15" customFormat="1" ht="11.25">
      <c r="B716" s="229"/>
      <c r="C716" s="230"/>
      <c r="D716" s="193" t="s">
        <v>211</v>
      </c>
      <c r="E716" s="231" t="s">
        <v>22</v>
      </c>
      <c r="F716" s="232" t="s">
        <v>316</v>
      </c>
      <c r="G716" s="230"/>
      <c r="H716" s="233">
        <v>6</v>
      </c>
      <c r="I716" s="234"/>
      <c r="J716" s="230"/>
      <c r="K716" s="230"/>
      <c r="L716" s="235"/>
      <c r="M716" s="236"/>
      <c r="N716" s="237"/>
      <c r="O716" s="237"/>
      <c r="P716" s="237"/>
      <c r="Q716" s="237"/>
      <c r="R716" s="237"/>
      <c r="S716" s="237"/>
      <c r="T716" s="238"/>
      <c r="AT716" s="239" t="s">
        <v>211</v>
      </c>
      <c r="AU716" s="239" t="s">
        <v>89</v>
      </c>
      <c r="AV716" s="15" t="s">
        <v>207</v>
      </c>
      <c r="AW716" s="15" t="s">
        <v>41</v>
      </c>
      <c r="AX716" s="15" t="s">
        <v>23</v>
      </c>
      <c r="AY716" s="239" t="s">
        <v>201</v>
      </c>
    </row>
    <row r="717" spans="1:65" s="2" customFormat="1" ht="14.45" customHeight="1">
      <c r="A717" s="36"/>
      <c r="B717" s="37"/>
      <c r="C717" s="180" t="s">
        <v>2302</v>
      </c>
      <c r="D717" s="180" t="s">
        <v>202</v>
      </c>
      <c r="E717" s="181" t="s">
        <v>2303</v>
      </c>
      <c r="F717" s="182" t="s">
        <v>2304</v>
      </c>
      <c r="G717" s="183" t="s">
        <v>434</v>
      </c>
      <c r="H717" s="184">
        <v>7</v>
      </c>
      <c r="I717" s="185"/>
      <c r="J717" s="186">
        <f>ROUND(I717*H717,2)</f>
        <v>0</v>
      </c>
      <c r="K717" s="182" t="s">
        <v>206</v>
      </c>
      <c r="L717" s="41"/>
      <c r="M717" s="187" t="s">
        <v>22</v>
      </c>
      <c r="N717" s="188" t="s">
        <v>51</v>
      </c>
      <c r="O717" s="66"/>
      <c r="P717" s="189">
        <f>O717*H717</f>
        <v>0</v>
      </c>
      <c r="Q717" s="189">
        <v>0.21734000000000001</v>
      </c>
      <c r="R717" s="189">
        <f>Q717*H717</f>
        <v>1.52138</v>
      </c>
      <c r="S717" s="189">
        <v>0</v>
      </c>
      <c r="T717" s="190">
        <f>S717*H717</f>
        <v>0</v>
      </c>
      <c r="U717" s="36"/>
      <c r="V717" s="36"/>
      <c r="W717" s="36"/>
      <c r="X717" s="36"/>
      <c r="Y717" s="36"/>
      <c r="Z717" s="36"/>
      <c r="AA717" s="36"/>
      <c r="AB717" s="36"/>
      <c r="AC717" s="36"/>
      <c r="AD717" s="36"/>
      <c r="AE717" s="36"/>
      <c r="AR717" s="191" t="s">
        <v>207</v>
      </c>
      <c r="AT717" s="191" t="s">
        <v>202</v>
      </c>
      <c r="AU717" s="191" t="s">
        <v>89</v>
      </c>
      <c r="AY717" s="19" t="s">
        <v>201</v>
      </c>
      <c r="BE717" s="192">
        <f>IF(N717="základní",J717,0)</f>
        <v>0</v>
      </c>
      <c r="BF717" s="192">
        <f>IF(N717="snížená",J717,0)</f>
        <v>0</v>
      </c>
      <c r="BG717" s="192">
        <f>IF(N717="zákl. přenesená",J717,0)</f>
        <v>0</v>
      </c>
      <c r="BH717" s="192">
        <f>IF(N717="sníž. přenesená",J717,0)</f>
        <v>0</v>
      </c>
      <c r="BI717" s="192">
        <f>IF(N717="nulová",J717,0)</f>
        <v>0</v>
      </c>
      <c r="BJ717" s="19" t="s">
        <v>23</v>
      </c>
      <c r="BK717" s="192">
        <f>ROUND(I717*H717,2)</f>
        <v>0</v>
      </c>
      <c r="BL717" s="19" t="s">
        <v>207</v>
      </c>
      <c r="BM717" s="191" t="s">
        <v>2305</v>
      </c>
    </row>
    <row r="718" spans="1:65" s="2" customFormat="1" ht="29.25">
      <c r="A718" s="36"/>
      <c r="B718" s="37"/>
      <c r="C718" s="38"/>
      <c r="D718" s="193" t="s">
        <v>209</v>
      </c>
      <c r="E718" s="38"/>
      <c r="F718" s="194" t="s">
        <v>2306</v>
      </c>
      <c r="G718" s="38"/>
      <c r="H718" s="38"/>
      <c r="I718" s="195"/>
      <c r="J718" s="38"/>
      <c r="K718" s="38"/>
      <c r="L718" s="41"/>
      <c r="M718" s="196"/>
      <c r="N718" s="197"/>
      <c r="O718" s="66"/>
      <c r="P718" s="66"/>
      <c r="Q718" s="66"/>
      <c r="R718" s="66"/>
      <c r="S718" s="66"/>
      <c r="T718" s="67"/>
      <c r="U718" s="36"/>
      <c r="V718" s="36"/>
      <c r="W718" s="36"/>
      <c r="X718" s="36"/>
      <c r="Y718" s="36"/>
      <c r="Z718" s="36"/>
      <c r="AA718" s="36"/>
      <c r="AB718" s="36"/>
      <c r="AC718" s="36"/>
      <c r="AD718" s="36"/>
      <c r="AE718" s="36"/>
      <c r="AT718" s="19" t="s">
        <v>209</v>
      </c>
      <c r="AU718" s="19" t="s">
        <v>89</v>
      </c>
    </row>
    <row r="719" spans="1:65" s="2" customFormat="1" ht="14.45" customHeight="1">
      <c r="A719" s="36"/>
      <c r="B719" s="37"/>
      <c r="C719" s="219" t="s">
        <v>2307</v>
      </c>
      <c r="D719" s="219" t="s">
        <v>261</v>
      </c>
      <c r="E719" s="220" t="s">
        <v>2308</v>
      </c>
      <c r="F719" s="221" t="s">
        <v>2309</v>
      </c>
      <c r="G719" s="222" t="s">
        <v>434</v>
      </c>
      <c r="H719" s="223">
        <v>7</v>
      </c>
      <c r="I719" s="224"/>
      <c r="J719" s="225">
        <f>ROUND(I719*H719,2)</f>
        <v>0</v>
      </c>
      <c r="K719" s="221" t="s">
        <v>206</v>
      </c>
      <c r="L719" s="226"/>
      <c r="M719" s="227" t="s">
        <v>22</v>
      </c>
      <c r="N719" s="228" t="s">
        <v>51</v>
      </c>
      <c r="O719" s="66"/>
      <c r="P719" s="189">
        <f>O719*H719</f>
        <v>0</v>
      </c>
      <c r="Q719" s="189">
        <v>9.5799999999999996E-2</v>
      </c>
      <c r="R719" s="189">
        <f>Q719*H719</f>
        <v>0.67059999999999997</v>
      </c>
      <c r="S719" s="189">
        <v>0</v>
      </c>
      <c r="T719" s="190">
        <f>S719*H719</f>
        <v>0</v>
      </c>
      <c r="U719" s="36"/>
      <c r="V719" s="36"/>
      <c r="W719" s="36"/>
      <c r="X719" s="36"/>
      <c r="Y719" s="36"/>
      <c r="Z719" s="36"/>
      <c r="AA719" s="36"/>
      <c r="AB719" s="36"/>
      <c r="AC719" s="36"/>
      <c r="AD719" s="36"/>
      <c r="AE719" s="36"/>
      <c r="AR719" s="191" t="s">
        <v>253</v>
      </c>
      <c r="AT719" s="191" t="s">
        <v>261</v>
      </c>
      <c r="AU719" s="191" t="s">
        <v>89</v>
      </c>
      <c r="AY719" s="19" t="s">
        <v>201</v>
      </c>
      <c r="BE719" s="192">
        <f>IF(N719="základní",J719,0)</f>
        <v>0</v>
      </c>
      <c r="BF719" s="192">
        <f>IF(N719="snížená",J719,0)</f>
        <v>0</v>
      </c>
      <c r="BG719" s="192">
        <f>IF(N719="zákl. přenesená",J719,0)</f>
        <v>0</v>
      </c>
      <c r="BH719" s="192">
        <f>IF(N719="sníž. přenesená",J719,0)</f>
        <v>0</v>
      </c>
      <c r="BI719" s="192">
        <f>IF(N719="nulová",J719,0)</f>
        <v>0</v>
      </c>
      <c r="BJ719" s="19" t="s">
        <v>23</v>
      </c>
      <c r="BK719" s="192">
        <f>ROUND(I719*H719,2)</f>
        <v>0</v>
      </c>
      <c r="BL719" s="19" t="s">
        <v>207</v>
      </c>
      <c r="BM719" s="191" t="s">
        <v>2310</v>
      </c>
    </row>
    <row r="720" spans="1:65" s="2" customFormat="1" ht="14.45" customHeight="1">
      <c r="A720" s="36"/>
      <c r="B720" s="37"/>
      <c r="C720" s="180" t="s">
        <v>2311</v>
      </c>
      <c r="D720" s="180" t="s">
        <v>202</v>
      </c>
      <c r="E720" s="181" t="s">
        <v>2312</v>
      </c>
      <c r="F720" s="182" t="s">
        <v>2313</v>
      </c>
      <c r="G720" s="183" t="s">
        <v>434</v>
      </c>
      <c r="H720" s="184">
        <v>5</v>
      </c>
      <c r="I720" s="185"/>
      <c r="J720" s="186">
        <f>ROUND(I720*H720,2)</f>
        <v>0</v>
      </c>
      <c r="K720" s="182" t="s">
        <v>206</v>
      </c>
      <c r="L720" s="41"/>
      <c r="M720" s="187" t="s">
        <v>22</v>
      </c>
      <c r="N720" s="188" t="s">
        <v>51</v>
      </c>
      <c r="O720" s="66"/>
      <c r="P720" s="189">
        <f>O720*H720</f>
        <v>0</v>
      </c>
      <c r="Q720" s="189">
        <v>1.3600000000000001E-3</v>
      </c>
      <c r="R720" s="189">
        <f>Q720*H720</f>
        <v>6.8000000000000005E-3</v>
      </c>
      <c r="S720" s="189">
        <v>0</v>
      </c>
      <c r="T720" s="190">
        <f>S720*H720</f>
        <v>0</v>
      </c>
      <c r="U720" s="36"/>
      <c r="V720" s="36"/>
      <c r="W720" s="36"/>
      <c r="X720" s="36"/>
      <c r="Y720" s="36"/>
      <c r="Z720" s="36"/>
      <c r="AA720" s="36"/>
      <c r="AB720" s="36"/>
      <c r="AC720" s="36"/>
      <c r="AD720" s="36"/>
      <c r="AE720" s="36"/>
      <c r="AR720" s="191" t="s">
        <v>207</v>
      </c>
      <c r="AT720" s="191" t="s">
        <v>202</v>
      </c>
      <c r="AU720" s="191" t="s">
        <v>89</v>
      </c>
      <c r="AY720" s="19" t="s">
        <v>201</v>
      </c>
      <c r="BE720" s="192">
        <f>IF(N720="základní",J720,0)</f>
        <v>0</v>
      </c>
      <c r="BF720" s="192">
        <f>IF(N720="snížená",J720,0)</f>
        <v>0</v>
      </c>
      <c r="BG720" s="192">
        <f>IF(N720="zákl. přenesená",J720,0)</f>
        <v>0</v>
      </c>
      <c r="BH720" s="192">
        <f>IF(N720="sníž. přenesená",J720,0)</f>
        <v>0</v>
      </c>
      <c r="BI720" s="192">
        <f>IF(N720="nulová",J720,0)</f>
        <v>0</v>
      </c>
      <c r="BJ720" s="19" t="s">
        <v>23</v>
      </c>
      <c r="BK720" s="192">
        <f>ROUND(I720*H720,2)</f>
        <v>0</v>
      </c>
      <c r="BL720" s="19" t="s">
        <v>207</v>
      </c>
      <c r="BM720" s="191" t="s">
        <v>2314</v>
      </c>
    </row>
    <row r="721" spans="1:65" s="2" customFormat="1" ht="29.25">
      <c r="A721" s="36"/>
      <c r="B721" s="37"/>
      <c r="C721" s="38"/>
      <c r="D721" s="193" t="s">
        <v>209</v>
      </c>
      <c r="E721" s="38"/>
      <c r="F721" s="194" t="s">
        <v>2315</v>
      </c>
      <c r="G721" s="38"/>
      <c r="H721" s="38"/>
      <c r="I721" s="195"/>
      <c r="J721" s="38"/>
      <c r="K721" s="38"/>
      <c r="L721" s="41"/>
      <c r="M721" s="196"/>
      <c r="N721" s="197"/>
      <c r="O721" s="66"/>
      <c r="P721" s="66"/>
      <c r="Q721" s="66"/>
      <c r="R721" s="66"/>
      <c r="S721" s="66"/>
      <c r="T721" s="67"/>
      <c r="U721" s="36"/>
      <c r="V721" s="36"/>
      <c r="W721" s="36"/>
      <c r="X721" s="36"/>
      <c r="Y721" s="36"/>
      <c r="Z721" s="36"/>
      <c r="AA721" s="36"/>
      <c r="AB721" s="36"/>
      <c r="AC721" s="36"/>
      <c r="AD721" s="36"/>
      <c r="AE721" s="36"/>
      <c r="AT721" s="19" t="s">
        <v>209</v>
      </c>
      <c r="AU721" s="19" t="s">
        <v>89</v>
      </c>
    </row>
    <row r="722" spans="1:65" s="14" customFormat="1" ht="11.25">
      <c r="B722" s="208"/>
      <c r="C722" s="209"/>
      <c r="D722" s="193" t="s">
        <v>211</v>
      </c>
      <c r="E722" s="210" t="s">
        <v>22</v>
      </c>
      <c r="F722" s="211" t="s">
        <v>2316</v>
      </c>
      <c r="G722" s="209"/>
      <c r="H722" s="212">
        <v>5</v>
      </c>
      <c r="I722" s="213"/>
      <c r="J722" s="209"/>
      <c r="K722" s="209"/>
      <c r="L722" s="214"/>
      <c r="M722" s="215"/>
      <c r="N722" s="216"/>
      <c r="O722" s="216"/>
      <c r="P722" s="216"/>
      <c r="Q722" s="216"/>
      <c r="R722" s="216"/>
      <c r="S722" s="216"/>
      <c r="T722" s="217"/>
      <c r="AT722" s="218" t="s">
        <v>211</v>
      </c>
      <c r="AU722" s="218" t="s">
        <v>89</v>
      </c>
      <c r="AV722" s="14" t="s">
        <v>89</v>
      </c>
      <c r="AW722" s="14" t="s">
        <v>41</v>
      </c>
      <c r="AX722" s="14" t="s">
        <v>23</v>
      </c>
      <c r="AY722" s="218" t="s">
        <v>201</v>
      </c>
    </row>
    <row r="723" spans="1:65" s="13" customFormat="1" ht="11.25">
      <c r="B723" s="198"/>
      <c r="C723" s="199"/>
      <c r="D723" s="193" t="s">
        <v>211</v>
      </c>
      <c r="E723" s="200" t="s">
        <v>22</v>
      </c>
      <c r="F723" s="201" t="s">
        <v>2317</v>
      </c>
      <c r="G723" s="199"/>
      <c r="H723" s="200" t="s">
        <v>22</v>
      </c>
      <c r="I723" s="202"/>
      <c r="J723" s="199"/>
      <c r="K723" s="199"/>
      <c r="L723" s="203"/>
      <c r="M723" s="204"/>
      <c r="N723" s="205"/>
      <c r="O723" s="205"/>
      <c r="P723" s="205"/>
      <c r="Q723" s="205"/>
      <c r="R723" s="205"/>
      <c r="S723" s="205"/>
      <c r="T723" s="206"/>
      <c r="AT723" s="207" t="s">
        <v>211</v>
      </c>
      <c r="AU723" s="207" t="s">
        <v>89</v>
      </c>
      <c r="AV723" s="13" t="s">
        <v>23</v>
      </c>
      <c r="AW723" s="13" t="s">
        <v>41</v>
      </c>
      <c r="AX723" s="13" t="s">
        <v>80</v>
      </c>
      <c r="AY723" s="207" t="s">
        <v>201</v>
      </c>
    </row>
    <row r="724" spans="1:65" s="12" customFormat="1" ht="22.9" customHeight="1">
      <c r="B724" s="164"/>
      <c r="C724" s="165"/>
      <c r="D724" s="166" t="s">
        <v>79</v>
      </c>
      <c r="E724" s="178" t="s">
        <v>260</v>
      </c>
      <c r="F724" s="178" t="s">
        <v>570</v>
      </c>
      <c r="G724" s="165"/>
      <c r="H724" s="165"/>
      <c r="I724" s="168"/>
      <c r="J724" s="179">
        <f>BK724</f>
        <v>0</v>
      </c>
      <c r="K724" s="165"/>
      <c r="L724" s="170"/>
      <c r="M724" s="171"/>
      <c r="N724" s="172"/>
      <c r="O724" s="172"/>
      <c r="P724" s="173">
        <f>SUM(P725:P846)</f>
        <v>0</v>
      </c>
      <c r="Q724" s="172"/>
      <c r="R724" s="173">
        <f>SUM(R725:R846)</f>
        <v>56.701710909999989</v>
      </c>
      <c r="S724" s="172"/>
      <c r="T724" s="174">
        <f>SUM(T725:T846)</f>
        <v>85.734499999999997</v>
      </c>
      <c r="AR724" s="175" t="s">
        <v>23</v>
      </c>
      <c r="AT724" s="176" t="s">
        <v>79</v>
      </c>
      <c r="AU724" s="176" t="s">
        <v>23</v>
      </c>
      <c r="AY724" s="175" t="s">
        <v>201</v>
      </c>
      <c r="BK724" s="177">
        <f>SUM(BK725:BK846)</f>
        <v>0</v>
      </c>
    </row>
    <row r="725" spans="1:65" s="2" customFormat="1" ht="14.45" customHeight="1">
      <c r="A725" s="36"/>
      <c r="B725" s="37"/>
      <c r="C725" s="180" t="s">
        <v>2318</v>
      </c>
      <c r="D725" s="180" t="s">
        <v>202</v>
      </c>
      <c r="E725" s="181" t="s">
        <v>2319</v>
      </c>
      <c r="F725" s="182" t="s">
        <v>2320</v>
      </c>
      <c r="G725" s="183" t="s">
        <v>216</v>
      </c>
      <c r="H725" s="184">
        <v>47</v>
      </c>
      <c r="I725" s="185"/>
      <c r="J725" s="186">
        <f>ROUND(I725*H725,2)</f>
        <v>0</v>
      </c>
      <c r="K725" s="182" t="s">
        <v>206</v>
      </c>
      <c r="L725" s="41"/>
      <c r="M725" s="187" t="s">
        <v>22</v>
      </c>
      <c r="N725" s="188" t="s">
        <v>51</v>
      </c>
      <c r="O725" s="66"/>
      <c r="P725" s="189">
        <f>O725*H725</f>
        <v>0</v>
      </c>
      <c r="Q725" s="189">
        <v>4.0079999999999998E-2</v>
      </c>
      <c r="R725" s="189">
        <f>Q725*H725</f>
        <v>1.8837599999999999</v>
      </c>
      <c r="S725" s="189">
        <v>0</v>
      </c>
      <c r="T725" s="190">
        <f>S725*H725</f>
        <v>0</v>
      </c>
      <c r="U725" s="36"/>
      <c r="V725" s="36"/>
      <c r="W725" s="36"/>
      <c r="X725" s="36"/>
      <c r="Y725" s="36"/>
      <c r="Z725" s="36"/>
      <c r="AA725" s="36"/>
      <c r="AB725" s="36"/>
      <c r="AC725" s="36"/>
      <c r="AD725" s="36"/>
      <c r="AE725" s="36"/>
      <c r="AR725" s="191" t="s">
        <v>207</v>
      </c>
      <c r="AT725" s="191" t="s">
        <v>202</v>
      </c>
      <c r="AU725" s="191" t="s">
        <v>89</v>
      </c>
      <c r="AY725" s="19" t="s">
        <v>201</v>
      </c>
      <c r="BE725" s="192">
        <f>IF(N725="základní",J725,0)</f>
        <v>0</v>
      </c>
      <c r="BF725" s="192">
        <f>IF(N725="snížená",J725,0)</f>
        <v>0</v>
      </c>
      <c r="BG725" s="192">
        <f>IF(N725="zákl. přenesená",J725,0)</f>
        <v>0</v>
      </c>
      <c r="BH725" s="192">
        <f>IF(N725="sníž. přenesená",J725,0)</f>
        <v>0</v>
      </c>
      <c r="BI725" s="192">
        <f>IF(N725="nulová",J725,0)</f>
        <v>0</v>
      </c>
      <c r="BJ725" s="19" t="s">
        <v>23</v>
      </c>
      <c r="BK725" s="192">
        <f>ROUND(I725*H725,2)</f>
        <v>0</v>
      </c>
      <c r="BL725" s="19" t="s">
        <v>207</v>
      </c>
      <c r="BM725" s="191" t="s">
        <v>2321</v>
      </c>
    </row>
    <row r="726" spans="1:65" s="2" customFormat="1" ht="107.25">
      <c r="A726" s="36"/>
      <c r="B726" s="37"/>
      <c r="C726" s="38"/>
      <c r="D726" s="193" t="s">
        <v>209</v>
      </c>
      <c r="E726" s="38"/>
      <c r="F726" s="194" t="s">
        <v>2322</v>
      </c>
      <c r="G726" s="38"/>
      <c r="H726" s="38"/>
      <c r="I726" s="195"/>
      <c r="J726" s="38"/>
      <c r="K726" s="38"/>
      <c r="L726" s="41"/>
      <c r="M726" s="196"/>
      <c r="N726" s="197"/>
      <c r="O726" s="66"/>
      <c r="P726" s="66"/>
      <c r="Q726" s="66"/>
      <c r="R726" s="66"/>
      <c r="S726" s="66"/>
      <c r="T726" s="67"/>
      <c r="U726" s="36"/>
      <c r="V726" s="36"/>
      <c r="W726" s="36"/>
      <c r="X726" s="36"/>
      <c r="Y726" s="36"/>
      <c r="Z726" s="36"/>
      <c r="AA726" s="36"/>
      <c r="AB726" s="36"/>
      <c r="AC726" s="36"/>
      <c r="AD726" s="36"/>
      <c r="AE726" s="36"/>
      <c r="AT726" s="19" t="s">
        <v>209</v>
      </c>
      <c r="AU726" s="19" t="s">
        <v>89</v>
      </c>
    </row>
    <row r="727" spans="1:65" s="13" customFormat="1" ht="11.25">
      <c r="B727" s="198"/>
      <c r="C727" s="199"/>
      <c r="D727" s="193" t="s">
        <v>211</v>
      </c>
      <c r="E727" s="200" t="s">
        <v>22</v>
      </c>
      <c r="F727" s="201" t="s">
        <v>2323</v>
      </c>
      <c r="G727" s="199"/>
      <c r="H727" s="200" t="s">
        <v>22</v>
      </c>
      <c r="I727" s="202"/>
      <c r="J727" s="199"/>
      <c r="K727" s="199"/>
      <c r="L727" s="203"/>
      <c r="M727" s="204"/>
      <c r="N727" s="205"/>
      <c r="O727" s="205"/>
      <c r="P727" s="205"/>
      <c r="Q727" s="205"/>
      <c r="R727" s="205"/>
      <c r="S727" s="205"/>
      <c r="T727" s="206"/>
      <c r="AT727" s="207" t="s">
        <v>211</v>
      </c>
      <c r="AU727" s="207" t="s">
        <v>89</v>
      </c>
      <c r="AV727" s="13" t="s">
        <v>23</v>
      </c>
      <c r="AW727" s="13" t="s">
        <v>41</v>
      </c>
      <c r="AX727" s="13" t="s">
        <v>80</v>
      </c>
      <c r="AY727" s="207" t="s">
        <v>201</v>
      </c>
    </row>
    <row r="728" spans="1:65" s="13" customFormat="1" ht="11.25">
      <c r="B728" s="198"/>
      <c r="C728" s="199"/>
      <c r="D728" s="193" t="s">
        <v>211</v>
      </c>
      <c r="E728" s="200" t="s">
        <v>22</v>
      </c>
      <c r="F728" s="201" t="s">
        <v>2324</v>
      </c>
      <c r="G728" s="199"/>
      <c r="H728" s="200" t="s">
        <v>22</v>
      </c>
      <c r="I728" s="202"/>
      <c r="J728" s="199"/>
      <c r="K728" s="199"/>
      <c r="L728" s="203"/>
      <c r="M728" s="204"/>
      <c r="N728" s="205"/>
      <c r="O728" s="205"/>
      <c r="P728" s="205"/>
      <c r="Q728" s="205"/>
      <c r="R728" s="205"/>
      <c r="S728" s="205"/>
      <c r="T728" s="206"/>
      <c r="AT728" s="207" t="s">
        <v>211</v>
      </c>
      <c r="AU728" s="207" t="s">
        <v>89</v>
      </c>
      <c r="AV728" s="13" t="s">
        <v>23</v>
      </c>
      <c r="AW728" s="13" t="s">
        <v>41</v>
      </c>
      <c r="AX728" s="13" t="s">
        <v>80</v>
      </c>
      <c r="AY728" s="207" t="s">
        <v>201</v>
      </c>
    </row>
    <row r="729" spans="1:65" s="14" customFormat="1" ht="11.25">
      <c r="B729" s="208"/>
      <c r="C729" s="209"/>
      <c r="D729" s="193" t="s">
        <v>211</v>
      </c>
      <c r="E729" s="210" t="s">
        <v>22</v>
      </c>
      <c r="F729" s="211" t="s">
        <v>1671</v>
      </c>
      <c r="G729" s="209"/>
      <c r="H729" s="212">
        <v>6</v>
      </c>
      <c r="I729" s="213"/>
      <c r="J729" s="209"/>
      <c r="K729" s="209"/>
      <c r="L729" s="214"/>
      <c r="M729" s="215"/>
      <c r="N729" s="216"/>
      <c r="O729" s="216"/>
      <c r="P729" s="216"/>
      <c r="Q729" s="216"/>
      <c r="R729" s="216"/>
      <c r="S729" s="216"/>
      <c r="T729" s="217"/>
      <c r="AT729" s="218" t="s">
        <v>211</v>
      </c>
      <c r="AU729" s="218" t="s">
        <v>89</v>
      </c>
      <c r="AV729" s="14" t="s">
        <v>89</v>
      </c>
      <c r="AW729" s="14" t="s">
        <v>41</v>
      </c>
      <c r="AX729" s="14" t="s">
        <v>80</v>
      </c>
      <c r="AY729" s="218" t="s">
        <v>201</v>
      </c>
    </row>
    <row r="730" spans="1:65" s="13" customFormat="1" ht="11.25">
      <c r="B730" s="198"/>
      <c r="C730" s="199"/>
      <c r="D730" s="193" t="s">
        <v>211</v>
      </c>
      <c r="E730" s="200" t="s">
        <v>22</v>
      </c>
      <c r="F730" s="201" t="s">
        <v>2325</v>
      </c>
      <c r="G730" s="199"/>
      <c r="H730" s="200" t="s">
        <v>22</v>
      </c>
      <c r="I730" s="202"/>
      <c r="J730" s="199"/>
      <c r="K730" s="199"/>
      <c r="L730" s="203"/>
      <c r="M730" s="204"/>
      <c r="N730" s="205"/>
      <c r="O730" s="205"/>
      <c r="P730" s="205"/>
      <c r="Q730" s="205"/>
      <c r="R730" s="205"/>
      <c r="S730" s="205"/>
      <c r="T730" s="206"/>
      <c r="AT730" s="207" t="s">
        <v>211</v>
      </c>
      <c r="AU730" s="207" t="s">
        <v>89</v>
      </c>
      <c r="AV730" s="13" t="s">
        <v>23</v>
      </c>
      <c r="AW730" s="13" t="s">
        <v>41</v>
      </c>
      <c r="AX730" s="13" t="s">
        <v>80</v>
      </c>
      <c r="AY730" s="207" t="s">
        <v>201</v>
      </c>
    </row>
    <row r="731" spans="1:65" s="14" customFormat="1" ht="11.25">
      <c r="B731" s="208"/>
      <c r="C731" s="209"/>
      <c r="D731" s="193" t="s">
        <v>211</v>
      </c>
      <c r="E731" s="210" t="s">
        <v>22</v>
      </c>
      <c r="F731" s="211" t="s">
        <v>2326</v>
      </c>
      <c r="G731" s="209"/>
      <c r="H731" s="212">
        <v>19</v>
      </c>
      <c r="I731" s="213"/>
      <c r="J731" s="209"/>
      <c r="K731" s="209"/>
      <c r="L731" s="214"/>
      <c r="M731" s="215"/>
      <c r="N731" s="216"/>
      <c r="O731" s="216"/>
      <c r="P731" s="216"/>
      <c r="Q731" s="216"/>
      <c r="R731" s="216"/>
      <c r="S731" s="216"/>
      <c r="T731" s="217"/>
      <c r="AT731" s="218" t="s">
        <v>211</v>
      </c>
      <c r="AU731" s="218" t="s">
        <v>89</v>
      </c>
      <c r="AV731" s="14" t="s">
        <v>89</v>
      </c>
      <c r="AW731" s="14" t="s">
        <v>41</v>
      </c>
      <c r="AX731" s="14" t="s">
        <v>80</v>
      </c>
      <c r="AY731" s="218" t="s">
        <v>201</v>
      </c>
    </row>
    <row r="732" spans="1:65" s="13" customFormat="1" ht="11.25">
      <c r="B732" s="198"/>
      <c r="C732" s="199"/>
      <c r="D732" s="193" t="s">
        <v>211</v>
      </c>
      <c r="E732" s="200" t="s">
        <v>22</v>
      </c>
      <c r="F732" s="201" t="s">
        <v>2327</v>
      </c>
      <c r="G732" s="199"/>
      <c r="H732" s="200" t="s">
        <v>22</v>
      </c>
      <c r="I732" s="202"/>
      <c r="J732" s="199"/>
      <c r="K732" s="199"/>
      <c r="L732" s="203"/>
      <c r="M732" s="204"/>
      <c r="N732" s="205"/>
      <c r="O732" s="205"/>
      <c r="P732" s="205"/>
      <c r="Q732" s="205"/>
      <c r="R732" s="205"/>
      <c r="S732" s="205"/>
      <c r="T732" s="206"/>
      <c r="AT732" s="207" t="s">
        <v>211</v>
      </c>
      <c r="AU732" s="207" t="s">
        <v>89</v>
      </c>
      <c r="AV732" s="13" t="s">
        <v>23</v>
      </c>
      <c r="AW732" s="13" t="s">
        <v>41</v>
      </c>
      <c r="AX732" s="13" t="s">
        <v>80</v>
      </c>
      <c r="AY732" s="207" t="s">
        <v>201</v>
      </c>
    </row>
    <row r="733" spans="1:65" s="14" customFormat="1" ht="11.25">
      <c r="B733" s="208"/>
      <c r="C733" s="209"/>
      <c r="D733" s="193" t="s">
        <v>211</v>
      </c>
      <c r="E733" s="210" t="s">
        <v>22</v>
      </c>
      <c r="F733" s="211" t="s">
        <v>2328</v>
      </c>
      <c r="G733" s="209"/>
      <c r="H733" s="212">
        <v>11</v>
      </c>
      <c r="I733" s="213"/>
      <c r="J733" s="209"/>
      <c r="K733" s="209"/>
      <c r="L733" s="214"/>
      <c r="M733" s="215"/>
      <c r="N733" s="216"/>
      <c r="O733" s="216"/>
      <c r="P733" s="216"/>
      <c r="Q733" s="216"/>
      <c r="R733" s="216"/>
      <c r="S733" s="216"/>
      <c r="T733" s="217"/>
      <c r="AT733" s="218" t="s">
        <v>211</v>
      </c>
      <c r="AU733" s="218" t="s">
        <v>89</v>
      </c>
      <c r="AV733" s="14" t="s">
        <v>89</v>
      </c>
      <c r="AW733" s="14" t="s">
        <v>41</v>
      </c>
      <c r="AX733" s="14" t="s">
        <v>80</v>
      </c>
      <c r="AY733" s="218" t="s">
        <v>201</v>
      </c>
    </row>
    <row r="734" spans="1:65" s="13" customFormat="1" ht="11.25">
      <c r="B734" s="198"/>
      <c r="C734" s="199"/>
      <c r="D734" s="193" t="s">
        <v>211</v>
      </c>
      <c r="E734" s="200" t="s">
        <v>22</v>
      </c>
      <c r="F734" s="201" t="s">
        <v>2329</v>
      </c>
      <c r="G734" s="199"/>
      <c r="H734" s="200" t="s">
        <v>22</v>
      </c>
      <c r="I734" s="202"/>
      <c r="J734" s="199"/>
      <c r="K734" s="199"/>
      <c r="L734" s="203"/>
      <c r="M734" s="204"/>
      <c r="N734" s="205"/>
      <c r="O734" s="205"/>
      <c r="P734" s="205"/>
      <c r="Q734" s="205"/>
      <c r="R734" s="205"/>
      <c r="S734" s="205"/>
      <c r="T734" s="206"/>
      <c r="AT734" s="207" t="s">
        <v>211</v>
      </c>
      <c r="AU734" s="207" t="s">
        <v>89</v>
      </c>
      <c r="AV734" s="13" t="s">
        <v>23</v>
      </c>
      <c r="AW734" s="13" t="s">
        <v>41</v>
      </c>
      <c r="AX734" s="13" t="s">
        <v>80</v>
      </c>
      <c r="AY734" s="207" t="s">
        <v>201</v>
      </c>
    </row>
    <row r="735" spans="1:65" s="14" customFormat="1" ht="11.25">
      <c r="B735" s="208"/>
      <c r="C735" s="209"/>
      <c r="D735" s="193" t="s">
        <v>211</v>
      </c>
      <c r="E735" s="210" t="s">
        <v>22</v>
      </c>
      <c r="F735" s="211" t="s">
        <v>2328</v>
      </c>
      <c r="G735" s="209"/>
      <c r="H735" s="212">
        <v>11</v>
      </c>
      <c r="I735" s="213"/>
      <c r="J735" s="209"/>
      <c r="K735" s="209"/>
      <c r="L735" s="214"/>
      <c r="M735" s="215"/>
      <c r="N735" s="216"/>
      <c r="O735" s="216"/>
      <c r="P735" s="216"/>
      <c r="Q735" s="216"/>
      <c r="R735" s="216"/>
      <c r="S735" s="216"/>
      <c r="T735" s="217"/>
      <c r="AT735" s="218" t="s">
        <v>211</v>
      </c>
      <c r="AU735" s="218" t="s">
        <v>89</v>
      </c>
      <c r="AV735" s="14" t="s">
        <v>89</v>
      </c>
      <c r="AW735" s="14" t="s">
        <v>41</v>
      </c>
      <c r="AX735" s="14" t="s">
        <v>80</v>
      </c>
      <c r="AY735" s="218" t="s">
        <v>201</v>
      </c>
    </row>
    <row r="736" spans="1:65" s="15" customFormat="1" ht="11.25">
      <c r="B736" s="229"/>
      <c r="C736" s="230"/>
      <c r="D736" s="193" t="s">
        <v>211</v>
      </c>
      <c r="E736" s="231" t="s">
        <v>22</v>
      </c>
      <c r="F736" s="232" t="s">
        <v>316</v>
      </c>
      <c r="G736" s="230"/>
      <c r="H736" s="233">
        <v>47</v>
      </c>
      <c r="I736" s="234"/>
      <c r="J736" s="230"/>
      <c r="K736" s="230"/>
      <c r="L736" s="235"/>
      <c r="M736" s="236"/>
      <c r="N736" s="237"/>
      <c r="O736" s="237"/>
      <c r="P736" s="237"/>
      <c r="Q736" s="237"/>
      <c r="R736" s="237"/>
      <c r="S736" s="237"/>
      <c r="T736" s="238"/>
      <c r="AT736" s="239" t="s">
        <v>211</v>
      </c>
      <c r="AU736" s="239" t="s">
        <v>89</v>
      </c>
      <c r="AV736" s="15" t="s">
        <v>207</v>
      </c>
      <c r="AW736" s="15" t="s">
        <v>41</v>
      </c>
      <c r="AX736" s="15" t="s">
        <v>23</v>
      </c>
      <c r="AY736" s="239" t="s">
        <v>201</v>
      </c>
    </row>
    <row r="737" spans="1:65" s="2" customFormat="1" ht="14.45" customHeight="1">
      <c r="A737" s="36"/>
      <c r="B737" s="37"/>
      <c r="C737" s="219" t="s">
        <v>2330</v>
      </c>
      <c r="D737" s="219" t="s">
        <v>261</v>
      </c>
      <c r="E737" s="220" t="s">
        <v>2331</v>
      </c>
      <c r="F737" s="221" t="s">
        <v>2332</v>
      </c>
      <c r="G737" s="222" t="s">
        <v>216</v>
      </c>
      <c r="H737" s="223">
        <v>47</v>
      </c>
      <c r="I737" s="224"/>
      <c r="J737" s="225">
        <f>ROUND(I737*H737,2)</f>
        <v>0</v>
      </c>
      <c r="K737" s="221" t="s">
        <v>22</v>
      </c>
      <c r="L737" s="226"/>
      <c r="M737" s="227" t="s">
        <v>22</v>
      </c>
      <c r="N737" s="228" t="s">
        <v>51</v>
      </c>
      <c r="O737" s="66"/>
      <c r="P737" s="189">
        <f>O737*H737</f>
        <v>0</v>
      </c>
      <c r="Q737" s="189">
        <v>1.8929999999999999E-2</v>
      </c>
      <c r="R737" s="189">
        <f>Q737*H737</f>
        <v>0.88971</v>
      </c>
      <c r="S737" s="189">
        <v>0</v>
      </c>
      <c r="T737" s="190">
        <f>S737*H737</f>
        <v>0</v>
      </c>
      <c r="U737" s="36"/>
      <c r="V737" s="36"/>
      <c r="W737" s="36"/>
      <c r="X737" s="36"/>
      <c r="Y737" s="36"/>
      <c r="Z737" s="36"/>
      <c r="AA737" s="36"/>
      <c r="AB737" s="36"/>
      <c r="AC737" s="36"/>
      <c r="AD737" s="36"/>
      <c r="AE737" s="36"/>
      <c r="AR737" s="191" t="s">
        <v>253</v>
      </c>
      <c r="AT737" s="191" t="s">
        <v>261</v>
      </c>
      <c r="AU737" s="191" t="s">
        <v>89</v>
      </c>
      <c r="AY737" s="19" t="s">
        <v>201</v>
      </c>
      <c r="BE737" s="192">
        <f>IF(N737="základní",J737,0)</f>
        <v>0</v>
      </c>
      <c r="BF737" s="192">
        <f>IF(N737="snížená",J737,0)</f>
        <v>0</v>
      </c>
      <c r="BG737" s="192">
        <f>IF(N737="zákl. přenesená",J737,0)</f>
        <v>0</v>
      </c>
      <c r="BH737" s="192">
        <f>IF(N737="sníž. přenesená",J737,0)</f>
        <v>0</v>
      </c>
      <c r="BI737" s="192">
        <f>IF(N737="nulová",J737,0)</f>
        <v>0</v>
      </c>
      <c r="BJ737" s="19" t="s">
        <v>23</v>
      </c>
      <c r="BK737" s="192">
        <f>ROUND(I737*H737,2)</f>
        <v>0</v>
      </c>
      <c r="BL737" s="19" t="s">
        <v>207</v>
      </c>
      <c r="BM737" s="191" t="s">
        <v>2333</v>
      </c>
    </row>
    <row r="738" spans="1:65" s="2" customFormat="1" ht="24.2" customHeight="1">
      <c r="A738" s="36"/>
      <c r="B738" s="37"/>
      <c r="C738" s="180" t="s">
        <v>2334</v>
      </c>
      <c r="D738" s="180" t="s">
        <v>202</v>
      </c>
      <c r="E738" s="181" t="s">
        <v>2335</v>
      </c>
      <c r="F738" s="182" t="s">
        <v>2336</v>
      </c>
      <c r="G738" s="183" t="s">
        <v>216</v>
      </c>
      <c r="H738" s="184">
        <v>30</v>
      </c>
      <c r="I738" s="185"/>
      <c r="J738" s="186">
        <f>ROUND(I738*H738,2)</f>
        <v>0</v>
      </c>
      <c r="K738" s="182" t="s">
        <v>206</v>
      </c>
      <c r="L738" s="41"/>
      <c r="M738" s="187" t="s">
        <v>22</v>
      </c>
      <c r="N738" s="188" t="s">
        <v>51</v>
      </c>
      <c r="O738" s="66"/>
      <c r="P738" s="189">
        <f>O738*H738</f>
        <v>0</v>
      </c>
      <c r="Q738" s="189">
        <v>0.16849</v>
      </c>
      <c r="R738" s="189">
        <f>Q738*H738</f>
        <v>5.0547000000000004</v>
      </c>
      <c r="S738" s="189">
        <v>0</v>
      </c>
      <c r="T738" s="190">
        <f>S738*H738</f>
        <v>0</v>
      </c>
      <c r="U738" s="36"/>
      <c r="V738" s="36"/>
      <c r="W738" s="36"/>
      <c r="X738" s="36"/>
      <c r="Y738" s="36"/>
      <c r="Z738" s="36"/>
      <c r="AA738" s="36"/>
      <c r="AB738" s="36"/>
      <c r="AC738" s="36"/>
      <c r="AD738" s="36"/>
      <c r="AE738" s="36"/>
      <c r="AR738" s="191" t="s">
        <v>207</v>
      </c>
      <c r="AT738" s="191" t="s">
        <v>202</v>
      </c>
      <c r="AU738" s="191" t="s">
        <v>89</v>
      </c>
      <c r="AY738" s="19" t="s">
        <v>201</v>
      </c>
      <c r="BE738" s="192">
        <f>IF(N738="základní",J738,0)</f>
        <v>0</v>
      </c>
      <c r="BF738" s="192">
        <f>IF(N738="snížená",J738,0)</f>
        <v>0</v>
      </c>
      <c r="BG738" s="192">
        <f>IF(N738="zákl. přenesená",J738,0)</f>
        <v>0</v>
      </c>
      <c r="BH738" s="192">
        <f>IF(N738="sníž. přenesená",J738,0)</f>
        <v>0</v>
      </c>
      <c r="BI738" s="192">
        <f>IF(N738="nulová",J738,0)</f>
        <v>0</v>
      </c>
      <c r="BJ738" s="19" t="s">
        <v>23</v>
      </c>
      <c r="BK738" s="192">
        <f>ROUND(I738*H738,2)</f>
        <v>0</v>
      </c>
      <c r="BL738" s="19" t="s">
        <v>207</v>
      </c>
      <c r="BM738" s="191" t="s">
        <v>2337</v>
      </c>
    </row>
    <row r="739" spans="1:65" s="2" customFormat="1" ht="97.5">
      <c r="A739" s="36"/>
      <c r="B739" s="37"/>
      <c r="C739" s="38"/>
      <c r="D739" s="193" t="s">
        <v>209</v>
      </c>
      <c r="E739" s="38"/>
      <c r="F739" s="194" t="s">
        <v>1048</v>
      </c>
      <c r="G739" s="38"/>
      <c r="H739" s="38"/>
      <c r="I739" s="195"/>
      <c r="J739" s="38"/>
      <c r="K739" s="38"/>
      <c r="L739" s="41"/>
      <c r="M739" s="196"/>
      <c r="N739" s="197"/>
      <c r="O739" s="66"/>
      <c r="P739" s="66"/>
      <c r="Q739" s="66"/>
      <c r="R739" s="66"/>
      <c r="S739" s="66"/>
      <c r="T739" s="67"/>
      <c r="U739" s="36"/>
      <c r="V739" s="36"/>
      <c r="W739" s="36"/>
      <c r="X739" s="36"/>
      <c r="Y739" s="36"/>
      <c r="Z739" s="36"/>
      <c r="AA739" s="36"/>
      <c r="AB739" s="36"/>
      <c r="AC739" s="36"/>
      <c r="AD739" s="36"/>
      <c r="AE739" s="36"/>
      <c r="AT739" s="19" t="s">
        <v>209</v>
      </c>
      <c r="AU739" s="19" t="s">
        <v>89</v>
      </c>
    </row>
    <row r="740" spans="1:65" s="13" customFormat="1" ht="11.25">
      <c r="B740" s="198"/>
      <c r="C740" s="199"/>
      <c r="D740" s="193" t="s">
        <v>211</v>
      </c>
      <c r="E740" s="200" t="s">
        <v>22</v>
      </c>
      <c r="F740" s="201" t="s">
        <v>2338</v>
      </c>
      <c r="G740" s="199"/>
      <c r="H740" s="200" t="s">
        <v>22</v>
      </c>
      <c r="I740" s="202"/>
      <c r="J740" s="199"/>
      <c r="K740" s="199"/>
      <c r="L740" s="203"/>
      <c r="M740" s="204"/>
      <c r="N740" s="205"/>
      <c r="O740" s="205"/>
      <c r="P740" s="205"/>
      <c r="Q740" s="205"/>
      <c r="R740" s="205"/>
      <c r="S740" s="205"/>
      <c r="T740" s="206"/>
      <c r="AT740" s="207" t="s">
        <v>211</v>
      </c>
      <c r="AU740" s="207" t="s">
        <v>89</v>
      </c>
      <c r="AV740" s="13" t="s">
        <v>23</v>
      </c>
      <c r="AW740" s="13" t="s">
        <v>41</v>
      </c>
      <c r="AX740" s="13" t="s">
        <v>80</v>
      </c>
      <c r="AY740" s="207" t="s">
        <v>201</v>
      </c>
    </row>
    <row r="741" spans="1:65" s="13" customFormat="1" ht="11.25">
      <c r="B741" s="198"/>
      <c r="C741" s="199"/>
      <c r="D741" s="193" t="s">
        <v>211</v>
      </c>
      <c r="E741" s="200" t="s">
        <v>22</v>
      </c>
      <c r="F741" s="201" t="s">
        <v>2339</v>
      </c>
      <c r="G741" s="199"/>
      <c r="H741" s="200" t="s">
        <v>22</v>
      </c>
      <c r="I741" s="202"/>
      <c r="J741" s="199"/>
      <c r="K741" s="199"/>
      <c r="L741" s="203"/>
      <c r="M741" s="204"/>
      <c r="N741" s="205"/>
      <c r="O741" s="205"/>
      <c r="P741" s="205"/>
      <c r="Q741" s="205"/>
      <c r="R741" s="205"/>
      <c r="S741" s="205"/>
      <c r="T741" s="206"/>
      <c r="AT741" s="207" t="s">
        <v>211</v>
      </c>
      <c r="AU741" s="207" t="s">
        <v>89</v>
      </c>
      <c r="AV741" s="13" t="s">
        <v>23</v>
      </c>
      <c r="AW741" s="13" t="s">
        <v>41</v>
      </c>
      <c r="AX741" s="13" t="s">
        <v>80</v>
      </c>
      <c r="AY741" s="207" t="s">
        <v>201</v>
      </c>
    </row>
    <row r="742" spans="1:65" s="14" customFormat="1" ht="11.25">
      <c r="B742" s="208"/>
      <c r="C742" s="209"/>
      <c r="D742" s="193" t="s">
        <v>211</v>
      </c>
      <c r="E742" s="210" t="s">
        <v>22</v>
      </c>
      <c r="F742" s="211" t="s">
        <v>2340</v>
      </c>
      <c r="G742" s="209"/>
      <c r="H742" s="212">
        <v>30</v>
      </c>
      <c r="I742" s="213"/>
      <c r="J742" s="209"/>
      <c r="K742" s="209"/>
      <c r="L742" s="214"/>
      <c r="M742" s="215"/>
      <c r="N742" s="216"/>
      <c r="O742" s="216"/>
      <c r="P742" s="216"/>
      <c r="Q742" s="216"/>
      <c r="R742" s="216"/>
      <c r="S742" s="216"/>
      <c r="T742" s="217"/>
      <c r="AT742" s="218" t="s">
        <v>211</v>
      </c>
      <c r="AU742" s="218" t="s">
        <v>89</v>
      </c>
      <c r="AV742" s="14" t="s">
        <v>89</v>
      </c>
      <c r="AW742" s="14" t="s">
        <v>41</v>
      </c>
      <c r="AX742" s="14" t="s">
        <v>23</v>
      </c>
      <c r="AY742" s="218" t="s">
        <v>201</v>
      </c>
    </row>
    <row r="743" spans="1:65" s="2" customFormat="1" ht="14.45" customHeight="1">
      <c r="A743" s="36"/>
      <c r="B743" s="37"/>
      <c r="C743" s="219" t="s">
        <v>2341</v>
      </c>
      <c r="D743" s="219" t="s">
        <v>261</v>
      </c>
      <c r="E743" s="220" t="s">
        <v>577</v>
      </c>
      <c r="F743" s="221" t="s">
        <v>578</v>
      </c>
      <c r="G743" s="222" t="s">
        <v>216</v>
      </c>
      <c r="H743" s="223">
        <v>30</v>
      </c>
      <c r="I743" s="224"/>
      <c r="J743" s="225">
        <f>ROUND(I743*H743,2)</f>
        <v>0</v>
      </c>
      <c r="K743" s="221" t="s">
        <v>206</v>
      </c>
      <c r="L743" s="226"/>
      <c r="M743" s="227" t="s">
        <v>22</v>
      </c>
      <c r="N743" s="228" t="s">
        <v>51</v>
      </c>
      <c r="O743" s="66"/>
      <c r="P743" s="189">
        <f>O743*H743</f>
        <v>0</v>
      </c>
      <c r="Q743" s="189">
        <v>0.104</v>
      </c>
      <c r="R743" s="189">
        <f>Q743*H743</f>
        <v>3.1199999999999997</v>
      </c>
      <c r="S743" s="189">
        <v>0</v>
      </c>
      <c r="T743" s="190">
        <f>S743*H743</f>
        <v>0</v>
      </c>
      <c r="U743" s="36"/>
      <c r="V743" s="36"/>
      <c r="W743" s="36"/>
      <c r="X743" s="36"/>
      <c r="Y743" s="36"/>
      <c r="Z743" s="36"/>
      <c r="AA743" s="36"/>
      <c r="AB743" s="36"/>
      <c r="AC743" s="36"/>
      <c r="AD743" s="36"/>
      <c r="AE743" s="36"/>
      <c r="AR743" s="191" t="s">
        <v>253</v>
      </c>
      <c r="AT743" s="191" t="s">
        <v>261</v>
      </c>
      <c r="AU743" s="191" t="s">
        <v>89</v>
      </c>
      <c r="AY743" s="19" t="s">
        <v>201</v>
      </c>
      <c r="BE743" s="192">
        <f>IF(N743="základní",J743,0)</f>
        <v>0</v>
      </c>
      <c r="BF743" s="192">
        <f>IF(N743="snížená",J743,0)</f>
        <v>0</v>
      </c>
      <c r="BG743" s="192">
        <f>IF(N743="zákl. přenesená",J743,0)</f>
        <v>0</v>
      </c>
      <c r="BH743" s="192">
        <f>IF(N743="sníž. přenesená",J743,0)</f>
        <v>0</v>
      </c>
      <c r="BI743" s="192">
        <f>IF(N743="nulová",J743,0)</f>
        <v>0</v>
      </c>
      <c r="BJ743" s="19" t="s">
        <v>23</v>
      </c>
      <c r="BK743" s="192">
        <f>ROUND(I743*H743,2)</f>
        <v>0</v>
      </c>
      <c r="BL743" s="19" t="s">
        <v>207</v>
      </c>
      <c r="BM743" s="191" t="s">
        <v>2342</v>
      </c>
    </row>
    <row r="744" spans="1:65" s="2" customFormat="1" ht="24.2" customHeight="1">
      <c r="A744" s="36"/>
      <c r="B744" s="37"/>
      <c r="C744" s="180" t="s">
        <v>2343</v>
      </c>
      <c r="D744" s="180" t="s">
        <v>202</v>
      </c>
      <c r="E744" s="181" t="s">
        <v>2344</v>
      </c>
      <c r="F744" s="182" t="s">
        <v>2345</v>
      </c>
      <c r="G744" s="183" t="s">
        <v>216</v>
      </c>
      <c r="H744" s="184">
        <v>101.35</v>
      </c>
      <c r="I744" s="185"/>
      <c r="J744" s="186">
        <f>ROUND(I744*H744,2)</f>
        <v>0</v>
      </c>
      <c r="K744" s="182" t="s">
        <v>206</v>
      </c>
      <c r="L744" s="41"/>
      <c r="M744" s="187" t="s">
        <v>22</v>
      </c>
      <c r="N744" s="188" t="s">
        <v>51</v>
      </c>
      <c r="O744" s="66"/>
      <c r="P744" s="189">
        <f>O744*H744</f>
        <v>0</v>
      </c>
      <c r="Q744" s="189">
        <v>0.14066999999999999</v>
      </c>
      <c r="R744" s="189">
        <f>Q744*H744</f>
        <v>14.256904499999997</v>
      </c>
      <c r="S744" s="189">
        <v>0</v>
      </c>
      <c r="T744" s="190">
        <f>S744*H744</f>
        <v>0</v>
      </c>
      <c r="U744" s="36"/>
      <c r="V744" s="36"/>
      <c r="W744" s="36"/>
      <c r="X744" s="36"/>
      <c r="Y744" s="36"/>
      <c r="Z744" s="36"/>
      <c r="AA744" s="36"/>
      <c r="AB744" s="36"/>
      <c r="AC744" s="36"/>
      <c r="AD744" s="36"/>
      <c r="AE744" s="36"/>
      <c r="AR744" s="191" t="s">
        <v>207</v>
      </c>
      <c r="AT744" s="191" t="s">
        <v>202</v>
      </c>
      <c r="AU744" s="191" t="s">
        <v>89</v>
      </c>
      <c r="AY744" s="19" t="s">
        <v>201</v>
      </c>
      <c r="BE744" s="192">
        <f>IF(N744="základní",J744,0)</f>
        <v>0</v>
      </c>
      <c r="BF744" s="192">
        <f>IF(N744="snížená",J744,0)</f>
        <v>0</v>
      </c>
      <c r="BG744" s="192">
        <f>IF(N744="zákl. přenesená",J744,0)</f>
        <v>0</v>
      </c>
      <c r="BH744" s="192">
        <f>IF(N744="sníž. přenesená",J744,0)</f>
        <v>0</v>
      </c>
      <c r="BI744" s="192">
        <f>IF(N744="nulová",J744,0)</f>
        <v>0</v>
      </c>
      <c r="BJ744" s="19" t="s">
        <v>23</v>
      </c>
      <c r="BK744" s="192">
        <f>ROUND(I744*H744,2)</f>
        <v>0</v>
      </c>
      <c r="BL744" s="19" t="s">
        <v>207</v>
      </c>
      <c r="BM744" s="191" t="s">
        <v>2346</v>
      </c>
    </row>
    <row r="745" spans="1:65" s="2" customFormat="1" ht="97.5">
      <c r="A745" s="36"/>
      <c r="B745" s="37"/>
      <c r="C745" s="38"/>
      <c r="D745" s="193" t="s">
        <v>209</v>
      </c>
      <c r="E745" s="38"/>
      <c r="F745" s="194" t="s">
        <v>1048</v>
      </c>
      <c r="G745" s="38"/>
      <c r="H745" s="38"/>
      <c r="I745" s="195"/>
      <c r="J745" s="38"/>
      <c r="K745" s="38"/>
      <c r="L745" s="41"/>
      <c r="M745" s="196"/>
      <c r="N745" s="197"/>
      <c r="O745" s="66"/>
      <c r="P745" s="66"/>
      <c r="Q745" s="66"/>
      <c r="R745" s="66"/>
      <c r="S745" s="66"/>
      <c r="T745" s="67"/>
      <c r="U745" s="36"/>
      <c r="V745" s="36"/>
      <c r="W745" s="36"/>
      <c r="X745" s="36"/>
      <c r="Y745" s="36"/>
      <c r="Z745" s="36"/>
      <c r="AA745" s="36"/>
      <c r="AB745" s="36"/>
      <c r="AC745" s="36"/>
      <c r="AD745" s="36"/>
      <c r="AE745" s="36"/>
      <c r="AT745" s="19" t="s">
        <v>209</v>
      </c>
      <c r="AU745" s="19" t="s">
        <v>89</v>
      </c>
    </row>
    <row r="746" spans="1:65" s="13" customFormat="1" ht="11.25">
      <c r="B746" s="198"/>
      <c r="C746" s="199"/>
      <c r="D746" s="193" t="s">
        <v>211</v>
      </c>
      <c r="E746" s="200" t="s">
        <v>22</v>
      </c>
      <c r="F746" s="201" t="s">
        <v>2347</v>
      </c>
      <c r="G746" s="199"/>
      <c r="H746" s="200" t="s">
        <v>22</v>
      </c>
      <c r="I746" s="202"/>
      <c r="J746" s="199"/>
      <c r="K746" s="199"/>
      <c r="L746" s="203"/>
      <c r="M746" s="204"/>
      <c r="N746" s="205"/>
      <c r="O746" s="205"/>
      <c r="P746" s="205"/>
      <c r="Q746" s="205"/>
      <c r="R746" s="205"/>
      <c r="S746" s="205"/>
      <c r="T746" s="206"/>
      <c r="AT746" s="207" t="s">
        <v>211</v>
      </c>
      <c r="AU746" s="207" t="s">
        <v>89</v>
      </c>
      <c r="AV746" s="13" t="s">
        <v>23</v>
      </c>
      <c r="AW746" s="13" t="s">
        <v>41</v>
      </c>
      <c r="AX746" s="13" t="s">
        <v>80</v>
      </c>
      <c r="AY746" s="207" t="s">
        <v>201</v>
      </c>
    </row>
    <row r="747" spans="1:65" s="13" customFormat="1" ht="11.25">
      <c r="B747" s="198"/>
      <c r="C747" s="199"/>
      <c r="D747" s="193" t="s">
        <v>211</v>
      </c>
      <c r="E747" s="200" t="s">
        <v>22</v>
      </c>
      <c r="F747" s="201" t="s">
        <v>2348</v>
      </c>
      <c r="G747" s="199"/>
      <c r="H747" s="200" t="s">
        <v>22</v>
      </c>
      <c r="I747" s="202"/>
      <c r="J747" s="199"/>
      <c r="K747" s="199"/>
      <c r="L747" s="203"/>
      <c r="M747" s="204"/>
      <c r="N747" s="205"/>
      <c r="O747" s="205"/>
      <c r="P747" s="205"/>
      <c r="Q747" s="205"/>
      <c r="R747" s="205"/>
      <c r="S747" s="205"/>
      <c r="T747" s="206"/>
      <c r="AT747" s="207" t="s">
        <v>211</v>
      </c>
      <c r="AU747" s="207" t="s">
        <v>89</v>
      </c>
      <c r="AV747" s="13" t="s">
        <v>23</v>
      </c>
      <c r="AW747" s="13" t="s">
        <v>41</v>
      </c>
      <c r="AX747" s="13" t="s">
        <v>80</v>
      </c>
      <c r="AY747" s="207" t="s">
        <v>201</v>
      </c>
    </row>
    <row r="748" spans="1:65" s="14" customFormat="1" ht="11.25">
      <c r="B748" s="208"/>
      <c r="C748" s="209"/>
      <c r="D748" s="193" t="s">
        <v>211</v>
      </c>
      <c r="E748" s="210" t="s">
        <v>22</v>
      </c>
      <c r="F748" s="211" t="s">
        <v>2349</v>
      </c>
      <c r="G748" s="209"/>
      <c r="H748" s="212">
        <v>37.049999999999997</v>
      </c>
      <c r="I748" s="213"/>
      <c r="J748" s="209"/>
      <c r="K748" s="209"/>
      <c r="L748" s="214"/>
      <c r="M748" s="215"/>
      <c r="N748" s="216"/>
      <c r="O748" s="216"/>
      <c r="P748" s="216"/>
      <c r="Q748" s="216"/>
      <c r="R748" s="216"/>
      <c r="S748" s="216"/>
      <c r="T748" s="217"/>
      <c r="AT748" s="218" t="s">
        <v>211</v>
      </c>
      <c r="AU748" s="218" t="s">
        <v>89</v>
      </c>
      <c r="AV748" s="14" t="s">
        <v>89</v>
      </c>
      <c r="AW748" s="14" t="s">
        <v>41</v>
      </c>
      <c r="AX748" s="14" t="s">
        <v>80</v>
      </c>
      <c r="AY748" s="218" t="s">
        <v>201</v>
      </c>
    </row>
    <row r="749" spans="1:65" s="13" customFormat="1" ht="11.25">
      <c r="B749" s="198"/>
      <c r="C749" s="199"/>
      <c r="D749" s="193" t="s">
        <v>211</v>
      </c>
      <c r="E749" s="200" t="s">
        <v>22</v>
      </c>
      <c r="F749" s="201" t="s">
        <v>2350</v>
      </c>
      <c r="G749" s="199"/>
      <c r="H749" s="200" t="s">
        <v>22</v>
      </c>
      <c r="I749" s="202"/>
      <c r="J749" s="199"/>
      <c r="K749" s="199"/>
      <c r="L749" s="203"/>
      <c r="M749" s="204"/>
      <c r="N749" s="205"/>
      <c r="O749" s="205"/>
      <c r="P749" s="205"/>
      <c r="Q749" s="205"/>
      <c r="R749" s="205"/>
      <c r="S749" s="205"/>
      <c r="T749" s="206"/>
      <c r="AT749" s="207" t="s">
        <v>211</v>
      </c>
      <c r="AU749" s="207" t="s">
        <v>89</v>
      </c>
      <c r="AV749" s="13" t="s">
        <v>23</v>
      </c>
      <c r="AW749" s="13" t="s">
        <v>41</v>
      </c>
      <c r="AX749" s="13" t="s">
        <v>80</v>
      </c>
      <c r="AY749" s="207" t="s">
        <v>201</v>
      </c>
    </row>
    <row r="750" spans="1:65" s="14" customFormat="1" ht="11.25">
      <c r="B750" s="208"/>
      <c r="C750" s="209"/>
      <c r="D750" s="193" t="s">
        <v>211</v>
      </c>
      <c r="E750" s="210" t="s">
        <v>22</v>
      </c>
      <c r="F750" s="211" t="s">
        <v>2351</v>
      </c>
      <c r="G750" s="209"/>
      <c r="H750" s="212">
        <v>25.9</v>
      </c>
      <c r="I750" s="213"/>
      <c r="J750" s="209"/>
      <c r="K750" s="209"/>
      <c r="L750" s="214"/>
      <c r="M750" s="215"/>
      <c r="N750" s="216"/>
      <c r="O750" s="216"/>
      <c r="P750" s="216"/>
      <c r="Q750" s="216"/>
      <c r="R750" s="216"/>
      <c r="S750" s="216"/>
      <c r="T750" s="217"/>
      <c r="AT750" s="218" t="s">
        <v>211</v>
      </c>
      <c r="AU750" s="218" t="s">
        <v>89</v>
      </c>
      <c r="AV750" s="14" t="s">
        <v>89</v>
      </c>
      <c r="AW750" s="14" t="s">
        <v>41</v>
      </c>
      <c r="AX750" s="14" t="s">
        <v>80</v>
      </c>
      <c r="AY750" s="218" t="s">
        <v>201</v>
      </c>
    </row>
    <row r="751" spans="1:65" s="13" customFormat="1" ht="11.25">
      <c r="B751" s="198"/>
      <c r="C751" s="199"/>
      <c r="D751" s="193" t="s">
        <v>211</v>
      </c>
      <c r="E751" s="200" t="s">
        <v>22</v>
      </c>
      <c r="F751" s="201" t="s">
        <v>2352</v>
      </c>
      <c r="G751" s="199"/>
      <c r="H751" s="200" t="s">
        <v>22</v>
      </c>
      <c r="I751" s="202"/>
      <c r="J751" s="199"/>
      <c r="K751" s="199"/>
      <c r="L751" s="203"/>
      <c r="M751" s="204"/>
      <c r="N751" s="205"/>
      <c r="O751" s="205"/>
      <c r="P751" s="205"/>
      <c r="Q751" s="205"/>
      <c r="R751" s="205"/>
      <c r="S751" s="205"/>
      <c r="T751" s="206"/>
      <c r="AT751" s="207" t="s">
        <v>211</v>
      </c>
      <c r="AU751" s="207" t="s">
        <v>89</v>
      </c>
      <c r="AV751" s="13" t="s">
        <v>23</v>
      </c>
      <c r="AW751" s="13" t="s">
        <v>41</v>
      </c>
      <c r="AX751" s="13" t="s">
        <v>80</v>
      </c>
      <c r="AY751" s="207" t="s">
        <v>201</v>
      </c>
    </row>
    <row r="752" spans="1:65" s="14" customFormat="1" ht="11.25">
      <c r="B752" s="208"/>
      <c r="C752" s="209"/>
      <c r="D752" s="193" t="s">
        <v>211</v>
      </c>
      <c r="E752" s="210" t="s">
        <v>22</v>
      </c>
      <c r="F752" s="211" t="s">
        <v>2353</v>
      </c>
      <c r="G752" s="209"/>
      <c r="H752" s="212">
        <v>38.4</v>
      </c>
      <c r="I752" s="213"/>
      <c r="J752" s="209"/>
      <c r="K752" s="209"/>
      <c r="L752" s="214"/>
      <c r="M752" s="215"/>
      <c r="N752" s="216"/>
      <c r="O752" s="216"/>
      <c r="P752" s="216"/>
      <c r="Q752" s="216"/>
      <c r="R752" s="216"/>
      <c r="S752" s="216"/>
      <c r="T752" s="217"/>
      <c r="AT752" s="218" t="s">
        <v>211</v>
      </c>
      <c r="AU752" s="218" t="s">
        <v>89</v>
      </c>
      <c r="AV752" s="14" t="s">
        <v>89</v>
      </c>
      <c r="AW752" s="14" t="s">
        <v>41</v>
      </c>
      <c r="AX752" s="14" t="s">
        <v>80</v>
      </c>
      <c r="AY752" s="218" t="s">
        <v>201</v>
      </c>
    </row>
    <row r="753" spans="1:65" s="15" customFormat="1" ht="11.25">
      <c r="B753" s="229"/>
      <c r="C753" s="230"/>
      <c r="D753" s="193" t="s">
        <v>211</v>
      </c>
      <c r="E753" s="231" t="s">
        <v>22</v>
      </c>
      <c r="F753" s="232" t="s">
        <v>316</v>
      </c>
      <c r="G753" s="230"/>
      <c r="H753" s="233">
        <v>101.35</v>
      </c>
      <c r="I753" s="234"/>
      <c r="J753" s="230"/>
      <c r="K753" s="230"/>
      <c r="L753" s="235"/>
      <c r="M753" s="236"/>
      <c r="N753" s="237"/>
      <c r="O753" s="237"/>
      <c r="P753" s="237"/>
      <c r="Q753" s="237"/>
      <c r="R753" s="237"/>
      <c r="S753" s="237"/>
      <c r="T753" s="238"/>
      <c r="AT753" s="239" t="s">
        <v>211</v>
      </c>
      <c r="AU753" s="239" t="s">
        <v>89</v>
      </c>
      <c r="AV753" s="15" t="s">
        <v>207</v>
      </c>
      <c r="AW753" s="15" t="s">
        <v>41</v>
      </c>
      <c r="AX753" s="15" t="s">
        <v>23</v>
      </c>
      <c r="AY753" s="239" t="s">
        <v>201</v>
      </c>
    </row>
    <row r="754" spans="1:65" s="2" customFormat="1" ht="14.45" customHeight="1">
      <c r="A754" s="36"/>
      <c r="B754" s="37"/>
      <c r="C754" s="219" t="s">
        <v>2354</v>
      </c>
      <c r="D754" s="219" t="s">
        <v>261</v>
      </c>
      <c r="E754" s="220" t="s">
        <v>577</v>
      </c>
      <c r="F754" s="221" t="s">
        <v>578</v>
      </c>
      <c r="G754" s="222" t="s">
        <v>216</v>
      </c>
      <c r="H754" s="223">
        <v>101.35</v>
      </c>
      <c r="I754" s="224"/>
      <c r="J754" s="225">
        <f>ROUND(I754*H754,2)</f>
        <v>0</v>
      </c>
      <c r="K754" s="221" t="s">
        <v>206</v>
      </c>
      <c r="L754" s="226"/>
      <c r="M754" s="227" t="s">
        <v>22</v>
      </c>
      <c r="N754" s="228" t="s">
        <v>51</v>
      </c>
      <c r="O754" s="66"/>
      <c r="P754" s="189">
        <f>O754*H754</f>
        <v>0</v>
      </c>
      <c r="Q754" s="189">
        <v>0.104</v>
      </c>
      <c r="R754" s="189">
        <f>Q754*H754</f>
        <v>10.540399999999998</v>
      </c>
      <c r="S754" s="189">
        <v>0</v>
      </c>
      <c r="T754" s="190">
        <f>S754*H754</f>
        <v>0</v>
      </c>
      <c r="U754" s="36"/>
      <c r="V754" s="36"/>
      <c r="W754" s="36"/>
      <c r="X754" s="36"/>
      <c r="Y754" s="36"/>
      <c r="Z754" s="36"/>
      <c r="AA754" s="36"/>
      <c r="AB754" s="36"/>
      <c r="AC754" s="36"/>
      <c r="AD754" s="36"/>
      <c r="AE754" s="36"/>
      <c r="AR754" s="191" t="s">
        <v>253</v>
      </c>
      <c r="AT754" s="191" t="s">
        <v>261</v>
      </c>
      <c r="AU754" s="191" t="s">
        <v>89</v>
      </c>
      <c r="AY754" s="19" t="s">
        <v>201</v>
      </c>
      <c r="BE754" s="192">
        <f>IF(N754="základní",J754,0)</f>
        <v>0</v>
      </c>
      <c r="BF754" s="192">
        <f>IF(N754="snížená",J754,0)</f>
        <v>0</v>
      </c>
      <c r="BG754" s="192">
        <f>IF(N754="zákl. přenesená",J754,0)</f>
        <v>0</v>
      </c>
      <c r="BH754" s="192">
        <f>IF(N754="sníž. přenesená",J754,0)</f>
        <v>0</v>
      </c>
      <c r="BI754" s="192">
        <f>IF(N754="nulová",J754,0)</f>
        <v>0</v>
      </c>
      <c r="BJ754" s="19" t="s">
        <v>23</v>
      </c>
      <c r="BK754" s="192">
        <f>ROUND(I754*H754,2)</f>
        <v>0</v>
      </c>
      <c r="BL754" s="19" t="s">
        <v>207</v>
      </c>
      <c r="BM754" s="191" t="s">
        <v>2355</v>
      </c>
    </row>
    <row r="755" spans="1:65" s="2" customFormat="1" ht="14.45" customHeight="1">
      <c r="A755" s="36"/>
      <c r="B755" s="37"/>
      <c r="C755" s="180" t="s">
        <v>2356</v>
      </c>
      <c r="D755" s="180" t="s">
        <v>202</v>
      </c>
      <c r="E755" s="181" t="s">
        <v>2357</v>
      </c>
      <c r="F755" s="182" t="s">
        <v>2358</v>
      </c>
      <c r="G755" s="183" t="s">
        <v>216</v>
      </c>
      <c r="H755" s="184">
        <v>17</v>
      </c>
      <c r="I755" s="185"/>
      <c r="J755" s="186">
        <f>ROUND(I755*H755,2)</f>
        <v>0</v>
      </c>
      <c r="K755" s="182" t="s">
        <v>206</v>
      </c>
      <c r="L755" s="41"/>
      <c r="M755" s="187" t="s">
        <v>22</v>
      </c>
      <c r="N755" s="188" t="s">
        <v>51</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207</v>
      </c>
      <c r="AT755" s="191" t="s">
        <v>202</v>
      </c>
      <c r="AU755" s="191" t="s">
        <v>89</v>
      </c>
      <c r="AY755" s="19" t="s">
        <v>201</v>
      </c>
      <c r="BE755" s="192">
        <f>IF(N755="základní",J755,0)</f>
        <v>0</v>
      </c>
      <c r="BF755" s="192">
        <f>IF(N755="snížená",J755,0)</f>
        <v>0</v>
      </c>
      <c r="BG755" s="192">
        <f>IF(N755="zákl. přenesená",J755,0)</f>
        <v>0</v>
      </c>
      <c r="BH755" s="192">
        <f>IF(N755="sníž. přenesená",J755,0)</f>
        <v>0</v>
      </c>
      <c r="BI755" s="192">
        <f>IF(N755="nulová",J755,0)</f>
        <v>0</v>
      </c>
      <c r="BJ755" s="19" t="s">
        <v>23</v>
      </c>
      <c r="BK755" s="192">
        <f>ROUND(I755*H755,2)</f>
        <v>0</v>
      </c>
      <c r="BL755" s="19" t="s">
        <v>207</v>
      </c>
      <c r="BM755" s="191" t="s">
        <v>2359</v>
      </c>
    </row>
    <row r="756" spans="1:65" s="2" customFormat="1" ht="29.25">
      <c r="A756" s="36"/>
      <c r="B756" s="37"/>
      <c r="C756" s="38"/>
      <c r="D756" s="193" t="s">
        <v>209</v>
      </c>
      <c r="E756" s="38"/>
      <c r="F756" s="194" t="s">
        <v>2360</v>
      </c>
      <c r="G756" s="38"/>
      <c r="H756" s="38"/>
      <c r="I756" s="195"/>
      <c r="J756" s="38"/>
      <c r="K756" s="38"/>
      <c r="L756" s="41"/>
      <c r="M756" s="196"/>
      <c r="N756" s="197"/>
      <c r="O756" s="66"/>
      <c r="P756" s="66"/>
      <c r="Q756" s="66"/>
      <c r="R756" s="66"/>
      <c r="S756" s="66"/>
      <c r="T756" s="67"/>
      <c r="U756" s="36"/>
      <c r="V756" s="36"/>
      <c r="W756" s="36"/>
      <c r="X756" s="36"/>
      <c r="Y756" s="36"/>
      <c r="Z756" s="36"/>
      <c r="AA756" s="36"/>
      <c r="AB756" s="36"/>
      <c r="AC756" s="36"/>
      <c r="AD756" s="36"/>
      <c r="AE756" s="36"/>
      <c r="AT756" s="19" t="s">
        <v>209</v>
      </c>
      <c r="AU756" s="19" t="s">
        <v>89</v>
      </c>
    </row>
    <row r="757" spans="1:65" s="2" customFormat="1" ht="14.45" customHeight="1">
      <c r="A757" s="36"/>
      <c r="B757" s="37"/>
      <c r="C757" s="180" t="s">
        <v>2361</v>
      </c>
      <c r="D757" s="180" t="s">
        <v>202</v>
      </c>
      <c r="E757" s="181" t="s">
        <v>2362</v>
      </c>
      <c r="F757" s="182" t="s">
        <v>2363</v>
      </c>
      <c r="G757" s="183" t="s">
        <v>205</v>
      </c>
      <c r="H757" s="184">
        <v>1.2749999999999999</v>
      </c>
      <c r="I757" s="185"/>
      <c r="J757" s="186">
        <f>ROUND(I757*H757,2)</f>
        <v>0</v>
      </c>
      <c r="K757" s="182" t="s">
        <v>206</v>
      </c>
      <c r="L757" s="41"/>
      <c r="M757" s="187" t="s">
        <v>22</v>
      </c>
      <c r="N757" s="188" t="s">
        <v>51</v>
      </c>
      <c r="O757" s="66"/>
      <c r="P757" s="189">
        <f>O757*H757</f>
        <v>0</v>
      </c>
      <c r="Q757" s="189">
        <v>6.3000000000000003E-4</v>
      </c>
      <c r="R757" s="189">
        <f>Q757*H757</f>
        <v>8.0324999999999993E-4</v>
      </c>
      <c r="S757" s="189">
        <v>0</v>
      </c>
      <c r="T757" s="190">
        <f>S757*H757</f>
        <v>0</v>
      </c>
      <c r="U757" s="36"/>
      <c r="V757" s="36"/>
      <c r="W757" s="36"/>
      <c r="X757" s="36"/>
      <c r="Y757" s="36"/>
      <c r="Z757" s="36"/>
      <c r="AA757" s="36"/>
      <c r="AB757" s="36"/>
      <c r="AC757" s="36"/>
      <c r="AD757" s="36"/>
      <c r="AE757" s="36"/>
      <c r="AR757" s="191" t="s">
        <v>207</v>
      </c>
      <c r="AT757" s="191" t="s">
        <v>202</v>
      </c>
      <c r="AU757" s="191" t="s">
        <v>89</v>
      </c>
      <c r="AY757" s="19" t="s">
        <v>201</v>
      </c>
      <c r="BE757" s="192">
        <f>IF(N757="základní",J757,0)</f>
        <v>0</v>
      </c>
      <c r="BF757" s="192">
        <f>IF(N757="snížená",J757,0)</f>
        <v>0</v>
      </c>
      <c r="BG757" s="192">
        <f>IF(N757="zákl. přenesená",J757,0)</f>
        <v>0</v>
      </c>
      <c r="BH757" s="192">
        <f>IF(N757="sníž. přenesená",J757,0)</f>
        <v>0</v>
      </c>
      <c r="BI757" s="192">
        <f>IF(N757="nulová",J757,0)</f>
        <v>0</v>
      </c>
      <c r="BJ757" s="19" t="s">
        <v>23</v>
      </c>
      <c r="BK757" s="192">
        <f>ROUND(I757*H757,2)</f>
        <v>0</v>
      </c>
      <c r="BL757" s="19" t="s">
        <v>207</v>
      </c>
      <c r="BM757" s="191" t="s">
        <v>2364</v>
      </c>
    </row>
    <row r="758" spans="1:65" s="2" customFormat="1" ht="58.5">
      <c r="A758" s="36"/>
      <c r="B758" s="37"/>
      <c r="C758" s="38"/>
      <c r="D758" s="193" t="s">
        <v>209</v>
      </c>
      <c r="E758" s="38"/>
      <c r="F758" s="194" t="s">
        <v>2365</v>
      </c>
      <c r="G758" s="38"/>
      <c r="H758" s="38"/>
      <c r="I758" s="195"/>
      <c r="J758" s="38"/>
      <c r="K758" s="38"/>
      <c r="L758" s="41"/>
      <c r="M758" s="196"/>
      <c r="N758" s="197"/>
      <c r="O758" s="66"/>
      <c r="P758" s="66"/>
      <c r="Q758" s="66"/>
      <c r="R758" s="66"/>
      <c r="S758" s="66"/>
      <c r="T758" s="67"/>
      <c r="U758" s="36"/>
      <c r="V758" s="36"/>
      <c r="W758" s="36"/>
      <c r="X758" s="36"/>
      <c r="Y758" s="36"/>
      <c r="Z758" s="36"/>
      <c r="AA758" s="36"/>
      <c r="AB758" s="36"/>
      <c r="AC758" s="36"/>
      <c r="AD758" s="36"/>
      <c r="AE758" s="36"/>
      <c r="AT758" s="19" t="s">
        <v>209</v>
      </c>
      <c r="AU758" s="19" t="s">
        <v>89</v>
      </c>
    </row>
    <row r="759" spans="1:65" s="14" customFormat="1" ht="11.25">
      <c r="B759" s="208"/>
      <c r="C759" s="209"/>
      <c r="D759" s="193" t="s">
        <v>211</v>
      </c>
      <c r="E759" s="210" t="s">
        <v>22</v>
      </c>
      <c r="F759" s="211" t="s">
        <v>2366</v>
      </c>
      <c r="G759" s="209"/>
      <c r="H759" s="212">
        <v>1.2749999999999999</v>
      </c>
      <c r="I759" s="213"/>
      <c r="J759" s="209"/>
      <c r="K759" s="209"/>
      <c r="L759" s="214"/>
      <c r="M759" s="215"/>
      <c r="N759" s="216"/>
      <c r="O759" s="216"/>
      <c r="P759" s="216"/>
      <c r="Q759" s="216"/>
      <c r="R759" s="216"/>
      <c r="S759" s="216"/>
      <c r="T759" s="217"/>
      <c r="AT759" s="218" t="s">
        <v>211</v>
      </c>
      <c r="AU759" s="218" t="s">
        <v>89</v>
      </c>
      <c r="AV759" s="14" t="s">
        <v>89</v>
      </c>
      <c r="AW759" s="14" t="s">
        <v>41</v>
      </c>
      <c r="AX759" s="14" t="s">
        <v>23</v>
      </c>
      <c r="AY759" s="218" t="s">
        <v>201</v>
      </c>
    </row>
    <row r="760" spans="1:65" s="2" customFormat="1" ht="14.45" customHeight="1">
      <c r="A760" s="36"/>
      <c r="B760" s="37"/>
      <c r="C760" s="180" t="s">
        <v>2367</v>
      </c>
      <c r="D760" s="180" t="s">
        <v>202</v>
      </c>
      <c r="E760" s="181" t="s">
        <v>2368</v>
      </c>
      <c r="F760" s="182" t="s">
        <v>2369</v>
      </c>
      <c r="G760" s="183" t="s">
        <v>205</v>
      </c>
      <c r="H760" s="184">
        <v>1.2749999999999999</v>
      </c>
      <c r="I760" s="185"/>
      <c r="J760" s="186">
        <f>ROUND(I760*H760,2)</f>
        <v>0</v>
      </c>
      <c r="K760" s="182" t="s">
        <v>206</v>
      </c>
      <c r="L760" s="41"/>
      <c r="M760" s="187" t="s">
        <v>22</v>
      </c>
      <c r="N760" s="188" t="s">
        <v>51</v>
      </c>
      <c r="O760" s="66"/>
      <c r="P760" s="189">
        <f>O760*H760</f>
        <v>0</v>
      </c>
      <c r="Q760" s="189">
        <v>6.3000000000000003E-4</v>
      </c>
      <c r="R760" s="189">
        <f>Q760*H760</f>
        <v>8.0324999999999993E-4</v>
      </c>
      <c r="S760" s="189">
        <v>0</v>
      </c>
      <c r="T760" s="190">
        <f>S760*H760</f>
        <v>0</v>
      </c>
      <c r="U760" s="36"/>
      <c r="V760" s="36"/>
      <c r="W760" s="36"/>
      <c r="X760" s="36"/>
      <c r="Y760" s="36"/>
      <c r="Z760" s="36"/>
      <c r="AA760" s="36"/>
      <c r="AB760" s="36"/>
      <c r="AC760" s="36"/>
      <c r="AD760" s="36"/>
      <c r="AE760" s="36"/>
      <c r="AR760" s="191" t="s">
        <v>207</v>
      </c>
      <c r="AT760" s="191" t="s">
        <v>202</v>
      </c>
      <c r="AU760" s="191" t="s">
        <v>89</v>
      </c>
      <c r="AY760" s="19" t="s">
        <v>201</v>
      </c>
      <c r="BE760" s="192">
        <f>IF(N760="základní",J760,0)</f>
        <v>0</v>
      </c>
      <c r="BF760" s="192">
        <f>IF(N760="snížená",J760,0)</f>
        <v>0</v>
      </c>
      <c r="BG760" s="192">
        <f>IF(N760="zákl. přenesená",J760,0)</f>
        <v>0</v>
      </c>
      <c r="BH760" s="192">
        <f>IF(N760="sníž. přenesená",J760,0)</f>
        <v>0</v>
      </c>
      <c r="BI760" s="192">
        <f>IF(N760="nulová",J760,0)</f>
        <v>0</v>
      </c>
      <c r="BJ760" s="19" t="s">
        <v>23</v>
      </c>
      <c r="BK760" s="192">
        <f>ROUND(I760*H760,2)</f>
        <v>0</v>
      </c>
      <c r="BL760" s="19" t="s">
        <v>207</v>
      </c>
      <c r="BM760" s="191" t="s">
        <v>2370</v>
      </c>
    </row>
    <row r="761" spans="1:65" s="2" customFormat="1" ht="58.5">
      <c r="A761" s="36"/>
      <c r="B761" s="37"/>
      <c r="C761" s="38"/>
      <c r="D761" s="193" t="s">
        <v>209</v>
      </c>
      <c r="E761" s="38"/>
      <c r="F761" s="194" t="s">
        <v>2365</v>
      </c>
      <c r="G761" s="38"/>
      <c r="H761" s="38"/>
      <c r="I761" s="195"/>
      <c r="J761" s="38"/>
      <c r="K761" s="38"/>
      <c r="L761" s="41"/>
      <c r="M761" s="196"/>
      <c r="N761" s="197"/>
      <c r="O761" s="66"/>
      <c r="P761" s="66"/>
      <c r="Q761" s="66"/>
      <c r="R761" s="66"/>
      <c r="S761" s="66"/>
      <c r="T761" s="67"/>
      <c r="U761" s="36"/>
      <c r="V761" s="36"/>
      <c r="W761" s="36"/>
      <c r="X761" s="36"/>
      <c r="Y761" s="36"/>
      <c r="Z761" s="36"/>
      <c r="AA761" s="36"/>
      <c r="AB761" s="36"/>
      <c r="AC761" s="36"/>
      <c r="AD761" s="36"/>
      <c r="AE761" s="36"/>
      <c r="AT761" s="19" t="s">
        <v>209</v>
      </c>
      <c r="AU761" s="19" t="s">
        <v>89</v>
      </c>
    </row>
    <row r="762" spans="1:65" s="14" customFormat="1" ht="11.25">
      <c r="B762" s="208"/>
      <c r="C762" s="209"/>
      <c r="D762" s="193" t="s">
        <v>211</v>
      </c>
      <c r="E762" s="210" t="s">
        <v>22</v>
      </c>
      <c r="F762" s="211" t="s">
        <v>2366</v>
      </c>
      <c r="G762" s="209"/>
      <c r="H762" s="212">
        <v>1.2749999999999999</v>
      </c>
      <c r="I762" s="213"/>
      <c r="J762" s="209"/>
      <c r="K762" s="209"/>
      <c r="L762" s="214"/>
      <c r="M762" s="215"/>
      <c r="N762" s="216"/>
      <c r="O762" s="216"/>
      <c r="P762" s="216"/>
      <c r="Q762" s="216"/>
      <c r="R762" s="216"/>
      <c r="S762" s="216"/>
      <c r="T762" s="217"/>
      <c r="AT762" s="218" t="s">
        <v>211</v>
      </c>
      <c r="AU762" s="218" t="s">
        <v>89</v>
      </c>
      <c r="AV762" s="14" t="s">
        <v>89</v>
      </c>
      <c r="AW762" s="14" t="s">
        <v>41</v>
      </c>
      <c r="AX762" s="14" t="s">
        <v>23</v>
      </c>
      <c r="AY762" s="218" t="s">
        <v>201</v>
      </c>
    </row>
    <row r="763" spans="1:65" s="2" customFormat="1" ht="24.2" customHeight="1">
      <c r="A763" s="36"/>
      <c r="B763" s="37"/>
      <c r="C763" s="180" t="s">
        <v>2371</v>
      </c>
      <c r="D763" s="180" t="s">
        <v>202</v>
      </c>
      <c r="E763" s="181" t="s">
        <v>2372</v>
      </c>
      <c r="F763" s="182" t="s">
        <v>2373</v>
      </c>
      <c r="G763" s="183" t="s">
        <v>216</v>
      </c>
      <c r="H763" s="184">
        <v>14</v>
      </c>
      <c r="I763" s="185"/>
      <c r="J763" s="186">
        <f>ROUND(I763*H763,2)</f>
        <v>0</v>
      </c>
      <c r="K763" s="182" t="s">
        <v>206</v>
      </c>
      <c r="L763" s="41"/>
      <c r="M763" s="187" t="s">
        <v>22</v>
      </c>
      <c r="N763" s="188" t="s">
        <v>51</v>
      </c>
      <c r="O763" s="66"/>
      <c r="P763" s="189">
        <f>O763*H763</f>
        <v>0</v>
      </c>
      <c r="Q763" s="189">
        <v>0.16370999999999999</v>
      </c>
      <c r="R763" s="189">
        <f>Q763*H763</f>
        <v>2.2919399999999999</v>
      </c>
      <c r="S763" s="189">
        <v>0</v>
      </c>
      <c r="T763" s="190">
        <f>S763*H763</f>
        <v>0</v>
      </c>
      <c r="U763" s="36"/>
      <c r="V763" s="36"/>
      <c r="W763" s="36"/>
      <c r="X763" s="36"/>
      <c r="Y763" s="36"/>
      <c r="Z763" s="36"/>
      <c r="AA763" s="36"/>
      <c r="AB763" s="36"/>
      <c r="AC763" s="36"/>
      <c r="AD763" s="36"/>
      <c r="AE763" s="36"/>
      <c r="AR763" s="191" t="s">
        <v>207</v>
      </c>
      <c r="AT763" s="191" t="s">
        <v>202</v>
      </c>
      <c r="AU763" s="191" t="s">
        <v>89</v>
      </c>
      <c r="AY763" s="19" t="s">
        <v>201</v>
      </c>
      <c r="BE763" s="192">
        <f>IF(N763="základní",J763,0)</f>
        <v>0</v>
      </c>
      <c r="BF763" s="192">
        <f>IF(N763="snížená",J763,0)</f>
        <v>0</v>
      </c>
      <c r="BG763" s="192">
        <f>IF(N763="zákl. přenesená",J763,0)</f>
        <v>0</v>
      </c>
      <c r="BH763" s="192">
        <f>IF(N763="sníž. přenesená",J763,0)</f>
        <v>0</v>
      </c>
      <c r="BI763" s="192">
        <f>IF(N763="nulová",J763,0)</f>
        <v>0</v>
      </c>
      <c r="BJ763" s="19" t="s">
        <v>23</v>
      </c>
      <c r="BK763" s="192">
        <f>ROUND(I763*H763,2)</f>
        <v>0</v>
      </c>
      <c r="BL763" s="19" t="s">
        <v>207</v>
      </c>
      <c r="BM763" s="191" t="s">
        <v>2374</v>
      </c>
    </row>
    <row r="764" spans="1:65" s="2" customFormat="1" ht="87.75">
      <c r="A764" s="36"/>
      <c r="B764" s="37"/>
      <c r="C764" s="38"/>
      <c r="D764" s="193" t="s">
        <v>209</v>
      </c>
      <c r="E764" s="38"/>
      <c r="F764" s="194" t="s">
        <v>2375</v>
      </c>
      <c r="G764" s="38"/>
      <c r="H764" s="38"/>
      <c r="I764" s="195"/>
      <c r="J764" s="38"/>
      <c r="K764" s="38"/>
      <c r="L764" s="41"/>
      <c r="M764" s="196"/>
      <c r="N764" s="197"/>
      <c r="O764" s="66"/>
      <c r="P764" s="66"/>
      <c r="Q764" s="66"/>
      <c r="R764" s="66"/>
      <c r="S764" s="66"/>
      <c r="T764" s="67"/>
      <c r="U764" s="36"/>
      <c r="V764" s="36"/>
      <c r="W764" s="36"/>
      <c r="X764" s="36"/>
      <c r="Y764" s="36"/>
      <c r="Z764" s="36"/>
      <c r="AA764" s="36"/>
      <c r="AB764" s="36"/>
      <c r="AC764" s="36"/>
      <c r="AD764" s="36"/>
      <c r="AE764" s="36"/>
      <c r="AT764" s="19" t="s">
        <v>209</v>
      </c>
      <c r="AU764" s="19" t="s">
        <v>89</v>
      </c>
    </row>
    <row r="765" spans="1:65" s="2" customFormat="1" ht="14.45" customHeight="1">
      <c r="A765" s="36"/>
      <c r="B765" s="37"/>
      <c r="C765" s="219" t="s">
        <v>2376</v>
      </c>
      <c r="D765" s="219" t="s">
        <v>261</v>
      </c>
      <c r="E765" s="220" t="s">
        <v>2377</v>
      </c>
      <c r="F765" s="221" t="s">
        <v>2378</v>
      </c>
      <c r="G765" s="222" t="s">
        <v>216</v>
      </c>
      <c r="H765" s="223">
        <v>42.423999999999999</v>
      </c>
      <c r="I765" s="224"/>
      <c r="J765" s="225">
        <f>ROUND(I765*H765,2)</f>
        <v>0</v>
      </c>
      <c r="K765" s="221" t="s">
        <v>206</v>
      </c>
      <c r="L765" s="226"/>
      <c r="M765" s="227" t="s">
        <v>22</v>
      </c>
      <c r="N765" s="228" t="s">
        <v>51</v>
      </c>
      <c r="O765" s="66"/>
      <c r="P765" s="189">
        <f>O765*H765</f>
        <v>0</v>
      </c>
      <c r="Q765" s="189">
        <v>0.25755</v>
      </c>
      <c r="R765" s="189">
        <f>Q765*H765</f>
        <v>10.926301199999999</v>
      </c>
      <c r="S765" s="189">
        <v>0</v>
      </c>
      <c r="T765" s="190">
        <f>S765*H765</f>
        <v>0</v>
      </c>
      <c r="U765" s="36"/>
      <c r="V765" s="36"/>
      <c r="W765" s="36"/>
      <c r="X765" s="36"/>
      <c r="Y765" s="36"/>
      <c r="Z765" s="36"/>
      <c r="AA765" s="36"/>
      <c r="AB765" s="36"/>
      <c r="AC765" s="36"/>
      <c r="AD765" s="36"/>
      <c r="AE765" s="36"/>
      <c r="AR765" s="191" t="s">
        <v>253</v>
      </c>
      <c r="AT765" s="191" t="s">
        <v>261</v>
      </c>
      <c r="AU765" s="191" t="s">
        <v>89</v>
      </c>
      <c r="AY765" s="19" t="s">
        <v>201</v>
      </c>
      <c r="BE765" s="192">
        <f>IF(N765="základní",J765,0)</f>
        <v>0</v>
      </c>
      <c r="BF765" s="192">
        <f>IF(N765="snížená",J765,0)</f>
        <v>0</v>
      </c>
      <c r="BG765" s="192">
        <f>IF(N765="zákl. přenesená",J765,0)</f>
        <v>0</v>
      </c>
      <c r="BH765" s="192">
        <f>IF(N765="sníž. přenesená",J765,0)</f>
        <v>0</v>
      </c>
      <c r="BI765" s="192">
        <f>IF(N765="nulová",J765,0)</f>
        <v>0</v>
      </c>
      <c r="BJ765" s="19" t="s">
        <v>23</v>
      </c>
      <c r="BK765" s="192">
        <f>ROUND(I765*H765,2)</f>
        <v>0</v>
      </c>
      <c r="BL765" s="19" t="s">
        <v>207</v>
      </c>
      <c r="BM765" s="191" t="s">
        <v>2379</v>
      </c>
    </row>
    <row r="766" spans="1:65" s="14" customFormat="1" ht="11.25">
      <c r="B766" s="208"/>
      <c r="C766" s="209"/>
      <c r="D766" s="193" t="s">
        <v>211</v>
      </c>
      <c r="E766" s="210" t="s">
        <v>22</v>
      </c>
      <c r="F766" s="211" t="s">
        <v>2380</v>
      </c>
      <c r="G766" s="209"/>
      <c r="H766" s="212">
        <v>42.423999999999999</v>
      </c>
      <c r="I766" s="213"/>
      <c r="J766" s="209"/>
      <c r="K766" s="209"/>
      <c r="L766" s="214"/>
      <c r="M766" s="215"/>
      <c r="N766" s="216"/>
      <c r="O766" s="216"/>
      <c r="P766" s="216"/>
      <c r="Q766" s="216"/>
      <c r="R766" s="216"/>
      <c r="S766" s="216"/>
      <c r="T766" s="217"/>
      <c r="AT766" s="218" t="s">
        <v>211</v>
      </c>
      <c r="AU766" s="218" t="s">
        <v>89</v>
      </c>
      <c r="AV766" s="14" t="s">
        <v>89</v>
      </c>
      <c r="AW766" s="14" t="s">
        <v>41</v>
      </c>
      <c r="AX766" s="14" t="s">
        <v>23</v>
      </c>
      <c r="AY766" s="218" t="s">
        <v>201</v>
      </c>
    </row>
    <row r="767" spans="1:65" s="2" customFormat="1" ht="14.45" customHeight="1">
      <c r="A767" s="36"/>
      <c r="B767" s="37"/>
      <c r="C767" s="180" t="s">
        <v>2381</v>
      </c>
      <c r="D767" s="180" t="s">
        <v>202</v>
      </c>
      <c r="E767" s="181" t="s">
        <v>2382</v>
      </c>
      <c r="F767" s="182" t="s">
        <v>2383</v>
      </c>
      <c r="G767" s="183" t="s">
        <v>216</v>
      </c>
      <c r="H767" s="184">
        <v>10.1</v>
      </c>
      <c r="I767" s="185"/>
      <c r="J767" s="186">
        <f>ROUND(I767*H767,2)</f>
        <v>0</v>
      </c>
      <c r="K767" s="182" t="s">
        <v>206</v>
      </c>
      <c r="L767" s="41"/>
      <c r="M767" s="187" t="s">
        <v>22</v>
      </c>
      <c r="N767" s="188" t="s">
        <v>51</v>
      </c>
      <c r="O767" s="66"/>
      <c r="P767" s="189">
        <f>O767*H767</f>
        <v>0</v>
      </c>
      <c r="Q767" s="189">
        <v>0.74460999999999999</v>
      </c>
      <c r="R767" s="189">
        <f>Q767*H767</f>
        <v>7.5205609999999998</v>
      </c>
      <c r="S767" s="189">
        <v>0</v>
      </c>
      <c r="T767" s="190">
        <f>S767*H767</f>
        <v>0</v>
      </c>
      <c r="U767" s="36"/>
      <c r="V767" s="36"/>
      <c r="W767" s="36"/>
      <c r="X767" s="36"/>
      <c r="Y767" s="36"/>
      <c r="Z767" s="36"/>
      <c r="AA767" s="36"/>
      <c r="AB767" s="36"/>
      <c r="AC767" s="36"/>
      <c r="AD767" s="36"/>
      <c r="AE767" s="36"/>
      <c r="AR767" s="191" t="s">
        <v>207</v>
      </c>
      <c r="AT767" s="191" t="s">
        <v>202</v>
      </c>
      <c r="AU767" s="191" t="s">
        <v>89</v>
      </c>
      <c r="AY767" s="19" t="s">
        <v>201</v>
      </c>
      <c r="BE767" s="192">
        <f>IF(N767="základní",J767,0)</f>
        <v>0</v>
      </c>
      <c r="BF767" s="192">
        <f>IF(N767="snížená",J767,0)</f>
        <v>0</v>
      </c>
      <c r="BG767" s="192">
        <f>IF(N767="zákl. přenesená",J767,0)</f>
        <v>0</v>
      </c>
      <c r="BH767" s="192">
        <f>IF(N767="sníž. přenesená",J767,0)</f>
        <v>0</v>
      </c>
      <c r="BI767" s="192">
        <f>IF(N767="nulová",J767,0)</f>
        <v>0</v>
      </c>
      <c r="BJ767" s="19" t="s">
        <v>23</v>
      </c>
      <c r="BK767" s="192">
        <f>ROUND(I767*H767,2)</f>
        <v>0</v>
      </c>
      <c r="BL767" s="19" t="s">
        <v>207</v>
      </c>
      <c r="BM767" s="191" t="s">
        <v>2384</v>
      </c>
    </row>
    <row r="768" spans="1:65" s="2" customFormat="1" ht="68.25">
      <c r="A768" s="36"/>
      <c r="B768" s="37"/>
      <c r="C768" s="38"/>
      <c r="D768" s="193" t="s">
        <v>209</v>
      </c>
      <c r="E768" s="38"/>
      <c r="F768" s="194" t="s">
        <v>2385</v>
      </c>
      <c r="G768" s="38"/>
      <c r="H768" s="38"/>
      <c r="I768" s="195"/>
      <c r="J768" s="38"/>
      <c r="K768" s="38"/>
      <c r="L768" s="41"/>
      <c r="M768" s="196"/>
      <c r="N768" s="197"/>
      <c r="O768" s="66"/>
      <c r="P768" s="66"/>
      <c r="Q768" s="66"/>
      <c r="R768" s="66"/>
      <c r="S768" s="66"/>
      <c r="T768" s="67"/>
      <c r="U768" s="36"/>
      <c r="V768" s="36"/>
      <c r="W768" s="36"/>
      <c r="X768" s="36"/>
      <c r="Y768" s="36"/>
      <c r="Z768" s="36"/>
      <c r="AA768" s="36"/>
      <c r="AB768" s="36"/>
      <c r="AC768" s="36"/>
      <c r="AD768" s="36"/>
      <c r="AE768" s="36"/>
      <c r="AT768" s="19" t="s">
        <v>209</v>
      </c>
      <c r="AU768" s="19" t="s">
        <v>89</v>
      </c>
    </row>
    <row r="769" spans="1:65" s="13" customFormat="1" ht="11.25">
      <c r="B769" s="198"/>
      <c r="C769" s="199"/>
      <c r="D769" s="193" t="s">
        <v>211</v>
      </c>
      <c r="E769" s="200" t="s">
        <v>22</v>
      </c>
      <c r="F769" s="201" t="s">
        <v>2386</v>
      </c>
      <c r="G769" s="199"/>
      <c r="H769" s="200" t="s">
        <v>22</v>
      </c>
      <c r="I769" s="202"/>
      <c r="J769" s="199"/>
      <c r="K769" s="199"/>
      <c r="L769" s="203"/>
      <c r="M769" s="204"/>
      <c r="N769" s="205"/>
      <c r="O769" s="205"/>
      <c r="P769" s="205"/>
      <c r="Q769" s="205"/>
      <c r="R769" s="205"/>
      <c r="S769" s="205"/>
      <c r="T769" s="206"/>
      <c r="AT769" s="207" t="s">
        <v>211</v>
      </c>
      <c r="AU769" s="207" t="s">
        <v>89</v>
      </c>
      <c r="AV769" s="13" t="s">
        <v>23</v>
      </c>
      <c r="AW769" s="13" t="s">
        <v>41</v>
      </c>
      <c r="AX769" s="13" t="s">
        <v>80</v>
      </c>
      <c r="AY769" s="207" t="s">
        <v>201</v>
      </c>
    </row>
    <row r="770" spans="1:65" s="13" customFormat="1" ht="11.25">
      <c r="B770" s="198"/>
      <c r="C770" s="199"/>
      <c r="D770" s="193" t="s">
        <v>211</v>
      </c>
      <c r="E770" s="200" t="s">
        <v>22</v>
      </c>
      <c r="F770" s="201" t="s">
        <v>2387</v>
      </c>
      <c r="G770" s="199"/>
      <c r="H770" s="200" t="s">
        <v>22</v>
      </c>
      <c r="I770" s="202"/>
      <c r="J770" s="199"/>
      <c r="K770" s="199"/>
      <c r="L770" s="203"/>
      <c r="M770" s="204"/>
      <c r="N770" s="205"/>
      <c r="O770" s="205"/>
      <c r="P770" s="205"/>
      <c r="Q770" s="205"/>
      <c r="R770" s="205"/>
      <c r="S770" s="205"/>
      <c r="T770" s="206"/>
      <c r="AT770" s="207" t="s">
        <v>211</v>
      </c>
      <c r="AU770" s="207" t="s">
        <v>89</v>
      </c>
      <c r="AV770" s="13" t="s">
        <v>23</v>
      </c>
      <c r="AW770" s="13" t="s">
        <v>41</v>
      </c>
      <c r="AX770" s="13" t="s">
        <v>80</v>
      </c>
      <c r="AY770" s="207" t="s">
        <v>201</v>
      </c>
    </row>
    <row r="771" spans="1:65" s="14" customFormat="1" ht="11.25">
      <c r="B771" s="208"/>
      <c r="C771" s="209"/>
      <c r="D771" s="193" t="s">
        <v>211</v>
      </c>
      <c r="E771" s="210" t="s">
        <v>22</v>
      </c>
      <c r="F771" s="211" t="s">
        <v>2388</v>
      </c>
      <c r="G771" s="209"/>
      <c r="H771" s="212">
        <v>5</v>
      </c>
      <c r="I771" s="213"/>
      <c r="J771" s="209"/>
      <c r="K771" s="209"/>
      <c r="L771" s="214"/>
      <c r="M771" s="215"/>
      <c r="N771" s="216"/>
      <c r="O771" s="216"/>
      <c r="P771" s="216"/>
      <c r="Q771" s="216"/>
      <c r="R771" s="216"/>
      <c r="S771" s="216"/>
      <c r="T771" s="217"/>
      <c r="AT771" s="218" t="s">
        <v>211</v>
      </c>
      <c r="AU771" s="218" t="s">
        <v>89</v>
      </c>
      <c r="AV771" s="14" t="s">
        <v>89</v>
      </c>
      <c r="AW771" s="14" t="s">
        <v>41</v>
      </c>
      <c r="AX771" s="14" t="s">
        <v>80</v>
      </c>
      <c r="AY771" s="218" t="s">
        <v>201</v>
      </c>
    </row>
    <row r="772" spans="1:65" s="13" customFormat="1" ht="11.25">
      <c r="B772" s="198"/>
      <c r="C772" s="199"/>
      <c r="D772" s="193" t="s">
        <v>211</v>
      </c>
      <c r="E772" s="200" t="s">
        <v>22</v>
      </c>
      <c r="F772" s="201" t="s">
        <v>2389</v>
      </c>
      <c r="G772" s="199"/>
      <c r="H772" s="200" t="s">
        <v>22</v>
      </c>
      <c r="I772" s="202"/>
      <c r="J772" s="199"/>
      <c r="K772" s="199"/>
      <c r="L772" s="203"/>
      <c r="M772" s="204"/>
      <c r="N772" s="205"/>
      <c r="O772" s="205"/>
      <c r="P772" s="205"/>
      <c r="Q772" s="205"/>
      <c r="R772" s="205"/>
      <c r="S772" s="205"/>
      <c r="T772" s="206"/>
      <c r="AT772" s="207" t="s">
        <v>211</v>
      </c>
      <c r="AU772" s="207" t="s">
        <v>89</v>
      </c>
      <c r="AV772" s="13" t="s">
        <v>23</v>
      </c>
      <c r="AW772" s="13" t="s">
        <v>41</v>
      </c>
      <c r="AX772" s="13" t="s">
        <v>80</v>
      </c>
      <c r="AY772" s="207" t="s">
        <v>201</v>
      </c>
    </row>
    <row r="773" spans="1:65" s="14" customFormat="1" ht="11.25">
      <c r="B773" s="208"/>
      <c r="C773" s="209"/>
      <c r="D773" s="193" t="s">
        <v>211</v>
      </c>
      <c r="E773" s="210" t="s">
        <v>22</v>
      </c>
      <c r="F773" s="211" t="s">
        <v>2390</v>
      </c>
      <c r="G773" s="209"/>
      <c r="H773" s="212">
        <v>5.0999999999999996</v>
      </c>
      <c r="I773" s="213"/>
      <c r="J773" s="209"/>
      <c r="K773" s="209"/>
      <c r="L773" s="214"/>
      <c r="M773" s="215"/>
      <c r="N773" s="216"/>
      <c r="O773" s="216"/>
      <c r="P773" s="216"/>
      <c r="Q773" s="216"/>
      <c r="R773" s="216"/>
      <c r="S773" s="216"/>
      <c r="T773" s="217"/>
      <c r="AT773" s="218" t="s">
        <v>211</v>
      </c>
      <c r="AU773" s="218" t="s">
        <v>89</v>
      </c>
      <c r="AV773" s="14" t="s">
        <v>89</v>
      </c>
      <c r="AW773" s="14" t="s">
        <v>41</v>
      </c>
      <c r="AX773" s="14" t="s">
        <v>80</v>
      </c>
      <c r="AY773" s="218" t="s">
        <v>201</v>
      </c>
    </row>
    <row r="774" spans="1:65" s="15" customFormat="1" ht="11.25">
      <c r="B774" s="229"/>
      <c r="C774" s="230"/>
      <c r="D774" s="193" t="s">
        <v>211</v>
      </c>
      <c r="E774" s="231" t="s">
        <v>22</v>
      </c>
      <c r="F774" s="232" t="s">
        <v>316</v>
      </c>
      <c r="G774" s="230"/>
      <c r="H774" s="233">
        <v>10.1</v>
      </c>
      <c r="I774" s="234"/>
      <c r="J774" s="230"/>
      <c r="K774" s="230"/>
      <c r="L774" s="235"/>
      <c r="M774" s="236"/>
      <c r="N774" s="237"/>
      <c r="O774" s="237"/>
      <c r="P774" s="237"/>
      <c r="Q774" s="237"/>
      <c r="R774" s="237"/>
      <c r="S774" s="237"/>
      <c r="T774" s="238"/>
      <c r="AT774" s="239" t="s">
        <v>211</v>
      </c>
      <c r="AU774" s="239" t="s">
        <v>89</v>
      </c>
      <c r="AV774" s="15" t="s">
        <v>207</v>
      </c>
      <c r="AW774" s="15" t="s">
        <v>41</v>
      </c>
      <c r="AX774" s="15" t="s">
        <v>23</v>
      </c>
      <c r="AY774" s="239" t="s">
        <v>201</v>
      </c>
    </row>
    <row r="775" spans="1:65" s="2" customFormat="1" ht="14.45" customHeight="1">
      <c r="A775" s="36"/>
      <c r="B775" s="37"/>
      <c r="C775" s="180" t="s">
        <v>2391</v>
      </c>
      <c r="D775" s="180" t="s">
        <v>202</v>
      </c>
      <c r="E775" s="181" t="s">
        <v>2392</v>
      </c>
      <c r="F775" s="182" t="s">
        <v>2393</v>
      </c>
      <c r="G775" s="183" t="s">
        <v>224</v>
      </c>
      <c r="H775" s="184">
        <v>0.81</v>
      </c>
      <c r="I775" s="185"/>
      <c r="J775" s="186">
        <f>ROUND(I775*H775,2)</f>
        <v>0</v>
      </c>
      <c r="K775" s="182" t="s">
        <v>22</v>
      </c>
      <c r="L775" s="41"/>
      <c r="M775" s="187" t="s">
        <v>22</v>
      </c>
      <c r="N775" s="188" t="s">
        <v>51</v>
      </c>
      <c r="O775" s="66"/>
      <c r="P775" s="189">
        <f>O775*H775</f>
        <v>0</v>
      </c>
      <c r="Q775" s="189">
        <v>0</v>
      </c>
      <c r="R775" s="189">
        <f>Q775*H775</f>
        <v>0</v>
      </c>
      <c r="S775" s="189">
        <v>0</v>
      </c>
      <c r="T775" s="190">
        <f>S775*H775</f>
        <v>0</v>
      </c>
      <c r="U775" s="36"/>
      <c r="V775" s="36"/>
      <c r="W775" s="36"/>
      <c r="X775" s="36"/>
      <c r="Y775" s="36"/>
      <c r="Z775" s="36"/>
      <c r="AA775" s="36"/>
      <c r="AB775" s="36"/>
      <c r="AC775" s="36"/>
      <c r="AD775" s="36"/>
      <c r="AE775" s="36"/>
      <c r="AR775" s="191" t="s">
        <v>207</v>
      </c>
      <c r="AT775" s="191" t="s">
        <v>202</v>
      </c>
      <c r="AU775" s="191" t="s">
        <v>89</v>
      </c>
      <c r="AY775" s="19" t="s">
        <v>201</v>
      </c>
      <c r="BE775" s="192">
        <f>IF(N775="základní",J775,0)</f>
        <v>0</v>
      </c>
      <c r="BF775" s="192">
        <f>IF(N775="snížená",J775,0)</f>
        <v>0</v>
      </c>
      <c r="BG775" s="192">
        <f>IF(N775="zákl. přenesená",J775,0)</f>
        <v>0</v>
      </c>
      <c r="BH775" s="192">
        <f>IF(N775="sníž. přenesená",J775,0)</f>
        <v>0</v>
      </c>
      <c r="BI775" s="192">
        <f>IF(N775="nulová",J775,0)</f>
        <v>0</v>
      </c>
      <c r="BJ775" s="19" t="s">
        <v>23</v>
      </c>
      <c r="BK775" s="192">
        <f>ROUND(I775*H775,2)</f>
        <v>0</v>
      </c>
      <c r="BL775" s="19" t="s">
        <v>207</v>
      </c>
      <c r="BM775" s="191" t="s">
        <v>2394</v>
      </c>
    </row>
    <row r="776" spans="1:65" s="13" customFormat="1" ht="11.25">
      <c r="B776" s="198"/>
      <c r="C776" s="199"/>
      <c r="D776" s="193" t="s">
        <v>211</v>
      </c>
      <c r="E776" s="200" t="s">
        <v>22</v>
      </c>
      <c r="F776" s="201" t="s">
        <v>2395</v>
      </c>
      <c r="G776" s="199"/>
      <c r="H776" s="200" t="s">
        <v>22</v>
      </c>
      <c r="I776" s="202"/>
      <c r="J776" s="199"/>
      <c r="K776" s="199"/>
      <c r="L776" s="203"/>
      <c r="M776" s="204"/>
      <c r="N776" s="205"/>
      <c r="O776" s="205"/>
      <c r="P776" s="205"/>
      <c r="Q776" s="205"/>
      <c r="R776" s="205"/>
      <c r="S776" s="205"/>
      <c r="T776" s="206"/>
      <c r="AT776" s="207" t="s">
        <v>211</v>
      </c>
      <c r="AU776" s="207" t="s">
        <v>89</v>
      </c>
      <c r="AV776" s="13" t="s">
        <v>23</v>
      </c>
      <c r="AW776" s="13" t="s">
        <v>41</v>
      </c>
      <c r="AX776" s="13" t="s">
        <v>80</v>
      </c>
      <c r="AY776" s="207" t="s">
        <v>201</v>
      </c>
    </row>
    <row r="777" spans="1:65" s="13" customFormat="1" ht="11.25">
      <c r="B777" s="198"/>
      <c r="C777" s="199"/>
      <c r="D777" s="193" t="s">
        <v>211</v>
      </c>
      <c r="E777" s="200" t="s">
        <v>22</v>
      </c>
      <c r="F777" s="201" t="s">
        <v>2396</v>
      </c>
      <c r="G777" s="199"/>
      <c r="H777" s="200" t="s">
        <v>22</v>
      </c>
      <c r="I777" s="202"/>
      <c r="J777" s="199"/>
      <c r="K777" s="199"/>
      <c r="L777" s="203"/>
      <c r="M777" s="204"/>
      <c r="N777" s="205"/>
      <c r="O777" s="205"/>
      <c r="P777" s="205"/>
      <c r="Q777" s="205"/>
      <c r="R777" s="205"/>
      <c r="S777" s="205"/>
      <c r="T777" s="206"/>
      <c r="AT777" s="207" t="s">
        <v>211</v>
      </c>
      <c r="AU777" s="207" t="s">
        <v>89</v>
      </c>
      <c r="AV777" s="13" t="s">
        <v>23</v>
      </c>
      <c r="AW777" s="13" t="s">
        <v>41</v>
      </c>
      <c r="AX777" s="13" t="s">
        <v>80</v>
      </c>
      <c r="AY777" s="207" t="s">
        <v>201</v>
      </c>
    </row>
    <row r="778" spans="1:65" s="14" customFormat="1" ht="11.25">
      <c r="B778" s="208"/>
      <c r="C778" s="209"/>
      <c r="D778" s="193" t="s">
        <v>211</v>
      </c>
      <c r="E778" s="210" t="s">
        <v>22</v>
      </c>
      <c r="F778" s="211" t="s">
        <v>2397</v>
      </c>
      <c r="G778" s="209"/>
      <c r="H778" s="212">
        <v>0.81</v>
      </c>
      <c r="I778" s="213"/>
      <c r="J778" s="209"/>
      <c r="K778" s="209"/>
      <c r="L778" s="214"/>
      <c r="M778" s="215"/>
      <c r="N778" s="216"/>
      <c r="O778" s="216"/>
      <c r="P778" s="216"/>
      <c r="Q778" s="216"/>
      <c r="R778" s="216"/>
      <c r="S778" s="216"/>
      <c r="T778" s="217"/>
      <c r="AT778" s="218" t="s">
        <v>211</v>
      </c>
      <c r="AU778" s="218" t="s">
        <v>89</v>
      </c>
      <c r="AV778" s="14" t="s">
        <v>89</v>
      </c>
      <c r="AW778" s="14" t="s">
        <v>41</v>
      </c>
      <c r="AX778" s="14" t="s">
        <v>23</v>
      </c>
      <c r="AY778" s="218" t="s">
        <v>201</v>
      </c>
    </row>
    <row r="779" spans="1:65" s="2" customFormat="1" ht="14.45" customHeight="1">
      <c r="A779" s="36"/>
      <c r="B779" s="37"/>
      <c r="C779" s="180" t="s">
        <v>2398</v>
      </c>
      <c r="D779" s="180" t="s">
        <v>202</v>
      </c>
      <c r="E779" s="181" t="s">
        <v>2399</v>
      </c>
      <c r="F779" s="182" t="s">
        <v>2400</v>
      </c>
      <c r="G779" s="183" t="s">
        <v>285</v>
      </c>
      <c r="H779" s="184">
        <v>0.122</v>
      </c>
      <c r="I779" s="185"/>
      <c r="J779" s="186">
        <f>ROUND(I779*H779,2)</f>
        <v>0</v>
      </c>
      <c r="K779" s="182" t="s">
        <v>22</v>
      </c>
      <c r="L779" s="41"/>
      <c r="M779" s="187" t="s">
        <v>22</v>
      </c>
      <c r="N779" s="188" t="s">
        <v>51</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207</v>
      </c>
      <c r="AT779" s="191" t="s">
        <v>202</v>
      </c>
      <c r="AU779" s="191" t="s">
        <v>89</v>
      </c>
      <c r="AY779" s="19" t="s">
        <v>201</v>
      </c>
      <c r="BE779" s="192">
        <f>IF(N779="základní",J779,0)</f>
        <v>0</v>
      </c>
      <c r="BF779" s="192">
        <f>IF(N779="snížená",J779,0)</f>
        <v>0</v>
      </c>
      <c r="BG779" s="192">
        <f>IF(N779="zákl. přenesená",J779,0)</f>
        <v>0</v>
      </c>
      <c r="BH779" s="192">
        <f>IF(N779="sníž. přenesená",J779,0)</f>
        <v>0</v>
      </c>
      <c r="BI779" s="192">
        <f>IF(N779="nulová",J779,0)</f>
        <v>0</v>
      </c>
      <c r="BJ779" s="19" t="s">
        <v>23</v>
      </c>
      <c r="BK779" s="192">
        <f>ROUND(I779*H779,2)</f>
        <v>0</v>
      </c>
      <c r="BL779" s="19" t="s">
        <v>207</v>
      </c>
      <c r="BM779" s="191" t="s">
        <v>2401</v>
      </c>
    </row>
    <row r="780" spans="1:65" s="14" customFormat="1" ht="11.25">
      <c r="B780" s="208"/>
      <c r="C780" s="209"/>
      <c r="D780" s="193" t="s">
        <v>211</v>
      </c>
      <c r="E780" s="210" t="s">
        <v>22</v>
      </c>
      <c r="F780" s="211" t="s">
        <v>2402</v>
      </c>
      <c r="G780" s="209"/>
      <c r="H780" s="212">
        <v>0.122</v>
      </c>
      <c r="I780" s="213"/>
      <c r="J780" s="209"/>
      <c r="K780" s="209"/>
      <c r="L780" s="214"/>
      <c r="M780" s="215"/>
      <c r="N780" s="216"/>
      <c r="O780" s="216"/>
      <c r="P780" s="216"/>
      <c r="Q780" s="216"/>
      <c r="R780" s="216"/>
      <c r="S780" s="216"/>
      <c r="T780" s="217"/>
      <c r="AT780" s="218" t="s">
        <v>211</v>
      </c>
      <c r="AU780" s="218" t="s">
        <v>89</v>
      </c>
      <c r="AV780" s="14" t="s">
        <v>89</v>
      </c>
      <c r="AW780" s="14" t="s">
        <v>41</v>
      </c>
      <c r="AX780" s="14" t="s">
        <v>23</v>
      </c>
      <c r="AY780" s="218" t="s">
        <v>201</v>
      </c>
    </row>
    <row r="781" spans="1:65" s="2" customFormat="1" ht="14.45" customHeight="1">
      <c r="A781" s="36"/>
      <c r="B781" s="37"/>
      <c r="C781" s="180" t="s">
        <v>2403</v>
      </c>
      <c r="D781" s="180" t="s">
        <v>202</v>
      </c>
      <c r="E781" s="181" t="s">
        <v>2404</v>
      </c>
      <c r="F781" s="182" t="s">
        <v>2405</v>
      </c>
      <c r="G781" s="183" t="s">
        <v>205</v>
      </c>
      <c r="H781" s="184">
        <v>2.8479999999999999</v>
      </c>
      <c r="I781" s="185"/>
      <c r="J781" s="186">
        <f>ROUND(I781*H781,2)</f>
        <v>0</v>
      </c>
      <c r="K781" s="182" t="s">
        <v>22</v>
      </c>
      <c r="L781" s="41"/>
      <c r="M781" s="187" t="s">
        <v>22</v>
      </c>
      <c r="N781" s="188" t="s">
        <v>51</v>
      </c>
      <c r="O781" s="66"/>
      <c r="P781" s="189">
        <f>O781*H781</f>
        <v>0</v>
      </c>
      <c r="Q781" s="189">
        <v>0</v>
      </c>
      <c r="R781" s="189">
        <f>Q781*H781</f>
        <v>0</v>
      </c>
      <c r="S781" s="189">
        <v>0</v>
      </c>
      <c r="T781" s="190">
        <f>S781*H781</f>
        <v>0</v>
      </c>
      <c r="U781" s="36"/>
      <c r="V781" s="36"/>
      <c r="W781" s="36"/>
      <c r="X781" s="36"/>
      <c r="Y781" s="36"/>
      <c r="Z781" s="36"/>
      <c r="AA781" s="36"/>
      <c r="AB781" s="36"/>
      <c r="AC781" s="36"/>
      <c r="AD781" s="36"/>
      <c r="AE781" s="36"/>
      <c r="AR781" s="191" t="s">
        <v>207</v>
      </c>
      <c r="AT781" s="191" t="s">
        <v>202</v>
      </c>
      <c r="AU781" s="191" t="s">
        <v>89</v>
      </c>
      <c r="AY781" s="19" t="s">
        <v>201</v>
      </c>
      <c r="BE781" s="192">
        <f>IF(N781="základní",J781,0)</f>
        <v>0</v>
      </c>
      <c r="BF781" s="192">
        <f>IF(N781="snížená",J781,0)</f>
        <v>0</v>
      </c>
      <c r="BG781" s="192">
        <f>IF(N781="zákl. přenesená",J781,0)</f>
        <v>0</v>
      </c>
      <c r="BH781" s="192">
        <f>IF(N781="sníž. přenesená",J781,0)</f>
        <v>0</v>
      </c>
      <c r="BI781" s="192">
        <f>IF(N781="nulová",J781,0)</f>
        <v>0</v>
      </c>
      <c r="BJ781" s="19" t="s">
        <v>23</v>
      </c>
      <c r="BK781" s="192">
        <f>ROUND(I781*H781,2)</f>
        <v>0</v>
      </c>
      <c r="BL781" s="19" t="s">
        <v>207</v>
      </c>
      <c r="BM781" s="191" t="s">
        <v>2406</v>
      </c>
    </row>
    <row r="782" spans="1:65" s="14" customFormat="1" ht="11.25">
      <c r="B782" s="208"/>
      <c r="C782" s="209"/>
      <c r="D782" s="193" t="s">
        <v>211</v>
      </c>
      <c r="E782" s="210" t="s">
        <v>22</v>
      </c>
      <c r="F782" s="211" t="s">
        <v>2407</v>
      </c>
      <c r="G782" s="209"/>
      <c r="H782" s="212">
        <v>2.8479999999999999</v>
      </c>
      <c r="I782" s="213"/>
      <c r="J782" s="209"/>
      <c r="K782" s="209"/>
      <c r="L782" s="214"/>
      <c r="M782" s="215"/>
      <c r="N782" s="216"/>
      <c r="O782" s="216"/>
      <c r="P782" s="216"/>
      <c r="Q782" s="216"/>
      <c r="R782" s="216"/>
      <c r="S782" s="216"/>
      <c r="T782" s="217"/>
      <c r="AT782" s="218" t="s">
        <v>211</v>
      </c>
      <c r="AU782" s="218" t="s">
        <v>89</v>
      </c>
      <c r="AV782" s="14" t="s">
        <v>89</v>
      </c>
      <c r="AW782" s="14" t="s">
        <v>41</v>
      </c>
      <c r="AX782" s="14" t="s">
        <v>23</v>
      </c>
      <c r="AY782" s="218" t="s">
        <v>201</v>
      </c>
    </row>
    <row r="783" spans="1:65" s="2" customFormat="1" ht="14.45" customHeight="1">
      <c r="A783" s="36"/>
      <c r="B783" s="37"/>
      <c r="C783" s="180" t="s">
        <v>2408</v>
      </c>
      <c r="D783" s="180" t="s">
        <v>202</v>
      </c>
      <c r="E783" s="181" t="s">
        <v>2409</v>
      </c>
      <c r="F783" s="182" t="s">
        <v>2410</v>
      </c>
      <c r="G783" s="183" t="s">
        <v>721</v>
      </c>
      <c r="H783" s="184">
        <v>70</v>
      </c>
      <c r="I783" s="185"/>
      <c r="J783" s="186">
        <f>ROUND(I783*H783,2)</f>
        <v>0</v>
      </c>
      <c r="K783" s="182" t="s">
        <v>206</v>
      </c>
      <c r="L783" s="41"/>
      <c r="M783" s="187" t="s">
        <v>22</v>
      </c>
      <c r="N783" s="188" t="s">
        <v>51</v>
      </c>
      <c r="O783" s="66"/>
      <c r="P783" s="189">
        <f>O783*H783</f>
        <v>0</v>
      </c>
      <c r="Q783" s="189">
        <v>0</v>
      </c>
      <c r="R783" s="189">
        <f>Q783*H783</f>
        <v>0</v>
      </c>
      <c r="S783" s="189">
        <v>0</v>
      </c>
      <c r="T783" s="190">
        <f>S783*H783</f>
        <v>0</v>
      </c>
      <c r="U783" s="36"/>
      <c r="V783" s="36"/>
      <c r="W783" s="36"/>
      <c r="X783" s="36"/>
      <c r="Y783" s="36"/>
      <c r="Z783" s="36"/>
      <c r="AA783" s="36"/>
      <c r="AB783" s="36"/>
      <c r="AC783" s="36"/>
      <c r="AD783" s="36"/>
      <c r="AE783" s="36"/>
      <c r="AR783" s="191" t="s">
        <v>207</v>
      </c>
      <c r="AT783" s="191" t="s">
        <v>202</v>
      </c>
      <c r="AU783" s="191" t="s">
        <v>89</v>
      </c>
      <c r="AY783" s="19" t="s">
        <v>201</v>
      </c>
      <c r="BE783" s="192">
        <f>IF(N783="základní",J783,0)</f>
        <v>0</v>
      </c>
      <c r="BF783" s="192">
        <f>IF(N783="snížená",J783,0)</f>
        <v>0</v>
      </c>
      <c r="BG783" s="192">
        <f>IF(N783="zákl. přenesená",J783,0)</f>
        <v>0</v>
      </c>
      <c r="BH783" s="192">
        <f>IF(N783="sníž. přenesená",J783,0)</f>
        <v>0</v>
      </c>
      <c r="BI783" s="192">
        <f>IF(N783="nulová",J783,0)</f>
        <v>0</v>
      </c>
      <c r="BJ783" s="19" t="s">
        <v>23</v>
      </c>
      <c r="BK783" s="192">
        <f>ROUND(I783*H783,2)</f>
        <v>0</v>
      </c>
      <c r="BL783" s="19" t="s">
        <v>207</v>
      </c>
      <c r="BM783" s="191" t="s">
        <v>2411</v>
      </c>
    </row>
    <row r="784" spans="1:65" s="2" customFormat="1" ht="29.25">
      <c r="A784" s="36"/>
      <c r="B784" s="37"/>
      <c r="C784" s="38"/>
      <c r="D784" s="193" t="s">
        <v>209</v>
      </c>
      <c r="E784" s="38"/>
      <c r="F784" s="194" t="s">
        <v>2412</v>
      </c>
      <c r="G784" s="38"/>
      <c r="H784" s="38"/>
      <c r="I784" s="195"/>
      <c r="J784" s="38"/>
      <c r="K784" s="38"/>
      <c r="L784" s="41"/>
      <c r="M784" s="196"/>
      <c r="N784" s="197"/>
      <c r="O784" s="66"/>
      <c r="P784" s="66"/>
      <c r="Q784" s="66"/>
      <c r="R784" s="66"/>
      <c r="S784" s="66"/>
      <c r="T784" s="67"/>
      <c r="U784" s="36"/>
      <c r="V784" s="36"/>
      <c r="W784" s="36"/>
      <c r="X784" s="36"/>
      <c r="Y784" s="36"/>
      <c r="Z784" s="36"/>
      <c r="AA784" s="36"/>
      <c r="AB784" s="36"/>
      <c r="AC784" s="36"/>
      <c r="AD784" s="36"/>
      <c r="AE784" s="36"/>
      <c r="AT784" s="19" t="s">
        <v>209</v>
      </c>
      <c r="AU784" s="19" t="s">
        <v>89</v>
      </c>
    </row>
    <row r="785" spans="1:65" s="13" customFormat="1" ht="11.25">
      <c r="B785" s="198"/>
      <c r="C785" s="199"/>
      <c r="D785" s="193" t="s">
        <v>211</v>
      </c>
      <c r="E785" s="200" t="s">
        <v>22</v>
      </c>
      <c r="F785" s="201" t="s">
        <v>2413</v>
      </c>
      <c r="G785" s="199"/>
      <c r="H785" s="200" t="s">
        <v>22</v>
      </c>
      <c r="I785" s="202"/>
      <c r="J785" s="199"/>
      <c r="K785" s="199"/>
      <c r="L785" s="203"/>
      <c r="M785" s="204"/>
      <c r="N785" s="205"/>
      <c r="O785" s="205"/>
      <c r="P785" s="205"/>
      <c r="Q785" s="205"/>
      <c r="R785" s="205"/>
      <c r="S785" s="205"/>
      <c r="T785" s="206"/>
      <c r="AT785" s="207" t="s">
        <v>211</v>
      </c>
      <c r="AU785" s="207" t="s">
        <v>89</v>
      </c>
      <c r="AV785" s="13" t="s">
        <v>23</v>
      </c>
      <c r="AW785" s="13" t="s">
        <v>41</v>
      </c>
      <c r="AX785" s="13" t="s">
        <v>80</v>
      </c>
      <c r="AY785" s="207" t="s">
        <v>201</v>
      </c>
    </row>
    <row r="786" spans="1:65" s="14" customFormat="1" ht="11.25">
      <c r="B786" s="208"/>
      <c r="C786" s="209"/>
      <c r="D786" s="193" t="s">
        <v>211</v>
      </c>
      <c r="E786" s="210" t="s">
        <v>22</v>
      </c>
      <c r="F786" s="211" t="s">
        <v>2414</v>
      </c>
      <c r="G786" s="209"/>
      <c r="H786" s="212">
        <v>70</v>
      </c>
      <c r="I786" s="213"/>
      <c r="J786" s="209"/>
      <c r="K786" s="209"/>
      <c r="L786" s="214"/>
      <c r="M786" s="215"/>
      <c r="N786" s="216"/>
      <c r="O786" s="216"/>
      <c r="P786" s="216"/>
      <c r="Q786" s="216"/>
      <c r="R786" s="216"/>
      <c r="S786" s="216"/>
      <c r="T786" s="217"/>
      <c r="AT786" s="218" t="s">
        <v>211</v>
      </c>
      <c r="AU786" s="218" t="s">
        <v>89</v>
      </c>
      <c r="AV786" s="14" t="s">
        <v>89</v>
      </c>
      <c r="AW786" s="14" t="s">
        <v>41</v>
      </c>
      <c r="AX786" s="14" t="s">
        <v>23</v>
      </c>
      <c r="AY786" s="218" t="s">
        <v>201</v>
      </c>
    </row>
    <row r="787" spans="1:65" s="2" customFormat="1" ht="14.45" customHeight="1">
      <c r="A787" s="36"/>
      <c r="B787" s="37"/>
      <c r="C787" s="219" t="s">
        <v>2415</v>
      </c>
      <c r="D787" s="219" t="s">
        <v>261</v>
      </c>
      <c r="E787" s="220" t="s">
        <v>2416</v>
      </c>
      <c r="F787" s="221" t="s">
        <v>2417</v>
      </c>
      <c r="G787" s="222" t="s">
        <v>285</v>
      </c>
      <c r="H787" s="223">
        <v>7.0000000000000007E-2</v>
      </c>
      <c r="I787" s="224"/>
      <c r="J787" s="225">
        <f>ROUND(I787*H787,2)</f>
        <v>0</v>
      </c>
      <c r="K787" s="221" t="s">
        <v>206</v>
      </c>
      <c r="L787" s="226"/>
      <c r="M787" s="227" t="s">
        <v>22</v>
      </c>
      <c r="N787" s="228" t="s">
        <v>51</v>
      </c>
      <c r="O787" s="66"/>
      <c r="P787" s="189">
        <f>O787*H787</f>
        <v>0</v>
      </c>
      <c r="Q787" s="189">
        <v>1</v>
      </c>
      <c r="R787" s="189">
        <f>Q787*H787</f>
        <v>7.0000000000000007E-2</v>
      </c>
      <c r="S787" s="189">
        <v>0</v>
      </c>
      <c r="T787" s="190">
        <f>S787*H787</f>
        <v>0</v>
      </c>
      <c r="U787" s="36"/>
      <c r="V787" s="36"/>
      <c r="W787" s="36"/>
      <c r="X787" s="36"/>
      <c r="Y787" s="36"/>
      <c r="Z787" s="36"/>
      <c r="AA787" s="36"/>
      <c r="AB787" s="36"/>
      <c r="AC787" s="36"/>
      <c r="AD787" s="36"/>
      <c r="AE787" s="36"/>
      <c r="AR787" s="191" t="s">
        <v>253</v>
      </c>
      <c r="AT787" s="191" t="s">
        <v>261</v>
      </c>
      <c r="AU787" s="191" t="s">
        <v>89</v>
      </c>
      <c r="AY787" s="19" t="s">
        <v>201</v>
      </c>
      <c r="BE787" s="192">
        <f>IF(N787="základní",J787,0)</f>
        <v>0</v>
      </c>
      <c r="BF787" s="192">
        <f>IF(N787="snížená",J787,0)</f>
        <v>0</v>
      </c>
      <c r="BG787" s="192">
        <f>IF(N787="zákl. přenesená",J787,0)</f>
        <v>0</v>
      </c>
      <c r="BH787" s="192">
        <f>IF(N787="sníž. přenesená",J787,0)</f>
        <v>0</v>
      </c>
      <c r="BI787" s="192">
        <f>IF(N787="nulová",J787,0)</f>
        <v>0</v>
      </c>
      <c r="BJ787" s="19" t="s">
        <v>23</v>
      </c>
      <c r="BK787" s="192">
        <f>ROUND(I787*H787,2)</f>
        <v>0</v>
      </c>
      <c r="BL787" s="19" t="s">
        <v>207</v>
      </c>
      <c r="BM787" s="191" t="s">
        <v>2418</v>
      </c>
    </row>
    <row r="788" spans="1:65" s="13" customFormat="1" ht="11.25">
      <c r="B788" s="198"/>
      <c r="C788" s="199"/>
      <c r="D788" s="193" t="s">
        <v>211</v>
      </c>
      <c r="E788" s="200" t="s">
        <v>22</v>
      </c>
      <c r="F788" s="201" t="s">
        <v>2419</v>
      </c>
      <c r="G788" s="199"/>
      <c r="H788" s="200" t="s">
        <v>22</v>
      </c>
      <c r="I788" s="202"/>
      <c r="J788" s="199"/>
      <c r="K788" s="199"/>
      <c r="L788" s="203"/>
      <c r="M788" s="204"/>
      <c r="N788" s="205"/>
      <c r="O788" s="205"/>
      <c r="P788" s="205"/>
      <c r="Q788" s="205"/>
      <c r="R788" s="205"/>
      <c r="S788" s="205"/>
      <c r="T788" s="206"/>
      <c r="AT788" s="207" t="s">
        <v>211</v>
      </c>
      <c r="AU788" s="207" t="s">
        <v>89</v>
      </c>
      <c r="AV788" s="13" t="s">
        <v>23</v>
      </c>
      <c r="AW788" s="13" t="s">
        <v>41</v>
      </c>
      <c r="AX788" s="13" t="s">
        <v>80</v>
      </c>
      <c r="AY788" s="207" t="s">
        <v>201</v>
      </c>
    </row>
    <row r="789" spans="1:65" s="14" customFormat="1" ht="11.25">
      <c r="B789" s="208"/>
      <c r="C789" s="209"/>
      <c r="D789" s="193" t="s">
        <v>211</v>
      </c>
      <c r="E789" s="210" t="s">
        <v>22</v>
      </c>
      <c r="F789" s="211" t="s">
        <v>2420</v>
      </c>
      <c r="G789" s="209"/>
      <c r="H789" s="212">
        <v>7.0000000000000007E-2</v>
      </c>
      <c r="I789" s="213"/>
      <c r="J789" s="209"/>
      <c r="K789" s="209"/>
      <c r="L789" s="214"/>
      <c r="M789" s="215"/>
      <c r="N789" s="216"/>
      <c r="O789" s="216"/>
      <c r="P789" s="216"/>
      <c r="Q789" s="216"/>
      <c r="R789" s="216"/>
      <c r="S789" s="216"/>
      <c r="T789" s="217"/>
      <c r="AT789" s="218" t="s">
        <v>211</v>
      </c>
      <c r="AU789" s="218" t="s">
        <v>89</v>
      </c>
      <c r="AV789" s="14" t="s">
        <v>89</v>
      </c>
      <c r="AW789" s="14" t="s">
        <v>41</v>
      </c>
      <c r="AX789" s="14" t="s">
        <v>23</v>
      </c>
      <c r="AY789" s="218" t="s">
        <v>201</v>
      </c>
    </row>
    <row r="790" spans="1:65" s="2" customFormat="1" ht="14.45" customHeight="1">
      <c r="A790" s="36"/>
      <c r="B790" s="37"/>
      <c r="C790" s="180" t="s">
        <v>2421</v>
      </c>
      <c r="D790" s="180" t="s">
        <v>202</v>
      </c>
      <c r="E790" s="181" t="s">
        <v>2422</v>
      </c>
      <c r="F790" s="182" t="s">
        <v>2423</v>
      </c>
      <c r="G790" s="183" t="s">
        <v>216</v>
      </c>
      <c r="H790" s="184">
        <v>30</v>
      </c>
      <c r="I790" s="185"/>
      <c r="J790" s="186">
        <f>ROUND(I790*H790,2)</f>
        <v>0</v>
      </c>
      <c r="K790" s="182" t="s">
        <v>206</v>
      </c>
      <c r="L790" s="41"/>
      <c r="M790" s="187" t="s">
        <v>22</v>
      </c>
      <c r="N790" s="188" t="s">
        <v>51</v>
      </c>
      <c r="O790" s="66"/>
      <c r="P790" s="189">
        <f>O790*H790</f>
        <v>0</v>
      </c>
      <c r="Q790" s="189">
        <v>1.2999999999999999E-4</v>
      </c>
      <c r="R790" s="189">
        <f>Q790*H790</f>
        <v>3.8999999999999998E-3</v>
      </c>
      <c r="S790" s="189">
        <v>0</v>
      </c>
      <c r="T790" s="190">
        <f>S790*H790</f>
        <v>0</v>
      </c>
      <c r="U790" s="36"/>
      <c r="V790" s="36"/>
      <c r="W790" s="36"/>
      <c r="X790" s="36"/>
      <c r="Y790" s="36"/>
      <c r="Z790" s="36"/>
      <c r="AA790" s="36"/>
      <c r="AB790" s="36"/>
      <c r="AC790" s="36"/>
      <c r="AD790" s="36"/>
      <c r="AE790" s="36"/>
      <c r="AR790" s="191" t="s">
        <v>207</v>
      </c>
      <c r="AT790" s="191" t="s">
        <v>202</v>
      </c>
      <c r="AU790" s="191" t="s">
        <v>89</v>
      </c>
      <c r="AY790" s="19" t="s">
        <v>201</v>
      </c>
      <c r="BE790" s="192">
        <f>IF(N790="základní",J790,0)</f>
        <v>0</v>
      </c>
      <c r="BF790" s="192">
        <f>IF(N790="snížená",J790,0)</f>
        <v>0</v>
      </c>
      <c r="BG790" s="192">
        <f>IF(N790="zákl. přenesená",J790,0)</f>
        <v>0</v>
      </c>
      <c r="BH790" s="192">
        <f>IF(N790="sníž. přenesená",J790,0)</f>
        <v>0</v>
      </c>
      <c r="BI790" s="192">
        <f>IF(N790="nulová",J790,0)</f>
        <v>0</v>
      </c>
      <c r="BJ790" s="19" t="s">
        <v>23</v>
      </c>
      <c r="BK790" s="192">
        <f>ROUND(I790*H790,2)</f>
        <v>0</v>
      </c>
      <c r="BL790" s="19" t="s">
        <v>207</v>
      </c>
      <c r="BM790" s="191" t="s">
        <v>2424</v>
      </c>
    </row>
    <row r="791" spans="1:65" s="2" customFormat="1" ht="48.75">
      <c r="A791" s="36"/>
      <c r="B791" s="37"/>
      <c r="C791" s="38"/>
      <c r="D791" s="193" t="s">
        <v>209</v>
      </c>
      <c r="E791" s="38"/>
      <c r="F791" s="194" t="s">
        <v>2425</v>
      </c>
      <c r="G791" s="38"/>
      <c r="H791" s="38"/>
      <c r="I791" s="195"/>
      <c r="J791" s="38"/>
      <c r="K791" s="38"/>
      <c r="L791" s="41"/>
      <c r="M791" s="196"/>
      <c r="N791" s="197"/>
      <c r="O791" s="66"/>
      <c r="P791" s="66"/>
      <c r="Q791" s="66"/>
      <c r="R791" s="66"/>
      <c r="S791" s="66"/>
      <c r="T791" s="67"/>
      <c r="U791" s="36"/>
      <c r="V791" s="36"/>
      <c r="W791" s="36"/>
      <c r="X791" s="36"/>
      <c r="Y791" s="36"/>
      <c r="Z791" s="36"/>
      <c r="AA791" s="36"/>
      <c r="AB791" s="36"/>
      <c r="AC791" s="36"/>
      <c r="AD791" s="36"/>
      <c r="AE791" s="36"/>
      <c r="AT791" s="19" t="s">
        <v>209</v>
      </c>
      <c r="AU791" s="19" t="s">
        <v>89</v>
      </c>
    </row>
    <row r="792" spans="1:65" s="2" customFormat="1" ht="24.2" customHeight="1">
      <c r="A792" s="36"/>
      <c r="B792" s="37"/>
      <c r="C792" s="180" t="s">
        <v>2426</v>
      </c>
      <c r="D792" s="180" t="s">
        <v>202</v>
      </c>
      <c r="E792" s="181" t="s">
        <v>688</v>
      </c>
      <c r="F792" s="182" t="s">
        <v>689</v>
      </c>
      <c r="G792" s="183" t="s">
        <v>224</v>
      </c>
      <c r="H792" s="184">
        <v>13.24</v>
      </c>
      <c r="I792" s="185"/>
      <c r="J792" s="186">
        <f>ROUND(I792*H792,2)</f>
        <v>0</v>
      </c>
      <c r="K792" s="182" t="s">
        <v>206</v>
      </c>
      <c r="L792" s="41"/>
      <c r="M792" s="187" t="s">
        <v>22</v>
      </c>
      <c r="N792" s="188" t="s">
        <v>51</v>
      </c>
      <c r="O792" s="66"/>
      <c r="P792" s="189">
        <f>O792*H792</f>
        <v>0</v>
      </c>
      <c r="Q792" s="189">
        <v>0</v>
      </c>
      <c r="R792" s="189">
        <f>Q792*H792</f>
        <v>0</v>
      </c>
      <c r="S792" s="189">
        <v>2.75</v>
      </c>
      <c r="T792" s="190">
        <f>S792*H792</f>
        <v>36.410000000000004</v>
      </c>
      <c r="U792" s="36"/>
      <c r="V792" s="36"/>
      <c r="W792" s="36"/>
      <c r="X792" s="36"/>
      <c r="Y792" s="36"/>
      <c r="Z792" s="36"/>
      <c r="AA792" s="36"/>
      <c r="AB792" s="36"/>
      <c r="AC792" s="36"/>
      <c r="AD792" s="36"/>
      <c r="AE792" s="36"/>
      <c r="AR792" s="191" t="s">
        <v>207</v>
      </c>
      <c r="AT792" s="191" t="s">
        <v>202</v>
      </c>
      <c r="AU792" s="191" t="s">
        <v>89</v>
      </c>
      <c r="AY792" s="19" t="s">
        <v>201</v>
      </c>
      <c r="BE792" s="192">
        <f>IF(N792="základní",J792,0)</f>
        <v>0</v>
      </c>
      <c r="BF792" s="192">
        <f>IF(N792="snížená",J792,0)</f>
        <v>0</v>
      </c>
      <c r="BG792" s="192">
        <f>IF(N792="zákl. přenesená",J792,0)</f>
        <v>0</v>
      </c>
      <c r="BH792" s="192">
        <f>IF(N792="sníž. přenesená",J792,0)</f>
        <v>0</v>
      </c>
      <c r="BI792" s="192">
        <f>IF(N792="nulová",J792,0)</f>
        <v>0</v>
      </c>
      <c r="BJ792" s="19" t="s">
        <v>23</v>
      </c>
      <c r="BK792" s="192">
        <f>ROUND(I792*H792,2)</f>
        <v>0</v>
      </c>
      <c r="BL792" s="19" t="s">
        <v>207</v>
      </c>
      <c r="BM792" s="191" t="s">
        <v>2427</v>
      </c>
    </row>
    <row r="793" spans="1:65" s="2" customFormat="1" ht="409.5">
      <c r="A793" s="36"/>
      <c r="B793" s="37"/>
      <c r="C793" s="38"/>
      <c r="D793" s="193" t="s">
        <v>209</v>
      </c>
      <c r="E793" s="38"/>
      <c r="F793" s="194" t="s">
        <v>691</v>
      </c>
      <c r="G793" s="38"/>
      <c r="H793" s="38"/>
      <c r="I793" s="195"/>
      <c r="J793" s="38"/>
      <c r="K793" s="38"/>
      <c r="L793" s="41"/>
      <c r="M793" s="196"/>
      <c r="N793" s="197"/>
      <c r="O793" s="66"/>
      <c r="P793" s="66"/>
      <c r="Q793" s="66"/>
      <c r="R793" s="66"/>
      <c r="S793" s="66"/>
      <c r="T793" s="67"/>
      <c r="U793" s="36"/>
      <c r="V793" s="36"/>
      <c r="W793" s="36"/>
      <c r="X793" s="36"/>
      <c r="Y793" s="36"/>
      <c r="Z793" s="36"/>
      <c r="AA793" s="36"/>
      <c r="AB793" s="36"/>
      <c r="AC793" s="36"/>
      <c r="AD793" s="36"/>
      <c r="AE793" s="36"/>
      <c r="AT793" s="19" t="s">
        <v>209</v>
      </c>
      <c r="AU793" s="19" t="s">
        <v>89</v>
      </c>
    </row>
    <row r="794" spans="1:65" s="13" customFormat="1" ht="11.25">
      <c r="B794" s="198"/>
      <c r="C794" s="199"/>
      <c r="D794" s="193" t="s">
        <v>211</v>
      </c>
      <c r="E794" s="200" t="s">
        <v>22</v>
      </c>
      <c r="F794" s="201" t="s">
        <v>2428</v>
      </c>
      <c r="G794" s="199"/>
      <c r="H794" s="200" t="s">
        <v>22</v>
      </c>
      <c r="I794" s="202"/>
      <c r="J794" s="199"/>
      <c r="K794" s="199"/>
      <c r="L794" s="203"/>
      <c r="M794" s="204"/>
      <c r="N794" s="205"/>
      <c r="O794" s="205"/>
      <c r="P794" s="205"/>
      <c r="Q794" s="205"/>
      <c r="R794" s="205"/>
      <c r="S794" s="205"/>
      <c r="T794" s="206"/>
      <c r="AT794" s="207" t="s">
        <v>211</v>
      </c>
      <c r="AU794" s="207" t="s">
        <v>89</v>
      </c>
      <c r="AV794" s="13" t="s">
        <v>23</v>
      </c>
      <c r="AW794" s="13" t="s">
        <v>41</v>
      </c>
      <c r="AX794" s="13" t="s">
        <v>80</v>
      </c>
      <c r="AY794" s="207" t="s">
        <v>201</v>
      </c>
    </row>
    <row r="795" spans="1:65" s="13" customFormat="1" ht="11.25">
      <c r="B795" s="198"/>
      <c r="C795" s="199"/>
      <c r="D795" s="193" t="s">
        <v>211</v>
      </c>
      <c r="E795" s="200" t="s">
        <v>22</v>
      </c>
      <c r="F795" s="201" t="s">
        <v>2429</v>
      </c>
      <c r="G795" s="199"/>
      <c r="H795" s="200" t="s">
        <v>22</v>
      </c>
      <c r="I795" s="202"/>
      <c r="J795" s="199"/>
      <c r="K795" s="199"/>
      <c r="L795" s="203"/>
      <c r="M795" s="204"/>
      <c r="N795" s="205"/>
      <c r="O795" s="205"/>
      <c r="P795" s="205"/>
      <c r="Q795" s="205"/>
      <c r="R795" s="205"/>
      <c r="S795" s="205"/>
      <c r="T795" s="206"/>
      <c r="AT795" s="207" t="s">
        <v>211</v>
      </c>
      <c r="AU795" s="207" t="s">
        <v>89</v>
      </c>
      <c r="AV795" s="13" t="s">
        <v>23</v>
      </c>
      <c r="AW795" s="13" t="s">
        <v>41</v>
      </c>
      <c r="AX795" s="13" t="s">
        <v>80</v>
      </c>
      <c r="AY795" s="207" t="s">
        <v>201</v>
      </c>
    </row>
    <row r="796" spans="1:65" s="14" customFormat="1" ht="11.25">
      <c r="B796" s="208"/>
      <c r="C796" s="209"/>
      <c r="D796" s="193" t="s">
        <v>211</v>
      </c>
      <c r="E796" s="210" t="s">
        <v>22</v>
      </c>
      <c r="F796" s="211" t="s">
        <v>2430</v>
      </c>
      <c r="G796" s="209"/>
      <c r="H796" s="212">
        <v>2.56</v>
      </c>
      <c r="I796" s="213"/>
      <c r="J796" s="209"/>
      <c r="K796" s="209"/>
      <c r="L796" s="214"/>
      <c r="M796" s="215"/>
      <c r="N796" s="216"/>
      <c r="O796" s="216"/>
      <c r="P796" s="216"/>
      <c r="Q796" s="216"/>
      <c r="R796" s="216"/>
      <c r="S796" s="216"/>
      <c r="T796" s="217"/>
      <c r="AT796" s="218" t="s">
        <v>211</v>
      </c>
      <c r="AU796" s="218" t="s">
        <v>89</v>
      </c>
      <c r="AV796" s="14" t="s">
        <v>89</v>
      </c>
      <c r="AW796" s="14" t="s">
        <v>41</v>
      </c>
      <c r="AX796" s="14" t="s">
        <v>80</v>
      </c>
      <c r="AY796" s="218" t="s">
        <v>201</v>
      </c>
    </row>
    <row r="797" spans="1:65" s="13" customFormat="1" ht="11.25">
      <c r="B797" s="198"/>
      <c r="C797" s="199"/>
      <c r="D797" s="193" t="s">
        <v>211</v>
      </c>
      <c r="E797" s="200" t="s">
        <v>22</v>
      </c>
      <c r="F797" s="201" t="s">
        <v>2431</v>
      </c>
      <c r="G797" s="199"/>
      <c r="H797" s="200" t="s">
        <v>22</v>
      </c>
      <c r="I797" s="202"/>
      <c r="J797" s="199"/>
      <c r="K797" s="199"/>
      <c r="L797" s="203"/>
      <c r="M797" s="204"/>
      <c r="N797" s="205"/>
      <c r="O797" s="205"/>
      <c r="P797" s="205"/>
      <c r="Q797" s="205"/>
      <c r="R797" s="205"/>
      <c r="S797" s="205"/>
      <c r="T797" s="206"/>
      <c r="AT797" s="207" t="s">
        <v>211</v>
      </c>
      <c r="AU797" s="207" t="s">
        <v>89</v>
      </c>
      <c r="AV797" s="13" t="s">
        <v>23</v>
      </c>
      <c r="AW797" s="13" t="s">
        <v>41</v>
      </c>
      <c r="AX797" s="13" t="s">
        <v>80</v>
      </c>
      <c r="AY797" s="207" t="s">
        <v>201</v>
      </c>
    </row>
    <row r="798" spans="1:65" s="14" customFormat="1" ht="11.25">
      <c r="B798" s="208"/>
      <c r="C798" s="209"/>
      <c r="D798" s="193" t="s">
        <v>211</v>
      </c>
      <c r="E798" s="210" t="s">
        <v>22</v>
      </c>
      <c r="F798" s="211" t="s">
        <v>2432</v>
      </c>
      <c r="G798" s="209"/>
      <c r="H798" s="212">
        <v>6</v>
      </c>
      <c r="I798" s="213"/>
      <c r="J798" s="209"/>
      <c r="K798" s="209"/>
      <c r="L798" s="214"/>
      <c r="M798" s="215"/>
      <c r="N798" s="216"/>
      <c r="O798" s="216"/>
      <c r="P798" s="216"/>
      <c r="Q798" s="216"/>
      <c r="R798" s="216"/>
      <c r="S798" s="216"/>
      <c r="T798" s="217"/>
      <c r="AT798" s="218" t="s">
        <v>211</v>
      </c>
      <c r="AU798" s="218" t="s">
        <v>89</v>
      </c>
      <c r="AV798" s="14" t="s">
        <v>89</v>
      </c>
      <c r="AW798" s="14" t="s">
        <v>41</v>
      </c>
      <c r="AX798" s="14" t="s">
        <v>80</v>
      </c>
      <c r="AY798" s="218" t="s">
        <v>201</v>
      </c>
    </row>
    <row r="799" spans="1:65" s="13" customFormat="1" ht="11.25">
      <c r="B799" s="198"/>
      <c r="C799" s="199"/>
      <c r="D799" s="193" t="s">
        <v>211</v>
      </c>
      <c r="E799" s="200" t="s">
        <v>22</v>
      </c>
      <c r="F799" s="201" t="s">
        <v>2433</v>
      </c>
      <c r="G799" s="199"/>
      <c r="H799" s="200" t="s">
        <v>22</v>
      </c>
      <c r="I799" s="202"/>
      <c r="J799" s="199"/>
      <c r="K799" s="199"/>
      <c r="L799" s="203"/>
      <c r="M799" s="204"/>
      <c r="N799" s="205"/>
      <c r="O799" s="205"/>
      <c r="P799" s="205"/>
      <c r="Q799" s="205"/>
      <c r="R799" s="205"/>
      <c r="S799" s="205"/>
      <c r="T799" s="206"/>
      <c r="AT799" s="207" t="s">
        <v>211</v>
      </c>
      <c r="AU799" s="207" t="s">
        <v>89</v>
      </c>
      <c r="AV799" s="13" t="s">
        <v>23</v>
      </c>
      <c r="AW799" s="13" t="s">
        <v>41</v>
      </c>
      <c r="AX799" s="13" t="s">
        <v>80</v>
      </c>
      <c r="AY799" s="207" t="s">
        <v>201</v>
      </c>
    </row>
    <row r="800" spans="1:65" s="14" customFormat="1" ht="11.25">
      <c r="B800" s="208"/>
      <c r="C800" s="209"/>
      <c r="D800" s="193" t="s">
        <v>211</v>
      </c>
      <c r="E800" s="210" t="s">
        <v>22</v>
      </c>
      <c r="F800" s="211" t="s">
        <v>2434</v>
      </c>
      <c r="G800" s="209"/>
      <c r="H800" s="212">
        <v>4.68</v>
      </c>
      <c r="I800" s="213"/>
      <c r="J800" s="209"/>
      <c r="K800" s="209"/>
      <c r="L800" s="214"/>
      <c r="M800" s="215"/>
      <c r="N800" s="216"/>
      <c r="O800" s="216"/>
      <c r="P800" s="216"/>
      <c r="Q800" s="216"/>
      <c r="R800" s="216"/>
      <c r="S800" s="216"/>
      <c r="T800" s="217"/>
      <c r="AT800" s="218" t="s">
        <v>211</v>
      </c>
      <c r="AU800" s="218" t="s">
        <v>89</v>
      </c>
      <c r="AV800" s="14" t="s">
        <v>89</v>
      </c>
      <c r="AW800" s="14" t="s">
        <v>41</v>
      </c>
      <c r="AX800" s="14" t="s">
        <v>80</v>
      </c>
      <c r="AY800" s="218" t="s">
        <v>201</v>
      </c>
    </row>
    <row r="801" spans="1:65" s="15" customFormat="1" ht="11.25">
      <c r="B801" s="229"/>
      <c r="C801" s="230"/>
      <c r="D801" s="193" t="s">
        <v>211</v>
      </c>
      <c r="E801" s="231" t="s">
        <v>22</v>
      </c>
      <c r="F801" s="232" t="s">
        <v>316</v>
      </c>
      <c r="G801" s="230"/>
      <c r="H801" s="233">
        <v>13.24</v>
      </c>
      <c r="I801" s="234"/>
      <c r="J801" s="230"/>
      <c r="K801" s="230"/>
      <c r="L801" s="235"/>
      <c r="M801" s="236"/>
      <c r="N801" s="237"/>
      <c r="O801" s="237"/>
      <c r="P801" s="237"/>
      <c r="Q801" s="237"/>
      <c r="R801" s="237"/>
      <c r="S801" s="237"/>
      <c r="T801" s="238"/>
      <c r="AT801" s="239" t="s">
        <v>211</v>
      </c>
      <c r="AU801" s="239" t="s">
        <v>89</v>
      </c>
      <c r="AV801" s="15" t="s">
        <v>207</v>
      </c>
      <c r="AW801" s="15" t="s">
        <v>41</v>
      </c>
      <c r="AX801" s="15" t="s">
        <v>23</v>
      </c>
      <c r="AY801" s="239" t="s">
        <v>201</v>
      </c>
    </row>
    <row r="802" spans="1:65" s="2" customFormat="1" ht="24.2" customHeight="1">
      <c r="A802" s="36"/>
      <c r="B802" s="37"/>
      <c r="C802" s="180" t="s">
        <v>2435</v>
      </c>
      <c r="D802" s="180" t="s">
        <v>202</v>
      </c>
      <c r="E802" s="181" t="s">
        <v>2436</v>
      </c>
      <c r="F802" s="182" t="s">
        <v>2437</v>
      </c>
      <c r="G802" s="183" t="s">
        <v>224</v>
      </c>
      <c r="H802" s="184">
        <v>15.75</v>
      </c>
      <c r="I802" s="185"/>
      <c r="J802" s="186">
        <f>ROUND(I802*H802,2)</f>
        <v>0</v>
      </c>
      <c r="K802" s="182" t="s">
        <v>206</v>
      </c>
      <c r="L802" s="41"/>
      <c r="M802" s="187" t="s">
        <v>22</v>
      </c>
      <c r="N802" s="188" t="s">
        <v>51</v>
      </c>
      <c r="O802" s="66"/>
      <c r="P802" s="189">
        <f>O802*H802</f>
        <v>0</v>
      </c>
      <c r="Q802" s="189">
        <v>0</v>
      </c>
      <c r="R802" s="189">
        <f>Q802*H802</f>
        <v>0</v>
      </c>
      <c r="S802" s="189">
        <v>2.5</v>
      </c>
      <c r="T802" s="190">
        <f>S802*H802</f>
        <v>39.375</v>
      </c>
      <c r="U802" s="36"/>
      <c r="V802" s="36"/>
      <c r="W802" s="36"/>
      <c r="X802" s="36"/>
      <c r="Y802" s="36"/>
      <c r="Z802" s="36"/>
      <c r="AA802" s="36"/>
      <c r="AB802" s="36"/>
      <c r="AC802" s="36"/>
      <c r="AD802" s="36"/>
      <c r="AE802" s="36"/>
      <c r="AR802" s="191" t="s">
        <v>207</v>
      </c>
      <c r="AT802" s="191" t="s">
        <v>202</v>
      </c>
      <c r="AU802" s="191" t="s">
        <v>89</v>
      </c>
      <c r="AY802" s="19" t="s">
        <v>201</v>
      </c>
      <c r="BE802" s="192">
        <f>IF(N802="základní",J802,0)</f>
        <v>0</v>
      </c>
      <c r="BF802" s="192">
        <f>IF(N802="snížená",J802,0)</f>
        <v>0</v>
      </c>
      <c r="BG802" s="192">
        <f>IF(N802="zákl. přenesená",J802,0)</f>
        <v>0</v>
      </c>
      <c r="BH802" s="192">
        <f>IF(N802="sníž. přenesená",J802,0)</f>
        <v>0</v>
      </c>
      <c r="BI802" s="192">
        <f>IF(N802="nulová",J802,0)</f>
        <v>0</v>
      </c>
      <c r="BJ802" s="19" t="s">
        <v>23</v>
      </c>
      <c r="BK802" s="192">
        <f>ROUND(I802*H802,2)</f>
        <v>0</v>
      </c>
      <c r="BL802" s="19" t="s">
        <v>207</v>
      </c>
      <c r="BM802" s="191" t="s">
        <v>2438</v>
      </c>
    </row>
    <row r="803" spans="1:65" s="2" customFormat="1" ht="39">
      <c r="A803" s="36"/>
      <c r="B803" s="37"/>
      <c r="C803" s="38"/>
      <c r="D803" s="193" t="s">
        <v>209</v>
      </c>
      <c r="E803" s="38"/>
      <c r="F803" s="194" t="s">
        <v>2439</v>
      </c>
      <c r="G803" s="38"/>
      <c r="H803" s="38"/>
      <c r="I803" s="195"/>
      <c r="J803" s="38"/>
      <c r="K803" s="38"/>
      <c r="L803" s="41"/>
      <c r="M803" s="196"/>
      <c r="N803" s="197"/>
      <c r="O803" s="66"/>
      <c r="P803" s="66"/>
      <c r="Q803" s="66"/>
      <c r="R803" s="66"/>
      <c r="S803" s="66"/>
      <c r="T803" s="67"/>
      <c r="U803" s="36"/>
      <c r="V803" s="36"/>
      <c r="W803" s="36"/>
      <c r="X803" s="36"/>
      <c r="Y803" s="36"/>
      <c r="Z803" s="36"/>
      <c r="AA803" s="36"/>
      <c r="AB803" s="36"/>
      <c r="AC803" s="36"/>
      <c r="AD803" s="36"/>
      <c r="AE803" s="36"/>
      <c r="AT803" s="19" t="s">
        <v>209</v>
      </c>
      <c r="AU803" s="19" t="s">
        <v>89</v>
      </c>
    </row>
    <row r="804" spans="1:65" s="13" customFormat="1" ht="11.25">
      <c r="B804" s="198"/>
      <c r="C804" s="199"/>
      <c r="D804" s="193" t="s">
        <v>211</v>
      </c>
      <c r="E804" s="200" t="s">
        <v>22</v>
      </c>
      <c r="F804" s="201" t="s">
        <v>2440</v>
      </c>
      <c r="G804" s="199"/>
      <c r="H804" s="200" t="s">
        <v>22</v>
      </c>
      <c r="I804" s="202"/>
      <c r="J804" s="199"/>
      <c r="K804" s="199"/>
      <c r="L804" s="203"/>
      <c r="M804" s="204"/>
      <c r="N804" s="205"/>
      <c r="O804" s="205"/>
      <c r="P804" s="205"/>
      <c r="Q804" s="205"/>
      <c r="R804" s="205"/>
      <c r="S804" s="205"/>
      <c r="T804" s="206"/>
      <c r="AT804" s="207" t="s">
        <v>211</v>
      </c>
      <c r="AU804" s="207" t="s">
        <v>89</v>
      </c>
      <c r="AV804" s="13" t="s">
        <v>23</v>
      </c>
      <c r="AW804" s="13" t="s">
        <v>41</v>
      </c>
      <c r="AX804" s="13" t="s">
        <v>80</v>
      </c>
      <c r="AY804" s="207" t="s">
        <v>201</v>
      </c>
    </row>
    <row r="805" spans="1:65" s="14" customFormat="1" ht="11.25">
      <c r="B805" s="208"/>
      <c r="C805" s="209"/>
      <c r="D805" s="193" t="s">
        <v>211</v>
      </c>
      <c r="E805" s="210" t="s">
        <v>22</v>
      </c>
      <c r="F805" s="211" t="s">
        <v>2441</v>
      </c>
      <c r="G805" s="209"/>
      <c r="H805" s="212">
        <v>6.3</v>
      </c>
      <c r="I805" s="213"/>
      <c r="J805" s="209"/>
      <c r="K805" s="209"/>
      <c r="L805" s="214"/>
      <c r="M805" s="215"/>
      <c r="N805" s="216"/>
      <c r="O805" s="216"/>
      <c r="P805" s="216"/>
      <c r="Q805" s="216"/>
      <c r="R805" s="216"/>
      <c r="S805" s="216"/>
      <c r="T805" s="217"/>
      <c r="AT805" s="218" t="s">
        <v>211</v>
      </c>
      <c r="AU805" s="218" t="s">
        <v>89</v>
      </c>
      <c r="AV805" s="14" t="s">
        <v>89</v>
      </c>
      <c r="AW805" s="14" t="s">
        <v>41</v>
      </c>
      <c r="AX805" s="14" t="s">
        <v>80</v>
      </c>
      <c r="AY805" s="218" t="s">
        <v>201</v>
      </c>
    </row>
    <row r="806" spans="1:65" s="13" customFormat="1" ht="11.25">
      <c r="B806" s="198"/>
      <c r="C806" s="199"/>
      <c r="D806" s="193" t="s">
        <v>211</v>
      </c>
      <c r="E806" s="200" t="s">
        <v>22</v>
      </c>
      <c r="F806" s="201" t="s">
        <v>2442</v>
      </c>
      <c r="G806" s="199"/>
      <c r="H806" s="200" t="s">
        <v>22</v>
      </c>
      <c r="I806" s="202"/>
      <c r="J806" s="199"/>
      <c r="K806" s="199"/>
      <c r="L806" s="203"/>
      <c r="M806" s="204"/>
      <c r="N806" s="205"/>
      <c r="O806" s="205"/>
      <c r="P806" s="205"/>
      <c r="Q806" s="205"/>
      <c r="R806" s="205"/>
      <c r="S806" s="205"/>
      <c r="T806" s="206"/>
      <c r="AT806" s="207" t="s">
        <v>211</v>
      </c>
      <c r="AU806" s="207" t="s">
        <v>89</v>
      </c>
      <c r="AV806" s="13" t="s">
        <v>23</v>
      </c>
      <c r="AW806" s="13" t="s">
        <v>41</v>
      </c>
      <c r="AX806" s="13" t="s">
        <v>80</v>
      </c>
      <c r="AY806" s="207" t="s">
        <v>201</v>
      </c>
    </row>
    <row r="807" spans="1:65" s="14" customFormat="1" ht="11.25">
      <c r="B807" s="208"/>
      <c r="C807" s="209"/>
      <c r="D807" s="193" t="s">
        <v>211</v>
      </c>
      <c r="E807" s="210" t="s">
        <v>22</v>
      </c>
      <c r="F807" s="211" t="s">
        <v>2443</v>
      </c>
      <c r="G807" s="209"/>
      <c r="H807" s="212">
        <v>9.4499999999999993</v>
      </c>
      <c r="I807" s="213"/>
      <c r="J807" s="209"/>
      <c r="K807" s="209"/>
      <c r="L807" s="214"/>
      <c r="M807" s="215"/>
      <c r="N807" s="216"/>
      <c r="O807" s="216"/>
      <c r="P807" s="216"/>
      <c r="Q807" s="216"/>
      <c r="R807" s="216"/>
      <c r="S807" s="216"/>
      <c r="T807" s="217"/>
      <c r="AT807" s="218" t="s">
        <v>211</v>
      </c>
      <c r="AU807" s="218" t="s">
        <v>89</v>
      </c>
      <c r="AV807" s="14" t="s">
        <v>89</v>
      </c>
      <c r="AW807" s="14" t="s">
        <v>41</v>
      </c>
      <c r="AX807" s="14" t="s">
        <v>80</v>
      </c>
      <c r="AY807" s="218" t="s">
        <v>201</v>
      </c>
    </row>
    <row r="808" spans="1:65" s="15" customFormat="1" ht="11.25">
      <c r="B808" s="229"/>
      <c r="C808" s="230"/>
      <c r="D808" s="193" t="s">
        <v>211</v>
      </c>
      <c r="E808" s="231" t="s">
        <v>22</v>
      </c>
      <c r="F808" s="232" t="s">
        <v>316</v>
      </c>
      <c r="G808" s="230"/>
      <c r="H808" s="233">
        <v>15.75</v>
      </c>
      <c r="I808" s="234"/>
      <c r="J808" s="230"/>
      <c r="K808" s="230"/>
      <c r="L808" s="235"/>
      <c r="M808" s="236"/>
      <c r="N808" s="237"/>
      <c r="O808" s="237"/>
      <c r="P808" s="237"/>
      <c r="Q808" s="237"/>
      <c r="R808" s="237"/>
      <c r="S808" s="237"/>
      <c r="T808" s="238"/>
      <c r="AT808" s="239" t="s">
        <v>211</v>
      </c>
      <c r="AU808" s="239" t="s">
        <v>89</v>
      </c>
      <c r="AV808" s="15" t="s">
        <v>207</v>
      </c>
      <c r="AW808" s="15" t="s">
        <v>41</v>
      </c>
      <c r="AX808" s="15" t="s">
        <v>23</v>
      </c>
      <c r="AY808" s="239" t="s">
        <v>201</v>
      </c>
    </row>
    <row r="809" spans="1:65" s="2" customFormat="1" ht="14.45" customHeight="1">
      <c r="A809" s="36"/>
      <c r="B809" s="37"/>
      <c r="C809" s="180" t="s">
        <v>2444</v>
      </c>
      <c r="D809" s="180" t="s">
        <v>202</v>
      </c>
      <c r="E809" s="181" t="s">
        <v>703</v>
      </c>
      <c r="F809" s="182" t="s">
        <v>704</v>
      </c>
      <c r="G809" s="183" t="s">
        <v>224</v>
      </c>
      <c r="H809" s="184">
        <v>1.0009999999999999</v>
      </c>
      <c r="I809" s="185"/>
      <c r="J809" s="186">
        <f>ROUND(I809*H809,2)</f>
        <v>0</v>
      </c>
      <c r="K809" s="182" t="s">
        <v>206</v>
      </c>
      <c r="L809" s="41"/>
      <c r="M809" s="187" t="s">
        <v>22</v>
      </c>
      <c r="N809" s="188" t="s">
        <v>51</v>
      </c>
      <c r="O809" s="66"/>
      <c r="P809" s="189">
        <f>O809*H809</f>
        <v>0</v>
      </c>
      <c r="Q809" s="189">
        <v>0.12171</v>
      </c>
      <c r="R809" s="189">
        <f>Q809*H809</f>
        <v>0.12183170999999998</v>
      </c>
      <c r="S809" s="189">
        <v>2.4</v>
      </c>
      <c r="T809" s="190">
        <f>S809*H809</f>
        <v>2.4023999999999996</v>
      </c>
      <c r="U809" s="36"/>
      <c r="V809" s="36"/>
      <c r="W809" s="36"/>
      <c r="X809" s="36"/>
      <c r="Y809" s="36"/>
      <c r="Z809" s="36"/>
      <c r="AA809" s="36"/>
      <c r="AB809" s="36"/>
      <c r="AC809" s="36"/>
      <c r="AD809" s="36"/>
      <c r="AE809" s="36"/>
      <c r="AR809" s="191" t="s">
        <v>207</v>
      </c>
      <c r="AT809" s="191" t="s">
        <v>202</v>
      </c>
      <c r="AU809" s="191" t="s">
        <v>89</v>
      </c>
      <c r="AY809" s="19" t="s">
        <v>201</v>
      </c>
      <c r="BE809" s="192">
        <f>IF(N809="základní",J809,0)</f>
        <v>0</v>
      </c>
      <c r="BF809" s="192">
        <f>IF(N809="snížená",J809,0)</f>
        <v>0</v>
      </c>
      <c r="BG809" s="192">
        <f>IF(N809="zákl. přenesená",J809,0)</f>
        <v>0</v>
      </c>
      <c r="BH809" s="192">
        <f>IF(N809="sníž. přenesená",J809,0)</f>
        <v>0</v>
      </c>
      <c r="BI809" s="192">
        <f>IF(N809="nulová",J809,0)</f>
        <v>0</v>
      </c>
      <c r="BJ809" s="19" t="s">
        <v>23</v>
      </c>
      <c r="BK809" s="192">
        <f>ROUND(I809*H809,2)</f>
        <v>0</v>
      </c>
      <c r="BL809" s="19" t="s">
        <v>207</v>
      </c>
      <c r="BM809" s="191" t="s">
        <v>2445</v>
      </c>
    </row>
    <row r="810" spans="1:65" s="2" customFormat="1" ht="146.25">
      <c r="A810" s="36"/>
      <c r="B810" s="37"/>
      <c r="C810" s="38"/>
      <c r="D810" s="193" t="s">
        <v>209</v>
      </c>
      <c r="E810" s="38"/>
      <c r="F810" s="194" t="s">
        <v>697</v>
      </c>
      <c r="G810" s="38"/>
      <c r="H810" s="38"/>
      <c r="I810" s="195"/>
      <c r="J810" s="38"/>
      <c r="K810" s="38"/>
      <c r="L810" s="41"/>
      <c r="M810" s="196"/>
      <c r="N810" s="197"/>
      <c r="O810" s="66"/>
      <c r="P810" s="66"/>
      <c r="Q810" s="66"/>
      <c r="R810" s="66"/>
      <c r="S810" s="66"/>
      <c r="T810" s="67"/>
      <c r="U810" s="36"/>
      <c r="V810" s="36"/>
      <c r="W810" s="36"/>
      <c r="X810" s="36"/>
      <c r="Y810" s="36"/>
      <c r="Z810" s="36"/>
      <c r="AA810" s="36"/>
      <c r="AB810" s="36"/>
      <c r="AC810" s="36"/>
      <c r="AD810" s="36"/>
      <c r="AE810" s="36"/>
      <c r="AT810" s="19" t="s">
        <v>209</v>
      </c>
      <c r="AU810" s="19" t="s">
        <v>89</v>
      </c>
    </row>
    <row r="811" spans="1:65" s="13" customFormat="1" ht="11.25">
      <c r="B811" s="198"/>
      <c r="C811" s="199"/>
      <c r="D811" s="193" t="s">
        <v>211</v>
      </c>
      <c r="E811" s="200" t="s">
        <v>22</v>
      </c>
      <c r="F811" s="201" t="s">
        <v>2446</v>
      </c>
      <c r="G811" s="199"/>
      <c r="H811" s="200" t="s">
        <v>22</v>
      </c>
      <c r="I811" s="202"/>
      <c r="J811" s="199"/>
      <c r="K811" s="199"/>
      <c r="L811" s="203"/>
      <c r="M811" s="204"/>
      <c r="N811" s="205"/>
      <c r="O811" s="205"/>
      <c r="P811" s="205"/>
      <c r="Q811" s="205"/>
      <c r="R811" s="205"/>
      <c r="S811" s="205"/>
      <c r="T811" s="206"/>
      <c r="AT811" s="207" t="s">
        <v>211</v>
      </c>
      <c r="AU811" s="207" t="s">
        <v>89</v>
      </c>
      <c r="AV811" s="13" t="s">
        <v>23</v>
      </c>
      <c r="AW811" s="13" t="s">
        <v>41</v>
      </c>
      <c r="AX811" s="13" t="s">
        <v>80</v>
      </c>
      <c r="AY811" s="207" t="s">
        <v>201</v>
      </c>
    </row>
    <row r="812" spans="1:65" s="13" customFormat="1" ht="11.25">
      <c r="B812" s="198"/>
      <c r="C812" s="199"/>
      <c r="D812" s="193" t="s">
        <v>211</v>
      </c>
      <c r="E812" s="200" t="s">
        <v>22</v>
      </c>
      <c r="F812" s="201" t="s">
        <v>2447</v>
      </c>
      <c r="G812" s="199"/>
      <c r="H812" s="200" t="s">
        <v>22</v>
      </c>
      <c r="I812" s="202"/>
      <c r="J812" s="199"/>
      <c r="K812" s="199"/>
      <c r="L812" s="203"/>
      <c r="M812" s="204"/>
      <c r="N812" s="205"/>
      <c r="O812" s="205"/>
      <c r="P812" s="205"/>
      <c r="Q812" s="205"/>
      <c r="R812" s="205"/>
      <c r="S812" s="205"/>
      <c r="T812" s="206"/>
      <c r="AT812" s="207" t="s">
        <v>211</v>
      </c>
      <c r="AU812" s="207" t="s">
        <v>89</v>
      </c>
      <c r="AV812" s="13" t="s">
        <v>23</v>
      </c>
      <c r="AW812" s="13" t="s">
        <v>41</v>
      </c>
      <c r="AX812" s="13" t="s">
        <v>80</v>
      </c>
      <c r="AY812" s="207" t="s">
        <v>201</v>
      </c>
    </row>
    <row r="813" spans="1:65" s="14" customFormat="1" ht="11.25">
      <c r="B813" s="208"/>
      <c r="C813" s="209"/>
      <c r="D813" s="193" t="s">
        <v>211</v>
      </c>
      <c r="E813" s="210" t="s">
        <v>22</v>
      </c>
      <c r="F813" s="211" t="s">
        <v>2448</v>
      </c>
      <c r="G813" s="209"/>
      <c r="H813" s="212">
        <v>0.41199999999999998</v>
      </c>
      <c r="I813" s="213"/>
      <c r="J813" s="209"/>
      <c r="K813" s="209"/>
      <c r="L813" s="214"/>
      <c r="M813" s="215"/>
      <c r="N813" s="216"/>
      <c r="O813" s="216"/>
      <c r="P813" s="216"/>
      <c r="Q813" s="216"/>
      <c r="R813" s="216"/>
      <c r="S813" s="216"/>
      <c r="T813" s="217"/>
      <c r="AT813" s="218" t="s">
        <v>211</v>
      </c>
      <c r="AU813" s="218" t="s">
        <v>89</v>
      </c>
      <c r="AV813" s="14" t="s">
        <v>89</v>
      </c>
      <c r="AW813" s="14" t="s">
        <v>41</v>
      </c>
      <c r="AX813" s="14" t="s">
        <v>80</v>
      </c>
      <c r="AY813" s="218" t="s">
        <v>201</v>
      </c>
    </row>
    <row r="814" spans="1:65" s="13" customFormat="1" ht="11.25">
      <c r="B814" s="198"/>
      <c r="C814" s="199"/>
      <c r="D814" s="193" t="s">
        <v>211</v>
      </c>
      <c r="E814" s="200" t="s">
        <v>22</v>
      </c>
      <c r="F814" s="201" t="s">
        <v>2449</v>
      </c>
      <c r="G814" s="199"/>
      <c r="H814" s="200" t="s">
        <v>22</v>
      </c>
      <c r="I814" s="202"/>
      <c r="J814" s="199"/>
      <c r="K814" s="199"/>
      <c r="L814" s="203"/>
      <c r="M814" s="204"/>
      <c r="N814" s="205"/>
      <c r="O814" s="205"/>
      <c r="P814" s="205"/>
      <c r="Q814" s="205"/>
      <c r="R814" s="205"/>
      <c r="S814" s="205"/>
      <c r="T814" s="206"/>
      <c r="AT814" s="207" t="s">
        <v>211</v>
      </c>
      <c r="AU814" s="207" t="s">
        <v>89</v>
      </c>
      <c r="AV814" s="13" t="s">
        <v>23</v>
      </c>
      <c r="AW814" s="13" t="s">
        <v>41</v>
      </c>
      <c r="AX814" s="13" t="s">
        <v>80</v>
      </c>
      <c r="AY814" s="207" t="s">
        <v>201</v>
      </c>
    </row>
    <row r="815" spans="1:65" s="14" customFormat="1" ht="11.25">
      <c r="B815" s="208"/>
      <c r="C815" s="209"/>
      <c r="D815" s="193" t="s">
        <v>211</v>
      </c>
      <c r="E815" s="210" t="s">
        <v>22</v>
      </c>
      <c r="F815" s="211" t="s">
        <v>2450</v>
      </c>
      <c r="G815" s="209"/>
      <c r="H815" s="212">
        <v>0.58899999999999997</v>
      </c>
      <c r="I815" s="213"/>
      <c r="J815" s="209"/>
      <c r="K815" s="209"/>
      <c r="L815" s="214"/>
      <c r="M815" s="215"/>
      <c r="N815" s="216"/>
      <c r="O815" s="216"/>
      <c r="P815" s="216"/>
      <c r="Q815" s="216"/>
      <c r="R815" s="216"/>
      <c r="S815" s="216"/>
      <c r="T815" s="217"/>
      <c r="AT815" s="218" t="s">
        <v>211</v>
      </c>
      <c r="AU815" s="218" t="s">
        <v>89</v>
      </c>
      <c r="AV815" s="14" t="s">
        <v>89</v>
      </c>
      <c r="AW815" s="14" t="s">
        <v>41</v>
      </c>
      <c r="AX815" s="14" t="s">
        <v>80</v>
      </c>
      <c r="AY815" s="218" t="s">
        <v>201</v>
      </c>
    </row>
    <row r="816" spans="1:65" s="15" customFormat="1" ht="11.25">
      <c r="B816" s="229"/>
      <c r="C816" s="230"/>
      <c r="D816" s="193" t="s">
        <v>211</v>
      </c>
      <c r="E816" s="231" t="s">
        <v>22</v>
      </c>
      <c r="F816" s="232" t="s">
        <v>316</v>
      </c>
      <c r="G816" s="230"/>
      <c r="H816" s="233">
        <v>1.0009999999999999</v>
      </c>
      <c r="I816" s="234"/>
      <c r="J816" s="230"/>
      <c r="K816" s="230"/>
      <c r="L816" s="235"/>
      <c r="M816" s="236"/>
      <c r="N816" s="237"/>
      <c r="O816" s="237"/>
      <c r="P816" s="237"/>
      <c r="Q816" s="237"/>
      <c r="R816" s="237"/>
      <c r="S816" s="237"/>
      <c r="T816" s="238"/>
      <c r="AT816" s="239" t="s">
        <v>211</v>
      </c>
      <c r="AU816" s="239" t="s">
        <v>89</v>
      </c>
      <c r="AV816" s="15" t="s">
        <v>207</v>
      </c>
      <c r="AW816" s="15" t="s">
        <v>41</v>
      </c>
      <c r="AX816" s="15" t="s">
        <v>23</v>
      </c>
      <c r="AY816" s="239" t="s">
        <v>201</v>
      </c>
    </row>
    <row r="817" spans="1:65" s="2" customFormat="1" ht="14.45" customHeight="1">
      <c r="A817" s="36"/>
      <c r="B817" s="37"/>
      <c r="C817" s="180" t="s">
        <v>2451</v>
      </c>
      <c r="D817" s="180" t="s">
        <v>202</v>
      </c>
      <c r="E817" s="181" t="s">
        <v>2452</v>
      </c>
      <c r="F817" s="182" t="s">
        <v>2453</v>
      </c>
      <c r="G817" s="183" t="s">
        <v>434</v>
      </c>
      <c r="H817" s="184">
        <v>2</v>
      </c>
      <c r="I817" s="185"/>
      <c r="J817" s="186">
        <f>ROUND(I817*H817,2)</f>
        <v>0</v>
      </c>
      <c r="K817" s="182" t="s">
        <v>22</v>
      </c>
      <c r="L817" s="41"/>
      <c r="M817" s="187" t="s">
        <v>22</v>
      </c>
      <c r="N817" s="188" t="s">
        <v>51</v>
      </c>
      <c r="O817" s="66"/>
      <c r="P817" s="189">
        <f>O817*H817</f>
        <v>0</v>
      </c>
      <c r="Q817" s="189">
        <v>0</v>
      </c>
      <c r="R817" s="189">
        <f>Q817*H817</f>
        <v>0</v>
      </c>
      <c r="S817" s="189">
        <v>0</v>
      </c>
      <c r="T817" s="190">
        <f>S817*H817</f>
        <v>0</v>
      </c>
      <c r="U817" s="36"/>
      <c r="V817" s="36"/>
      <c r="W817" s="36"/>
      <c r="X817" s="36"/>
      <c r="Y817" s="36"/>
      <c r="Z817" s="36"/>
      <c r="AA817" s="36"/>
      <c r="AB817" s="36"/>
      <c r="AC817" s="36"/>
      <c r="AD817" s="36"/>
      <c r="AE817" s="36"/>
      <c r="AR817" s="191" t="s">
        <v>207</v>
      </c>
      <c r="AT817" s="191" t="s">
        <v>202</v>
      </c>
      <c r="AU817" s="191" t="s">
        <v>89</v>
      </c>
      <c r="AY817" s="19" t="s">
        <v>201</v>
      </c>
      <c r="BE817" s="192">
        <f>IF(N817="základní",J817,0)</f>
        <v>0</v>
      </c>
      <c r="BF817" s="192">
        <f>IF(N817="snížená",J817,0)</f>
        <v>0</v>
      </c>
      <c r="BG817" s="192">
        <f>IF(N817="zákl. přenesená",J817,0)</f>
        <v>0</v>
      </c>
      <c r="BH817" s="192">
        <f>IF(N817="sníž. přenesená",J817,0)</f>
        <v>0</v>
      </c>
      <c r="BI817" s="192">
        <f>IF(N817="nulová",J817,0)</f>
        <v>0</v>
      </c>
      <c r="BJ817" s="19" t="s">
        <v>23</v>
      </c>
      <c r="BK817" s="192">
        <f>ROUND(I817*H817,2)</f>
        <v>0</v>
      </c>
      <c r="BL817" s="19" t="s">
        <v>207</v>
      </c>
      <c r="BM817" s="191" t="s">
        <v>2454</v>
      </c>
    </row>
    <row r="818" spans="1:65" s="2" customFormat="1" ht="37.9" customHeight="1">
      <c r="A818" s="36"/>
      <c r="B818" s="37"/>
      <c r="C818" s="180" t="s">
        <v>2455</v>
      </c>
      <c r="D818" s="180" t="s">
        <v>202</v>
      </c>
      <c r="E818" s="181" t="s">
        <v>719</v>
      </c>
      <c r="F818" s="182" t="s">
        <v>720</v>
      </c>
      <c r="G818" s="183" t="s">
        <v>721</v>
      </c>
      <c r="H818" s="184">
        <v>60</v>
      </c>
      <c r="I818" s="185"/>
      <c r="J818" s="186">
        <f>ROUND(I818*H818,2)</f>
        <v>0</v>
      </c>
      <c r="K818" s="182" t="s">
        <v>206</v>
      </c>
      <c r="L818" s="41"/>
      <c r="M818" s="187" t="s">
        <v>22</v>
      </c>
      <c r="N818" s="188" t="s">
        <v>51</v>
      </c>
      <c r="O818" s="66"/>
      <c r="P818" s="189">
        <f>O818*H818</f>
        <v>0</v>
      </c>
      <c r="Q818" s="189">
        <v>0</v>
      </c>
      <c r="R818" s="189">
        <f>Q818*H818</f>
        <v>0</v>
      </c>
      <c r="S818" s="189">
        <v>1E-3</v>
      </c>
      <c r="T818" s="190">
        <f>S818*H818</f>
        <v>0.06</v>
      </c>
      <c r="U818" s="36"/>
      <c r="V818" s="36"/>
      <c r="W818" s="36"/>
      <c r="X818" s="36"/>
      <c r="Y818" s="36"/>
      <c r="Z818" s="36"/>
      <c r="AA818" s="36"/>
      <c r="AB818" s="36"/>
      <c r="AC818" s="36"/>
      <c r="AD818" s="36"/>
      <c r="AE818" s="36"/>
      <c r="AR818" s="191" t="s">
        <v>207</v>
      </c>
      <c r="AT818" s="191" t="s">
        <v>202</v>
      </c>
      <c r="AU818" s="191" t="s">
        <v>89</v>
      </c>
      <c r="AY818" s="19" t="s">
        <v>201</v>
      </c>
      <c r="BE818" s="192">
        <f>IF(N818="základní",J818,0)</f>
        <v>0</v>
      </c>
      <c r="BF818" s="192">
        <f>IF(N818="snížená",J818,0)</f>
        <v>0</v>
      </c>
      <c r="BG818" s="192">
        <f>IF(N818="zákl. přenesená",J818,0)</f>
        <v>0</v>
      </c>
      <c r="BH818" s="192">
        <f>IF(N818="sníž. přenesená",J818,0)</f>
        <v>0</v>
      </c>
      <c r="BI818" s="192">
        <f>IF(N818="nulová",J818,0)</f>
        <v>0</v>
      </c>
      <c r="BJ818" s="19" t="s">
        <v>23</v>
      </c>
      <c r="BK818" s="192">
        <f>ROUND(I818*H818,2)</f>
        <v>0</v>
      </c>
      <c r="BL818" s="19" t="s">
        <v>207</v>
      </c>
      <c r="BM818" s="191" t="s">
        <v>2456</v>
      </c>
    </row>
    <row r="819" spans="1:65" s="13" customFormat="1" ht="11.25">
      <c r="B819" s="198"/>
      <c r="C819" s="199"/>
      <c r="D819" s="193" t="s">
        <v>211</v>
      </c>
      <c r="E819" s="200" t="s">
        <v>22</v>
      </c>
      <c r="F819" s="201" t="s">
        <v>2457</v>
      </c>
      <c r="G819" s="199"/>
      <c r="H819" s="200" t="s">
        <v>22</v>
      </c>
      <c r="I819" s="202"/>
      <c r="J819" s="199"/>
      <c r="K819" s="199"/>
      <c r="L819" s="203"/>
      <c r="M819" s="204"/>
      <c r="N819" s="205"/>
      <c r="O819" s="205"/>
      <c r="P819" s="205"/>
      <c r="Q819" s="205"/>
      <c r="R819" s="205"/>
      <c r="S819" s="205"/>
      <c r="T819" s="206"/>
      <c r="AT819" s="207" t="s">
        <v>211</v>
      </c>
      <c r="AU819" s="207" t="s">
        <v>89</v>
      </c>
      <c r="AV819" s="13" t="s">
        <v>23</v>
      </c>
      <c r="AW819" s="13" t="s">
        <v>41</v>
      </c>
      <c r="AX819" s="13" t="s">
        <v>80</v>
      </c>
      <c r="AY819" s="207" t="s">
        <v>201</v>
      </c>
    </row>
    <row r="820" spans="1:65" s="14" customFormat="1" ht="11.25">
      <c r="B820" s="208"/>
      <c r="C820" s="209"/>
      <c r="D820" s="193" t="s">
        <v>211</v>
      </c>
      <c r="E820" s="210" t="s">
        <v>22</v>
      </c>
      <c r="F820" s="211" t="s">
        <v>2458</v>
      </c>
      <c r="G820" s="209"/>
      <c r="H820" s="212">
        <v>60</v>
      </c>
      <c r="I820" s="213"/>
      <c r="J820" s="209"/>
      <c r="K820" s="209"/>
      <c r="L820" s="214"/>
      <c r="M820" s="215"/>
      <c r="N820" s="216"/>
      <c r="O820" s="216"/>
      <c r="P820" s="216"/>
      <c r="Q820" s="216"/>
      <c r="R820" s="216"/>
      <c r="S820" s="216"/>
      <c r="T820" s="217"/>
      <c r="AT820" s="218" t="s">
        <v>211</v>
      </c>
      <c r="AU820" s="218" t="s">
        <v>89</v>
      </c>
      <c r="AV820" s="14" t="s">
        <v>89</v>
      </c>
      <c r="AW820" s="14" t="s">
        <v>41</v>
      </c>
      <c r="AX820" s="14" t="s">
        <v>23</v>
      </c>
      <c r="AY820" s="218" t="s">
        <v>201</v>
      </c>
    </row>
    <row r="821" spans="1:65" s="2" customFormat="1" ht="37.9" customHeight="1">
      <c r="A821" s="36"/>
      <c r="B821" s="37"/>
      <c r="C821" s="180" t="s">
        <v>2459</v>
      </c>
      <c r="D821" s="180" t="s">
        <v>202</v>
      </c>
      <c r="E821" s="181" t="s">
        <v>2460</v>
      </c>
      <c r="F821" s="182" t="s">
        <v>2461</v>
      </c>
      <c r="G821" s="183" t="s">
        <v>216</v>
      </c>
      <c r="H821" s="184">
        <v>3</v>
      </c>
      <c r="I821" s="185"/>
      <c r="J821" s="186">
        <f>ROUND(I821*H821,2)</f>
        <v>0</v>
      </c>
      <c r="K821" s="182" t="s">
        <v>206</v>
      </c>
      <c r="L821" s="41"/>
      <c r="M821" s="187" t="s">
        <v>22</v>
      </c>
      <c r="N821" s="188" t="s">
        <v>51</v>
      </c>
      <c r="O821" s="66"/>
      <c r="P821" s="189">
        <f>O821*H821</f>
        <v>0</v>
      </c>
      <c r="Q821" s="189">
        <v>0</v>
      </c>
      <c r="R821" s="189">
        <f>Q821*H821</f>
        <v>0</v>
      </c>
      <c r="S821" s="189">
        <v>2.1</v>
      </c>
      <c r="T821" s="190">
        <f>S821*H821</f>
        <v>6.3000000000000007</v>
      </c>
      <c r="U821" s="36"/>
      <c r="V821" s="36"/>
      <c r="W821" s="36"/>
      <c r="X821" s="36"/>
      <c r="Y821" s="36"/>
      <c r="Z821" s="36"/>
      <c r="AA821" s="36"/>
      <c r="AB821" s="36"/>
      <c r="AC821" s="36"/>
      <c r="AD821" s="36"/>
      <c r="AE821" s="36"/>
      <c r="AR821" s="191" t="s">
        <v>207</v>
      </c>
      <c r="AT821" s="191" t="s">
        <v>202</v>
      </c>
      <c r="AU821" s="191" t="s">
        <v>89</v>
      </c>
      <c r="AY821" s="19" t="s">
        <v>201</v>
      </c>
      <c r="BE821" s="192">
        <f>IF(N821="základní",J821,0)</f>
        <v>0</v>
      </c>
      <c r="BF821" s="192">
        <f>IF(N821="snížená",J821,0)</f>
        <v>0</v>
      </c>
      <c r="BG821" s="192">
        <f>IF(N821="zákl. přenesená",J821,0)</f>
        <v>0</v>
      </c>
      <c r="BH821" s="192">
        <f>IF(N821="sníž. přenesená",J821,0)</f>
        <v>0</v>
      </c>
      <c r="BI821" s="192">
        <f>IF(N821="nulová",J821,0)</f>
        <v>0</v>
      </c>
      <c r="BJ821" s="19" t="s">
        <v>23</v>
      </c>
      <c r="BK821" s="192">
        <f>ROUND(I821*H821,2)</f>
        <v>0</v>
      </c>
      <c r="BL821" s="19" t="s">
        <v>207</v>
      </c>
      <c r="BM821" s="191" t="s">
        <v>2462</v>
      </c>
    </row>
    <row r="822" spans="1:65" s="2" customFormat="1" ht="58.5">
      <c r="A822" s="36"/>
      <c r="B822" s="37"/>
      <c r="C822" s="38"/>
      <c r="D822" s="193" t="s">
        <v>209</v>
      </c>
      <c r="E822" s="38"/>
      <c r="F822" s="194" t="s">
        <v>2463</v>
      </c>
      <c r="G822" s="38"/>
      <c r="H822" s="38"/>
      <c r="I822" s="195"/>
      <c r="J822" s="38"/>
      <c r="K822" s="38"/>
      <c r="L822" s="41"/>
      <c r="M822" s="196"/>
      <c r="N822" s="197"/>
      <c r="O822" s="66"/>
      <c r="P822" s="66"/>
      <c r="Q822" s="66"/>
      <c r="R822" s="66"/>
      <c r="S822" s="66"/>
      <c r="T822" s="67"/>
      <c r="U822" s="36"/>
      <c r="V822" s="36"/>
      <c r="W822" s="36"/>
      <c r="X822" s="36"/>
      <c r="Y822" s="36"/>
      <c r="Z822" s="36"/>
      <c r="AA822" s="36"/>
      <c r="AB822" s="36"/>
      <c r="AC822" s="36"/>
      <c r="AD822" s="36"/>
      <c r="AE822" s="36"/>
      <c r="AT822" s="19" t="s">
        <v>209</v>
      </c>
      <c r="AU822" s="19" t="s">
        <v>89</v>
      </c>
    </row>
    <row r="823" spans="1:65" s="2" customFormat="1" ht="14.45" customHeight="1">
      <c r="A823" s="36"/>
      <c r="B823" s="37"/>
      <c r="C823" s="180" t="s">
        <v>2464</v>
      </c>
      <c r="D823" s="180" t="s">
        <v>202</v>
      </c>
      <c r="E823" s="181" t="s">
        <v>730</v>
      </c>
      <c r="F823" s="182" t="s">
        <v>731</v>
      </c>
      <c r="G823" s="183" t="s">
        <v>216</v>
      </c>
      <c r="H823" s="184">
        <v>65.95</v>
      </c>
      <c r="I823" s="185"/>
      <c r="J823" s="186">
        <f>ROUND(I823*H823,2)</f>
        <v>0</v>
      </c>
      <c r="K823" s="182" t="s">
        <v>206</v>
      </c>
      <c r="L823" s="41"/>
      <c r="M823" s="187" t="s">
        <v>22</v>
      </c>
      <c r="N823" s="188" t="s">
        <v>51</v>
      </c>
      <c r="O823" s="66"/>
      <c r="P823" s="189">
        <f>O823*H823</f>
        <v>0</v>
      </c>
      <c r="Q823" s="189">
        <v>8.0000000000000007E-5</v>
      </c>
      <c r="R823" s="189">
        <f>Q823*H823</f>
        <v>5.2760000000000003E-3</v>
      </c>
      <c r="S823" s="189">
        <v>1.7999999999999999E-2</v>
      </c>
      <c r="T823" s="190">
        <f>S823*H823</f>
        <v>1.1871</v>
      </c>
      <c r="U823" s="36"/>
      <c r="V823" s="36"/>
      <c r="W823" s="36"/>
      <c r="X823" s="36"/>
      <c r="Y823" s="36"/>
      <c r="Z823" s="36"/>
      <c r="AA823" s="36"/>
      <c r="AB823" s="36"/>
      <c r="AC823" s="36"/>
      <c r="AD823" s="36"/>
      <c r="AE823" s="36"/>
      <c r="AR823" s="191" t="s">
        <v>207</v>
      </c>
      <c r="AT823" s="191" t="s">
        <v>202</v>
      </c>
      <c r="AU823" s="191" t="s">
        <v>89</v>
      </c>
      <c r="AY823" s="19" t="s">
        <v>201</v>
      </c>
      <c r="BE823" s="192">
        <f>IF(N823="základní",J823,0)</f>
        <v>0</v>
      </c>
      <c r="BF823" s="192">
        <f>IF(N823="snížená",J823,0)</f>
        <v>0</v>
      </c>
      <c r="BG823" s="192">
        <f>IF(N823="zákl. přenesená",J823,0)</f>
        <v>0</v>
      </c>
      <c r="BH823" s="192">
        <f>IF(N823="sníž. přenesená",J823,0)</f>
        <v>0</v>
      </c>
      <c r="BI823" s="192">
        <f>IF(N823="nulová",J823,0)</f>
        <v>0</v>
      </c>
      <c r="BJ823" s="19" t="s">
        <v>23</v>
      </c>
      <c r="BK823" s="192">
        <f>ROUND(I823*H823,2)</f>
        <v>0</v>
      </c>
      <c r="BL823" s="19" t="s">
        <v>207</v>
      </c>
      <c r="BM823" s="191" t="s">
        <v>2465</v>
      </c>
    </row>
    <row r="824" spans="1:65" s="13" customFormat="1" ht="11.25">
      <c r="B824" s="198"/>
      <c r="C824" s="199"/>
      <c r="D824" s="193" t="s">
        <v>211</v>
      </c>
      <c r="E824" s="200" t="s">
        <v>22</v>
      </c>
      <c r="F824" s="201" t="s">
        <v>2466</v>
      </c>
      <c r="G824" s="199"/>
      <c r="H824" s="200" t="s">
        <v>22</v>
      </c>
      <c r="I824" s="202"/>
      <c r="J824" s="199"/>
      <c r="K824" s="199"/>
      <c r="L824" s="203"/>
      <c r="M824" s="204"/>
      <c r="N824" s="205"/>
      <c r="O824" s="205"/>
      <c r="P824" s="205"/>
      <c r="Q824" s="205"/>
      <c r="R824" s="205"/>
      <c r="S824" s="205"/>
      <c r="T824" s="206"/>
      <c r="AT824" s="207" t="s">
        <v>211</v>
      </c>
      <c r="AU824" s="207" t="s">
        <v>89</v>
      </c>
      <c r="AV824" s="13" t="s">
        <v>23</v>
      </c>
      <c r="AW824" s="13" t="s">
        <v>41</v>
      </c>
      <c r="AX824" s="13" t="s">
        <v>80</v>
      </c>
      <c r="AY824" s="207" t="s">
        <v>201</v>
      </c>
    </row>
    <row r="825" spans="1:65" s="13" customFormat="1" ht="11.25">
      <c r="B825" s="198"/>
      <c r="C825" s="199"/>
      <c r="D825" s="193" t="s">
        <v>211</v>
      </c>
      <c r="E825" s="200" t="s">
        <v>22</v>
      </c>
      <c r="F825" s="201" t="s">
        <v>2467</v>
      </c>
      <c r="G825" s="199"/>
      <c r="H825" s="200" t="s">
        <v>22</v>
      </c>
      <c r="I825" s="202"/>
      <c r="J825" s="199"/>
      <c r="K825" s="199"/>
      <c r="L825" s="203"/>
      <c r="M825" s="204"/>
      <c r="N825" s="205"/>
      <c r="O825" s="205"/>
      <c r="P825" s="205"/>
      <c r="Q825" s="205"/>
      <c r="R825" s="205"/>
      <c r="S825" s="205"/>
      <c r="T825" s="206"/>
      <c r="AT825" s="207" t="s">
        <v>211</v>
      </c>
      <c r="AU825" s="207" t="s">
        <v>89</v>
      </c>
      <c r="AV825" s="13" t="s">
        <v>23</v>
      </c>
      <c r="AW825" s="13" t="s">
        <v>41</v>
      </c>
      <c r="AX825" s="13" t="s">
        <v>80</v>
      </c>
      <c r="AY825" s="207" t="s">
        <v>201</v>
      </c>
    </row>
    <row r="826" spans="1:65" s="14" customFormat="1" ht="11.25">
      <c r="B826" s="208"/>
      <c r="C826" s="209"/>
      <c r="D826" s="193" t="s">
        <v>211</v>
      </c>
      <c r="E826" s="210" t="s">
        <v>22</v>
      </c>
      <c r="F826" s="211" t="s">
        <v>2468</v>
      </c>
      <c r="G826" s="209"/>
      <c r="H826" s="212">
        <v>31.95</v>
      </c>
      <c r="I826" s="213"/>
      <c r="J826" s="209"/>
      <c r="K826" s="209"/>
      <c r="L826" s="214"/>
      <c r="M826" s="215"/>
      <c r="N826" s="216"/>
      <c r="O826" s="216"/>
      <c r="P826" s="216"/>
      <c r="Q826" s="216"/>
      <c r="R826" s="216"/>
      <c r="S826" s="216"/>
      <c r="T826" s="217"/>
      <c r="AT826" s="218" t="s">
        <v>211</v>
      </c>
      <c r="AU826" s="218" t="s">
        <v>89</v>
      </c>
      <c r="AV826" s="14" t="s">
        <v>89</v>
      </c>
      <c r="AW826" s="14" t="s">
        <v>41</v>
      </c>
      <c r="AX826" s="14" t="s">
        <v>80</v>
      </c>
      <c r="AY826" s="218" t="s">
        <v>201</v>
      </c>
    </row>
    <row r="827" spans="1:65" s="13" customFormat="1" ht="11.25">
      <c r="B827" s="198"/>
      <c r="C827" s="199"/>
      <c r="D827" s="193" t="s">
        <v>211</v>
      </c>
      <c r="E827" s="200" t="s">
        <v>22</v>
      </c>
      <c r="F827" s="201" t="s">
        <v>2469</v>
      </c>
      <c r="G827" s="199"/>
      <c r="H827" s="200" t="s">
        <v>22</v>
      </c>
      <c r="I827" s="202"/>
      <c r="J827" s="199"/>
      <c r="K827" s="199"/>
      <c r="L827" s="203"/>
      <c r="M827" s="204"/>
      <c r="N827" s="205"/>
      <c r="O827" s="205"/>
      <c r="P827" s="205"/>
      <c r="Q827" s="205"/>
      <c r="R827" s="205"/>
      <c r="S827" s="205"/>
      <c r="T827" s="206"/>
      <c r="AT827" s="207" t="s">
        <v>211</v>
      </c>
      <c r="AU827" s="207" t="s">
        <v>89</v>
      </c>
      <c r="AV827" s="13" t="s">
        <v>23</v>
      </c>
      <c r="AW827" s="13" t="s">
        <v>41</v>
      </c>
      <c r="AX827" s="13" t="s">
        <v>80</v>
      </c>
      <c r="AY827" s="207" t="s">
        <v>201</v>
      </c>
    </row>
    <row r="828" spans="1:65" s="14" customFormat="1" ht="11.25">
      <c r="B828" s="208"/>
      <c r="C828" s="209"/>
      <c r="D828" s="193" t="s">
        <v>211</v>
      </c>
      <c r="E828" s="210" t="s">
        <v>22</v>
      </c>
      <c r="F828" s="211" t="s">
        <v>2470</v>
      </c>
      <c r="G828" s="209"/>
      <c r="H828" s="212">
        <v>18</v>
      </c>
      <c r="I828" s="213"/>
      <c r="J828" s="209"/>
      <c r="K828" s="209"/>
      <c r="L828" s="214"/>
      <c r="M828" s="215"/>
      <c r="N828" s="216"/>
      <c r="O828" s="216"/>
      <c r="P828" s="216"/>
      <c r="Q828" s="216"/>
      <c r="R828" s="216"/>
      <c r="S828" s="216"/>
      <c r="T828" s="217"/>
      <c r="AT828" s="218" t="s">
        <v>211</v>
      </c>
      <c r="AU828" s="218" t="s">
        <v>89</v>
      </c>
      <c r="AV828" s="14" t="s">
        <v>89</v>
      </c>
      <c r="AW828" s="14" t="s">
        <v>41</v>
      </c>
      <c r="AX828" s="14" t="s">
        <v>80</v>
      </c>
      <c r="AY828" s="218" t="s">
        <v>201</v>
      </c>
    </row>
    <row r="829" spans="1:65" s="13" customFormat="1" ht="11.25">
      <c r="B829" s="198"/>
      <c r="C829" s="199"/>
      <c r="D829" s="193" t="s">
        <v>211</v>
      </c>
      <c r="E829" s="200" t="s">
        <v>22</v>
      </c>
      <c r="F829" s="201" t="s">
        <v>2471</v>
      </c>
      <c r="G829" s="199"/>
      <c r="H829" s="200" t="s">
        <v>22</v>
      </c>
      <c r="I829" s="202"/>
      <c r="J829" s="199"/>
      <c r="K829" s="199"/>
      <c r="L829" s="203"/>
      <c r="M829" s="204"/>
      <c r="N829" s="205"/>
      <c r="O829" s="205"/>
      <c r="P829" s="205"/>
      <c r="Q829" s="205"/>
      <c r="R829" s="205"/>
      <c r="S829" s="205"/>
      <c r="T829" s="206"/>
      <c r="AT829" s="207" t="s">
        <v>211</v>
      </c>
      <c r="AU829" s="207" t="s">
        <v>89</v>
      </c>
      <c r="AV829" s="13" t="s">
        <v>23</v>
      </c>
      <c r="AW829" s="13" t="s">
        <v>41</v>
      </c>
      <c r="AX829" s="13" t="s">
        <v>80</v>
      </c>
      <c r="AY829" s="207" t="s">
        <v>201</v>
      </c>
    </row>
    <row r="830" spans="1:65" s="14" customFormat="1" ht="11.25">
      <c r="B830" s="208"/>
      <c r="C830" s="209"/>
      <c r="D830" s="193" t="s">
        <v>211</v>
      </c>
      <c r="E830" s="210" t="s">
        <v>22</v>
      </c>
      <c r="F830" s="211" t="s">
        <v>2472</v>
      </c>
      <c r="G830" s="209"/>
      <c r="H830" s="212">
        <v>10</v>
      </c>
      <c r="I830" s="213"/>
      <c r="J830" s="209"/>
      <c r="K830" s="209"/>
      <c r="L830" s="214"/>
      <c r="M830" s="215"/>
      <c r="N830" s="216"/>
      <c r="O830" s="216"/>
      <c r="P830" s="216"/>
      <c r="Q830" s="216"/>
      <c r="R830" s="216"/>
      <c r="S830" s="216"/>
      <c r="T830" s="217"/>
      <c r="AT830" s="218" t="s">
        <v>211</v>
      </c>
      <c r="AU830" s="218" t="s">
        <v>89</v>
      </c>
      <c r="AV830" s="14" t="s">
        <v>89</v>
      </c>
      <c r="AW830" s="14" t="s">
        <v>41</v>
      </c>
      <c r="AX830" s="14" t="s">
        <v>80</v>
      </c>
      <c r="AY830" s="218" t="s">
        <v>201</v>
      </c>
    </row>
    <row r="831" spans="1:65" s="13" customFormat="1" ht="11.25">
      <c r="B831" s="198"/>
      <c r="C831" s="199"/>
      <c r="D831" s="193" t="s">
        <v>211</v>
      </c>
      <c r="E831" s="200" t="s">
        <v>22</v>
      </c>
      <c r="F831" s="201" t="s">
        <v>2473</v>
      </c>
      <c r="G831" s="199"/>
      <c r="H831" s="200" t="s">
        <v>22</v>
      </c>
      <c r="I831" s="202"/>
      <c r="J831" s="199"/>
      <c r="K831" s="199"/>
      <c r="L831" s="203"/>
      <c r="M831" s="204"/>
      <c r="N831" s="205"/>
      <c r="O831" s="205"/>
      <c r="P831" s="205"/>
      <c r="Q831" s="205"/>
      <c r="R831" s="205"/>
      <c r="S831" s="205"/>
      <c r="T831" s="206"/>
      <c r="AT831" s="207" t="s">
        <v>211</v>
      </c>
      <c r="AU831" s="207" t="s">
        <v>89</v>
      </c>
      <c r="AV831" s="13" t="s">
        <v>23</v>
      </c>
      <c r="AW831" s="13" t="s">
        <v>41</v>
      </c>
      <c r="AX831" s="13" t="s">
        <v>80</v>
      </c>
      <c r="AY831" s="207" t="s">
        <v>201</v>
      </c>
    </row>
    <row r="832" spans="1:65" s="14" customFormat="1" ht="11.25">
      <c r="B832" s="208"/>
      <c r="C832" s="209"/>
      <c r="D832" s="193" t="s">
        <v>211</v>
      </c>
      <c r="E832" s="210" t="s">
        <v>22</v>
      </c>
      <c r="F832" s="211" t="s">
        <v>1671</v>
      </c>
      <c r="G832" s="209"/>
      <c r="H832" s="212">
        <v>6</v>
      </c>
      <c r="I832" s="213"/>
      <c r="J832" s="209"/>
      <c r="K832" s="209"/>
      <c r="L832" s="214"/>
      <c r="M832" s="215"/>
      <c r="N832" s="216"/>
      <c r="O832" s="216"/>
      <c r="P832" s="216"/>
      <c r="Q832" s="216"/>
      <c r="R832" s="216"/>
      <c r="S832" s="216"/>
      <c r="T832" s="217"/>
      <c r="AT832" s="218" t="s">
        <v>211</v>
      </c>
      <c r="AU832" s="218" t="s">
        <v>89</v>
      </c>
      <c r="AV832" s="14" t="s">
        <v>89</v>
      </c>
      <c r="AW832" s="14" t="s">
        <v>41</v>
      </c>
      <c r="AX832" s="14" t="s">
        <v>80</v>
      </c>
      <c r="AY832" s="218" t="s">
        <v>201</v>
      </c>
    </row>
    <row r="833" spans="1:65" s="15" customFormat="1" ht="11.25">
      <c r="B833" s="229"/>
      <c r="C833" s="230"/>
      <c r="D833" s="193" t="s">
        <v>211</v>
      </c>
      <c r="E833" s="231" t="s">
        <v>22</v>
      </c>
      <c r="F833" s="232" t="s">
        <v>316</v>
      </c>
      <c r="G833" s="230"/>
      <c r="H833" s="233">
        <v>65.95</v>
      </c>
      <c r="I833" s="234"/>
      <c r="J833" s="230"/>
      <c r="K833" s="230"/>
      <c r="L833" s="235"/>
      <c r="M833" s="236"/>
      <c r="N833" s="237"/>
      <c r="O833" s="237"/>
      <c r="P833" s="237"/>
      <c r="Q833" s="237"/>
      <c r="R833" s="237"/>
      <c r="S833" s="237"/>
      <c r="T833" s="238"/>
      <c r="AT833" s="239" t="s">
        <v>211</v>
      </c>
      <c r="AU833" s="239" t="s">
        <v>89</v>
      </c>
      <c r="AV833" s="15" t="s">
        <v>207</v>
      </c>
      <c r="AW833" s="15" t="s">
        <v>41</v>
      </c>
      <c r="AX833" s="15" t="s">
        <v>23</v>
      </c>
      <c r="AY833" s="239" t="s">
        <v>201</v>
      </c>
    </row>
    <row r="834" spans="1:65" s="2" customFormat="1" ht="14.45" customHeight="1">
      <c r="A834" s="36"/>
      <c r="B834" s="37"/>
      <c r="C834" s="180" t="s">
        <v>2474</v>
      </c>
      <c r="D834" s="180" t="s">
        <v>202</v>
      </c>
      <c r="E834" s="181" t="s">
        <v>2475</v>
      </c>
      <c r="F834" s="182" t="s">
        <v>2301</v>
      </c>
      <c r="G834" s="183" t="s">
        <v>434</v>
      </c>
      <c r="H834" s="184">
        <v>7</v>
      </c>
      <c r="I834" s="185"/>
      <c r="J834" s="186">
        <f>ROUND(I834*H834,2)</f>
        <v>0</v>
      </c>
      <c r="K834" s="182" t="s">
        <v>22</v>
      </c>
      <c r="L834" s="41"/>
      <c r="M834" s="187" t="s">
        <v>22</v>
      </c>
      <c r="N834" s="188" t="s">
        <v>51</v>
      </c>
      <c r="O834" s="66"/>
      <c r="P834" s="189">
        <f>O834*H834</f>
        <v>0</v>
      </c>
      <c r="Q834" s="189">
        <v>0</v>
      </c>
      <c r="R834" s="189">
        <f>Q834*H834</f>
        <v>0</v>
      </c>
      <c r="S834" s="189">
        <v>0</v>
      </c>
      <c r="T834" s="190">
        <f>S834*H834</f>
        <v>0</v>
      </c>
      <c r="U834" s="36"/>
      <c r="V834" s="36"/>
      <c r="W834" s="36"/>
      <c r="X834" s="36"/>
      <c r="Y834" s="36"/>
      <c r="Z834" s="36"/>
      <c r="AA834" s="36"/>
      <c r="AB834" s="36"/>
      <c r="AC834" s="36"/>
      <c r="AD834" s="36"/>
      <c r="AE834" s="36"/>
      <c r="AR834" s="191" t="s">
        <v>207</v>
      </c>
      <c r="AT834" s="191" t="s">
        <v>202</v>
      </c>
      <c r="AU834" s="191" t="s">
        <v>89</v>
      </c>
      <c r="AY834" s="19" t="s">
        <v>201</v>
      </c>
      <c r="BE834" s="192">
        <f>IF(N834="základní",J834,0)</f>
        <v>0</v>
      </c>
      <c r="BF834" s="192">
        <f>IF(N834="snížená",J834,0)</f>
        <v>0</v>
      </c>
      <c r="BG834" s="192">
        <f>IF(N834="zákl. přenesená",J834,0)</f>
        <v>0</v>
      </c>
      <c r="BH834" s="192">
        <f>IF(N834="sníž. přenesená",J834,0)</f>
        <v>0</v>
      </c>
      <c r="BI834" s="192">
        <f>IF(N834="nulová",J834,0)</f>
        <v>0</v>
      </c>
      <c r="BJ834" s="19" t="s">
        <v>23</v>
      </c>
      <c r="BK834" s="192">
        <f>ROUND(I834*H834,2)</f>
        <v>0</v>
      </c>
      <c r="BL834" s="19" t="s">
        <v>207</v>
      </c>
      <c r="BM834" s="191" t="s">
        <v>2476</v>
      </c>
    </row>
    <row r="835" spans="1:65" s="13" customFormat="1" ht="11.25">
      <c r="B835" s="198"/>
      <c r="C835" s="199"/>
      <c r="D835" s="193" t="s">
        <v>211</v>
      </c>
      <c r="E835" s="200" t="s">
        <v>22</v>
      </c>
      <c r="F835" s="201" t="s">
        <v>1653</v>
      </c>
      <c r="G835" s="199"/>
      <c r="H835" s="200" t="s">
        <v>22</v>
      </c>
      <c r="I835" s="202"/>
      <c r="J835" s="199"/>
      <c r="K835" s="199"/>
      <c r="L835" s="203"/>
      <c r="M835" s="204"/>
      <c r="N835" s="205"/>
      <c r="O835" s="205"/>
      <c r="P835" s="205"/>
      <c r="Q835" s="205"/>
      <c r="R835" s="205"/>
      <c r="S835" s="205"/>
      <c r="T835" s="206"/>
      <c r="AT835" s="207" t="s">
        <v>211</v>
      </c>
      <c r="AU835" s="207" t="s">
        <v>89</v>
      </c>
      <c r="AV835" s="13" t="s">
        <v>23</v>
      </c>
      <c r="AW835" s="13" t="s">
        <v>41</v>
      </c>
      <c r="AX835" s="13" t="s">
        <v>80</v>
      </c>
      <c r="AY835" s="207" t="s">
        <v>201</v>
      </c>
    </row>
    <row r="836" spans="1:65" s="14" customFormat="1" ht="11.25">
      <c r="B836" s="208"/>
      <c r="C836" s="209"/>
      <c r="D836" s="193" t="s">
        <v>211</v>
      </c>
      <c r="E836" s="210" t="s">
        <v>22</v>
      </c>
      <c r="F836" s="211" t="s">
        <v>89</v>
      </c>
      <c r="G836" s="209"/>
      <c r="H836" s="212">
        <v>2</v>
      </c>
      <c r="I836" s="213"/>
      <c r="J836" s="209"/>
      <c r="K836" s="209"/>
      <c r="L836" s="214"/>
      <c r="M836" s="215"/>
      <c r="N836" s="216"/>
      <c r="O836" s="216"/>
      <c r="P836" s="216"/>
      <c r="Q836" s="216"/>
      <c r="R836" s="216"/>
      <c r="S836" s="216"/>
      <c r="T836" s="217"/>
      <c r="AT836" s="218" t="s">
        <v>211</v>
      </c>
      <c r="AU836" s="218" t="s">
        <v>89</v>
      </c>
      <c r="AV836" s="14" t="s">
        <v>89</v>
      </c>
      <c r="AW836" s="14" t="s">
        <v>41</v>
      </c>
      <c r="AX836" s="14" t="s">
        <v>80</v>
      </c>
      <c r="AY836" s="218" t="s">
        <v>201</v>
      </c>
    </row>
    <row r="837" spans="1:65" s="13" customFormat="1" ht="11.25">
      <c r="B837" s="198"/>
      <c r="C837" s="199"/>
      <c r="D837" s="193" t="s">
        <v>211</v>
      </c>
      <c r="E837" s="200" t="s">
        <v>22</v>
      </c>
      <c r="F837" s="201" t="s">
        <v>1655</v>
      </c>
      <c r="G837" s="199"/>
      <c r="H837" s="200" t="s">
        <v>22</v>
      </c>
      <c r="I837" s="202"/>
      <c r="J837" s="199"/>
      <c r="K837" s="199"/>
      <c r="L837" s="203"/>
      <c r="M837" s="204"/>
      <c r="N837" s="205"/>
      <c r="O837" s="205"/>
      <c r="P837" s="205"/>
      <c r="Q837" s="205"/>
      <c r="R837" s="205"/>
      <c r="S837" s="205"/>
      <c r="T837" s="206"/>
      <c r="AT837" s="207" t="s">
        <v>211</v>
      </c>
      <c r="AU837" s="207" t="s">
        <v>89</v>
      </c>
      <c r="AV837" s="13" t="s">
        <v>23</v>
      </c>
      <c r="AW837" s="13" t="s">
        <v>41</v>
      </c>
      <c r="AX837" s="13" t="s">
        <v>80</v>
      </c>
      <c r="AY837" s="207" t="s">
        <v>201</v>
      </c>
    </row>
    <row r="838" spans="1:65" s="14" customFormat="1" ht="11.25">
      <c r="B838" s="208"/>
      <c r="C838" s="209"/>
      <c r="D838" s="193" t="s">
        <v>211</v>
      </c>
      <c r="E838" s="210" t="s">
        <v>22</v>
      </c>
      <c r="F838" s="211" t="s">
        <v>234</v>
      </c>
      <c r="G838" s="209"/>
      <c r="H838" s="212">
        <v>5</v>
      </c>
      <c r="I838" s="213"/>
      <c r="J838" s="209"/>
      <c r="K838" s="209"/>
      <c r="L838" s="214"/>
      <c r="M838" s="215"/>
      <c r="N838" s="216"/>
      <c r="O838" s="216"/>
      <c r="P838" s="216"/>
      <c r="Q838" s="216"/>
      <c r="R838" s="216"/>
      <c r="S838" s="216"/>
      <c r="T838" s="217"/>
      <c r="AT838" s="218" t="s">
        <v>211</v>
      </c>
      <c r="AU838" s="218" t="s">
        <v>89</v>
      </c>
      <c r="AV838" s="14" t="s">
        <v>89</v>
      </c>
      <c r="AW838" s="14" t="s">
        <v>41</v>
      </c>
      <c r="AX838" s="14" t="s">
        <v>80</v>
      </c>
      <c r="AY838" s="218" t="s">
        <v>201</v>
      </c>
    </row>
    <row r="839" spans="1:65" s="15" customFormat="1" ht="11.25">
      <c r="B839" s="229"/>
      <c r="C839" s="230"/>
      <c r="D839" s="193" t="s">
        <v>211</v>
      </c>
      <c r="E839" s="231" t="s">
        <v>22</v>
      </c>
      <c r="F839" s="232" t="s">
        <v>316</v>
      </c>
      <c r="G839" s="230"/>
      <c r="H839" s="233">
        <v>7</v>
      </c>
      <c r="I839" s="234"/>
      <c r="J839" s="230"/>
      <c r="K839" s="230"/>
      <c r="L839" s="235"/>
      <c r="M839" s="236"/>
      <c r="N839" s="237"/>
      <c r="O839" s="237"/>
      <c r="P839" s="237"/>
      <c r="Q839" s="237"/>
      <c r="R839" s="237"/>
      <c r="S839" s="237"/>
      <c r="T839" s="238"/>
      <c r="AT839" s="239" t="s">
        <v>211</v>
      </c>
      <c r="AU839" s="239" t="s">
        <v>89</v>
      </c>
      <c r="AV839" s="15" t="s">
        <v>207</v>
      </c>
      <c r="AW839" s="15" t="s">
        <v>41</v>
      </c>
      <c r="AX839" s="15" t="s">
        <v>23</v>
      </c>
      <c r="AY839" s="239" t="s">
        <v>201</v>
      </c>
    </row>
    <row r="840" spans="1:65" s="2" customFormat="1" ht="14.45" customHeight="1">
      <c r="A840" s="36"/>
      <c r="B840" s="37"/>
      <c r="C840" s="180" t="s">
        <v>2477</v>
      </c>
      <c r="D840" s="180" t="s">
        <v>202</v>
      </c>
      <c r="E840" s="181" t="s">
        <v>735</v>
      </c>
      <c r="F840" s="182" t="s">
        <v>736</v>
      </c>
      <c r="G840" s="183" t="s">
        <v>434</v>
      </c>
      <c r="H840" s="184">
        <v>494</v>
      </c>
      <c r="I840" s="185"/>
      <c r="J840" s="186">
        <f>ROUND(I840*H840,2)</f>
        <v>0</v>
      </c>
      <c r="K840" s="182" t="s">
        <v>206</v>
      </c>
      <c r="L840" s="41"/>
      <c r="M840" s="187" t="s">
        <v>22</v>
      </c>
      <c r="N840" s="188" t="s">
        <v>51</v>
      </c>
      <c r="O840" s="66"/>
      <c r="P840" s="189">
        <f>O840*H840</f>
        <v>0</v>
      </c>
      <c r="Q840" s="189">
        <v>3.0000000000000001E-5</v>
      </c>
      <c r="R840" s="189">
        <f>Q840*H840</f>
        <v>1.482E-2</v>
      </c>
      <c r="S840" s="189">
        <v>0</v>
      </c>
      <c r="T840" s="190">
        <f>S840*H840</f>
        <v>0</v>
      </c>
      <c r="U840" s="36"/>
      <c r="V840" s="36"/>
      <c r="W840" s="36"/>
      <c r="X840" s="36"/>
      <c r="Y840" s="36"/>
      <c r="Z840" s="36"/>
      <c r="AA840" s="36"/>
      <c r="AB840" s="36"/>
      <c r="AC840" s="36"/>
      <c r="AD840" s="36"/>
      <c r="AE840" s="36"/>
      <c r="AR840" s="191" t="s">
        <v>207</v>
      </c>
      <c r="AT840" s="191" t="s">
        <v>202</v>
      </c>
      <c r="AU840" s="191" t="s">
        <v>89</v>
      </c>
      <c r="AY840" s="19" t="s">
        <v>201</v>
      </c>
      <c r="BE840" s="192">
        <f>IF(N840="základní",J840,0)</f>
        <v>0</v>
      </c>
      <c r="BF840" s="192">
        <f>IF(N840="snížená",J840,0)</f>
        <v>0</v>
      </c>
      <c r="BG840" s="192">
        <f>IF(N840="zákl. přenesená",J840,0)</f>
        <v>0</v>
      </c>
      <c r="BH840" s="192">
        <f>IF(N840="sníž. přenesená",J840,0)</f>
        <v>0</v>
      </c>
      <c r="BI840" s="192">
        <f>IF(N840="nulová",J840,0)</f>
        <v>0</v>
      </c>
      <c r="BJ840" s="19" t="s">
        <v>23</v>
      </c>
      <c r="BK840" s="192">
        <f>ROUND(I840*H840,2)</f>
        <v>0</v>
      </c>
      <c r="BL840" s="19" t="s">
        <v>207</v>
      </c>
      <c r="BM840" s="191" t="s">
        <v>2478</v>
      </c>
    </row>
    <row r="841" spans="1:65" s="2" customFormat="1" ht="58.5">
      <c r="A841" s="36"/>
      <c r="B841" s="37"/>
      <c r="C841" s="38"/>
      <c r="D841" s="193" t="s">
        <v>209</v>
      </c>
      <c r="E841" s="38"/>
      <c r="F841" s="194" t="s">
        <v>738</v>
      </c>
      <c r="G841" s="38"/>
      <c r="H841" s="38"/>
      <c r="I841" s="195"/>
      <c r="J841" s="38"/>
      <c r="K841" s="38"/>
      <c r="L841" s="41"/>
      <c r="M841" s="196"/>
      <c r="N841" s="197"/>
      <c r="O841" s="66"/>
      <c r="P841" s="66"/>
      <c r="Q841" s="66"/>
      <c r="R841" s="66"/>
      <c r="S841" s="66"/>
      <c r="T841" s="67"/>
      <c r="U841" s="36"/>
      <c r="V841" s="36"/>
      <c r="W841" s="36"/>
      <c r="X841" s="36"/>
      <c r="Y841" s="36"/>
      <c r="Z841" s="36"/>
      <c r="AA841" s="36"/>
      <c r="AB841" s="36"/>
      <c r="AC841" s="36"/>
      <c r="AD841" s="36"/>
      <c r="AE841" s="36"/>
      <c r="AT841" s="19" t="s">
        <v>209</v>
      </c>
      <c r="AU841" s="19" t="s">
        <v>89</v>
      </c>
    </row>
    <row r="842" spans="1:65" s="13" customFormat="1" ht="11.25">
      <c r="B842" s="198"/>
      <c r="C842" s="199"/>
      <c r="D842" s="193" t="s">
        <v>211</v>
      </c>
      <c r="E842" s="200" t="s">
        <v>22</v>
      </c>
      <c r="F842" s="201" t="s">
        <v>2479</v>
      </c>
      <c r="G842" s="199"/>
      <c r="H842" s="200" t="s">
        <v>22</v>
      </c>
      <c r="I842" s="202"/>
      <c r="J842" s="199"/>
      <c r="K842" s="199"/>
      <c r="L842" s="203"/>
      <c r="M842" s="204"/>
      <c r="N842" s="205"/>
      <c r="O842" s="205"/>
      <c r="P842" s="205"/>
      <c r="Q842" s="205"/>
      <c r="R842" s="205"/>
      <c r="S842" s="205"/>
      <c r="T842" s="206"/>
      <c r="AT842" s="207" t="s">
        <v>211</v>
      </c>
      <c r="AU842" s="207" t="s">
        <v>89</v>
      </c>
      <c r="AV842" s="13" t="s">
        <v>23</v>
      </c>
      <c r="AW842" s="13" t="s">
        <v>41</v>
      </c>
      <c r="AX842" s="13" t="s">
        <v>80</v>
      </c>
      <c r="AY842" s="207" t="s">
        <v>201</v>
      </c>
    </row>
    <row r="843" spans="1:65" s="14" customFormat="1" ht="11.25">
      <c r="B843" s="208"/>
      <c r="C843" s="209"/>
      <c r="D843" s="193" t="s">
        <v>211</v>
      </c>
      <c r="E843" s="210" t="s">
        <v>22</v>
      </c>
      <c r="F843" s="211" t="s">
        <v>2480</v>
      </c>
      <c r="G843" s="209"/>
      <c r="H843" s="212">
        <v>450</v>
      </c>
      <c r="I843" s="213"/>
      <c r="J843" s="209"/>
      <c r="K843" s="209"/>
      <c r="L843" s="214"/>
      <c r="M843" s="215"/>
      <c r="N843" s="216"/>
      <c r="O843" s="216"/>
      <c r="P843" s="216"/>
      <c r="Q843" s="216"/>
      <c r="R843" s="216"/>
      <c r="S843" s="216"/>
      <c r="T843" s="217"/>
      <c r="AT843" s="218" t="s">
        <v>211</v>
      </c>
      <c r="AU843" s="218" t="s">
        <v>89</v>
      </c>
      <c r="AV843" s="14" t="s">
        <v>89</v>
      </c>
      <c r="AW843" s="14" t="s">
        <v>41</v>
      </c>
      <c r="AX843" s="14" t="s">
        <v>80</v>
      </c>
      <c r="AY843" s="218" t="s">
        <v>201</v>
      </c>
    </row>
    <row r="844" spans="1:65" s="13" customFormat="1" ht="11.25">
      <c r="B844" s="198"/>
      <c r="C844" s="199"/>
      <c r="D844" s="193" t="s">
        <v>211</v>
      </c>
      <c r="E844" s="200" t="s">
        <v>22</v>
      </c>
      <c r="F844" s="201" t="s">
        <v>2481</v>
      </c>
      <c r="G844" s="199"/>
      <c r="H844" s="200" t="s">
        <v>22</v>
      </c>
      <c r="I844" s="202"/>
      <c r="J844" s="199"/>
      <c r="K844" s="199"/>
      <c r="L844" s="203"/>
      <c r="M844" s="204"/>
      <c r="N844" s="205"/>
      <c r="O844" s="205"/>
      <c r="P844" s="205"/>
      <c r="Q844" s="205"/>
      <c r="R844" s="205"/>
      <c r="S844" s="205"/>
      <c r="T844" s="206"/>
      <c r="AT844" s="207" t="s">
        <v>211</v>
      </c>
      <c r="AU844" s="207" t="s">
        <v>89</v>
      </c>
      <c r="AV844" s="13" t="s">
        <v>23</v>
      </c>
      <c r="AW844" s="13" t="s">
        <v>41</v>
      </c>
      <c r="AX844" s="13" t="s">
        <v>80</v>
      </c>
      <c r="AY844" s="207" t="s">
        <v>201</v>
      </c>
    </row>
    <row r="845" spans="1:65" s="14" customFormat="1" ht="11.25">
      <c r="B845" s="208"/>
      <c r="C845" s="209"/>
      <c r="D845" s="193" t="s">
        <v>211</v>
      </c>
      <c r="E845" s="210" t="s">
        <v>22</v>
      </c>
      <c r="F845" s="211" t="s">
        <v>2482</v>
      </c>
      <c r="G845" s="209"/>
      <c r="H845" s="212">
        <v>44</v>
      </c>
      <c r="I845" s="213"/>
      <c r="J845" s="209"/>
      <c r="K845" s="209"/>
      <c r="L845" s="214"/>
      <c r="M845" s="215"/>
      <c r="N845" s="216"/>
      <c r="O845" s="216"/>
      <c r="P845" s="216"/>
      <c r="Q845" s="216"/>
      <c r="R845" s="216"/>
      <c r="S845" s="216"/>
      <c r="T845" s="217"/>
      <c r="AT845" s="218" t="s">
        <v>211</v>
      </c>
      <c r="AU845" s="218" t="s">
        <v>89</v>
      </c>
      <c r="AV845" s="14" t="s">
        <v>89</v>
      </c>
      <c r="AW845" s="14" t="s">
        <v>41</v>
      </c>
      <c r="AX845" s="14" t="s">
        <v>80</v>
      </c>
      <c r="AY845" s="218" t="s">
        <v>201</v>
      </c>
    </row>
    <row r="846" spans="1:65" s="15" customFormat="1" ht="11.25">
      <c r="B846" s="229"/>
      <c r="C846" s="230"/>
      <c r="D846" s="193" t="s">
        <v>211</v>
      </c>
      <c r="E846" s="231" t="s">
        <v>22</v>
      </c>
      <c r="F846" s="232" t="s">
        <v>316</v>
      </c>
      <c r="G846" s="230"/>
      <c r="H846" s="233">
        <v>494</v>
      </c>
      <c r="I846" s="234"/>
      <c r="J846" s="230"/>
      <c r="K846" s="230"/>
      <c r="L846" s="235"/>
      <c r="M846" s="236"/>
      <c r="N846" s="237"/>
      <c r="O846" s="237"/>
      <c r="P846" s="237"/>
      <c r="Q846" s="237"/>
      <c r="R846" s="237"/>
      <c r="S846" s="237"/>
      <c r="T846" s="238"/>
      <c r="AT846" s="239" t="s">
        <v>211</v>
      </c>
      <c r="AU846" s="239" t="s">
        <v>89</v>
      </c>
      <c r="AV846" s="15" t="s">
        <v>207</v>
      </c>
      <c r="AW846" s="15" t="s">
        <v>41</v>
      </c>
      <c r="AX846" s="15" t="s">
        <v>23</v>
      </c>
      <c r="AY846" s="239" t="s">
        <v>201</v>
      </c>
    </row>
    <row r="847" spans="1:65" s="12" customFormat="1" ht="22.9" customHeight="1">
      <c r="B847" s="164"/>
      <c r="C847" s="165"/>
      <c r="D847" s="166" t="s">
        <v>79</v>
      </c>
      <c r="E847" s="178" t="s">
        <v>802</v>
      </c>
      <c r="F847" s="178" t="s">
        <v>803</v>
      </c>
      <c r="G847" s="165"/>
      <c r="H847" s="165"/>
      <c r="I847" s="168"/>
      <c r="J847" s="179">
        <f>BK847</f>
        <v>0</v>
      </c>
      <c r="K847" s="165"/>
      <c r="L847" s="170"/>
      <c r="M847" s="171"/>
      <c r="N847" s="172"/>
      <c r="O847" s="172"/>
      <c r="P847" s="173">
        <f>SUM(P848:P889)</f>
        <v>0</v>
      </c>
      <c r="Q847" s="172"/>
      <c r="R847" s="173">
        <f>SUM(R848:R889)</f>
        <v>0</v>
      </c>
      <c r="S847" s="172"/>
      <c r="T847" s="174">
        <f>SUM(T848:T889)</f>
        <v>0</v>
      </c>
      <c r="AR847" s="175" t="s">
        <v>23</v>
      </c>
      <c r="AT847" s="176" t="s">
        <v>79</v>
      </c>
      <c r="AU847" s="176" t="s">
        <v>23</v>
      </c>
      <c r="AY847" s="175" t="s">
        <v>201</v>
      </c>
      <c r="BK847" s="177">
        <f>SUM(BK848:BK889)</f>
        <v>0</v>
      </c>
    </row>
    <row r="848" spans="1:65" s="2" customFormat="1" ht="14.45" customHeight="1">
      <c r="A848" s="36"/>
      <c r="B848" s="37"/>
      <c r="C848" s="180" t="s">
        <v>2483</v>
      </c>
      <c r="D848" s="180" t="s">
        <v>202</v>
      </c>
      <c r="E848" s="181" t="s">
        <v>812</v>
      </c>
      <c r="F848" s="182" t="s">
        <v>813</v>
      </c>
      <c r="G848" s="183" t="s">
        <v>285</v>
      </c>
      <c r="H848" s="184">
        <v>144.89699999999999</v>
      </c>
      <c r="I848" s="185"/>
      <c r="J848" s="186">
        <f>ROUND(I848*H848,2)</f>
        <v>0</v>
      </c>
      <c r="K848" s="182" t="s">
        <v>206</v>
      </c>
      <c r="L848" s="41"/>
      <c r="M848" s="187" t="s">
        <v>22</v>
      </c>
      <c r="N848" s="188" t="s">
        <v>51</v>
      </c>
      <c r="O848" s="66"/>
      <c r="P848" s="189">
        <f>O848*H848</f>
        <v>0</v>
      </c>
      <c r="Q848" s="189">
        <v>0</v>
      </c>
      <c r="R848" s="189">
        <f>Q848*H848</f>
        <v>0</v>
      </c>
      <c r="S848" s="189">
        <v>0</v>
      </c>
      <c r="T848" s="190">
        <f>S848*H848</f>
        <v>0</v>
      </c>
      <c r="U848" s="36"/>
      <c r="V848" s="36"/>
      <c r="W848" s="36"/>
      <c r="X848" s="36"/>
      <c r="Y848" s="36"/>
      <c r="Z848" s="36"/>
      <c r="AA848" s="36"/>
      <c r="AB848" s="36"/>
      <c r="AC848" s="36"/>
      <c r="AD848" s="36"/>
      <c r="AE848" s="36"/>
      <c r="AR848" s="191" t="s">
        <v>207</v>
      </c>
      <c r="AT848" s="191" t="s">
        <v>202</v>
      </c>
      <c r="AU848" s="191" t="s">
        <v>89</v>
      </c>
      <c r="AY848" s="19" t="s">
        <v>201</v>
      </c>
      <c r="BE848" s="192">
        <f>IF(N848="základní",J848,0)</f>
        <v>0</v>
      </c>
      <c r="BF848" s="192">
        <f>IF(N848="snížená",J848,0)</f>
        <v>0</v>
      </c>
      <c r="BG848" s="192">
        <f>IF(N848="zákl. přenesená",J848,0)</f>
        <v>0</v>
      </c>
      <c r="BH848" s="192">
        <f>IF(N848="sníž. přenesená",J848,0)</f>
        <v>0</v>
      </c>
      <c r="BI848" s="192">
        <f>IF(N848="nulová",J848,0)</f>
        <v>0</v>
      </c>
      <c r="BJ848" s="19" t="s">
        <v>23</v>
      </c>
      <c r="BK848" s="192">
        <f>ROUND(I848*H848,2)</f>
        <v>0</v>
      </c>
      <c r="BL848" s="19" t="s">
        <v>207</v>
      </c>
      <c r="BM848" s="191" t="s">
        <v>2484</v>
      </c>
    </row>
    <row r="849" spans="1:65" s="2" customFormat="1" ht="48.75">
      <c r="A849" s="36"/>
      <c r="B849" s="37"/>
      <c r="C849" s="38"/>
      <c r="D849" s="193" t="s">
        <v>209</v>
      </c>
      <c r="E849" s="38"/>
      <c r="F849" s="194" t="s">
        <v>815</v>
      </c>
      <c r="G849" s="38"/>
      <c r="H849" s="38"/>
      <c r="I849" s="195"/>
      <c r="J849" s="38"/>
      <c r="K849" s="38"/>
      <c r="L849" s="41"/>
      <c r="M849" s="196"/>
      <c r="N849" s="197"/>
      <c r="O849" s="66"/>
      <c r="P849" s="66"/>
      <c r="Q849" s="66"/>
      <c r="R849" s="66"/>
      <c r="S849" s="66"/>
      <c r="T849" s="67"/>
      <c r="U849" s="36"/>
      <c r="V849" s="36"/>
      <c r="W849" s="36"/>
      <c r="X849" s="36"/>
      <c r="Y849" s="36"/>
      <c r="Z849" s="36"/>
      <c r="AA849" s="36"/>
      <c r="AB849" s="36"/>
      <c r="AC849" s="36"/>
      <c r="AD849" s="36"/>
      <c r="AE849" s="36"/>
      <c r="AT849" s="19" t="s">
        <v>209</v>
      </c>
      <c r="AU849" s="19" t="s">
        <v>89</v>
      </c>
    </row>
    <row r="850" spans="1:65" s="14" customFormat="1" ht="11.25">
      <c r="B850" s="208"/>
      <c r="C850" s="209"/>
      <c r="D850" s="193" t="s">
        <v>211</v>
      </c>
      <c r="E850" s="210" t="s">
        <v>22</v>
      </c>
      <c r="F850" s="211" t="s">
        <v>2485</v>
      </c>
      <c r="G850" s="209"/>
      <c r="H850" s="212">
        <v>18.048999999999999</v>
      </c>
      <c r="I850" s="213"/>
      <c r="J850" s="209"/>
      <c r="K850" s="209"/>
      <c r="L850" s="214"/>
      <c r="M850" s="215"/>
      <c r="N850" s="216"/>
      <c r="O850" s="216"/>
      <c r="P850" s="216"/>
      <c r="Q850" s="216"/>
      <c r="R850" s="216"/>
      <c r="S850" s="216"/>
      <c r="T850" s="217"/>
      <c r="AT850" s="218" t="s">
        <v>211</v>
      </c>
      <c r="AU850" s="218" t="s">
        <v>89</v>
      </c>
      <c r="AV850" s="14" t="s">
        <v>89</v>
      </c>
      <c r="AW850" s="14" t="s">
        <v>41</v>
      </c>
      <c r="AX850" s="14" t="s">
        <v>80</v>
      </c>
      <c r="AY850" s="218" t="s">
        <v>201</v>
      </c>
    </row>
    <row r="851" spans="1:65" s="14" customFormat="1" ht="11.25">
      <c r="B851" s="208"/>
      <c r="C851" s="209"/>
      <c r="D851" s="193" t="s">
        <v>211</v>
      </c>
      <c r="E851" s="210" t="s">
        <v>22</v>
      </c>
      <c r="F851" s="211" t="s">
        <v>2486</v>
      </c>
      <c r="G851" s="209"/>
      <c r="H851" s="212">
        <v>84.584000000000003</v>
      </c>
      <c r="I851" s="213"/>
      <c r="J851" s="209"/>
      <c r="K851" s="209"/>
      <c r="L851" s="214"/>
      <c r="M851" s="215"/>
      <c r="N851" s="216"/>
      <c r="O851" s="216"/>
      <c r="P851" s="216"/>
      <c r="Q851" s="216"/>
      <c r="R851" s="216"/>
      <c r="S851" s="216"/>
      <c r="T851" s="217"/>
      <c r="AT851" s="218" t="s">
        <v>211</v>
      </c>
      <c r="AU851" s="218" t="s">
        <v>89</v>
      </c>
      <c r="AV851" s="14" t="s">
        <v>89</v>
      </c>
      <c r="AW851" s="14" t="s">
        <v>41</v>
      </c>
      <c r="AX851" s="14" t="s">
        <v>80</v>
      </c>
      <c r="AY851" s="218" t="s">
        <v>201</v>
      </c>
    </row>
    <row r="852" spans="1:65" s="14" customFormat="1" ht="11.25">
      <c r="B852" s="208"/>
      <c r="C852" s="209"/>
      <c r="D852" s="193" t="s">
        <v>211</v>
      </c>
      <c r="E852" s="210" t="s">
        <v>22</v>
      </c>
      <c r="F852" s="211" t="s">
        <v>2487</v>
      </c>
      <c r="G852" s="209"/>
      <c r="H852" s="212">
        <v>12.09</v>
      </c>
      <c r="I852" s="213"/>
      <c r="J852" s="209"/>
      <c r="K852" s="209"/>
      <c r="L852" s="214"/>
      <c r="M852" s="215"/>
      <c r="N852" s="216"/>
      <c r="O852" s="216"/>
      <c r="P852" s="216"/>
      <c r="Q852" s="216"/>
      <c r="R852" s="216"/>
      <c r="S852" s="216"/>
      <c r="T852" s="217"/>
      <c r="AT852" s="218" t="s">
        <v>211</v>
      </c>
      <c r="AU852" s="218" t="s">
        <v>89</v>
      </c>
      <c r="AV852" s="14" t="s">
        <v>89</v>
      </c>
      <c r="AW852" s="14" t="s">
        <v>41</v>
      </c>
      <c r="AX852" s="14" t="s">
        <v>80</v>
      </c>
      <c r="AY852" s="218" t="s">
        <v>201</v>
      </c>
    </row>
    <row r="853" spans="1:65" s="14" customFormat="1" ht="11.25">
      <c r="B853" s="208"/>
      <c r="C853" s="209"/>
      <c r="D853" s="193" t="s">
        <v>211</v>
      </c>
      <c r="E853" s="210" t="s">
        <v>22</v>
      </c>
      <c r="F853" s="211" t="s">
        <v>2488</v>
      </c>
      <c r="G853" s="209"/>
      <c r="H853" s="212">
        <v>16.832000000000001</v>
      </c>
      <c r="I853" s="213"/>
      <c r="J853" s="209"/>
      <c r="K853" s="209"/>
      <c r="L853" s="214"/>
      <c r="M853" s="215"/>
      <c r="N853" s="216"/>
      <c r="O853" s="216"/>
      <c r="P853" s="216"/>
      <c r="Q853" s="216"/>
      <c r="R853" s="216"/>
      <c r="S853" s="216"/>
      <c r="T853" s="217"/>
      <c r="AT853" s="218" t="s">
        <v>211</v>
      </c>
      <c r="AU853" s="218" t="s">
        <v>89</v>
      </c>
      <c r="AV853" s="14" t="s">
        <v>89</v>
      </c>
      <c r="AW853" s="14" t="s">
        <v>41</v>
      </c>
      <c r="AX853" s="14" t="s">
        <v>80</v>
      </c>
      <c r="AY853" s="218" t="s">
        <v>201</v>
      </c>
    </row>
    <row r="854" spans="1:65" s="14" customFormat="1" ht="11.25">
      <c r="B854" s="208"/>
      <c r="C854" s="209"/>
      <c r="D854" s="193" t="s">
        <v>211</v>
      </c>
      <c r="E854" s="210" t="s">
        <v>22</v>
      </c>
      <c r="F854" s="211" t="s">
        <v>2489</v>
      </c>
      <c r="G854" s="209"/>
      <c r="H854" s="212">
        <v>4.6399999999999997</v>
      </c>
      <c r="I854" s="213"/>
      <c r="J854" s="209"/>
      <c r="K854" s="209"/>
      <c r="L854" s="214"/>
      <c r="M854" s="215"/>
      <c r="N854" s="216"/>
      <c r="O854" s="216"/>
      <c r="P854" s="216"/>
      <c r="Q854" s="216"/>
      <c r="R854" s="216"/>
      <c r="S854" s="216"/>
      <c r="T854" s="217"/>
      <c r="AT854" s="218" t="s">
        <v>211</v>
      </c>
      <c r="AU854" s="218" t="s">
        <v>89</v>
      </c>
      <c r="AV854" s="14" t="s">
        <v>89</v>
      </c>
      <c r="AW854" s="14" t="s">
        <v>41</v>
      </c>
      <c r="AX854" s="14" t="s">
        <v>80</v>
      </c>
      <c r="AY854" s="218" t="s">
        <v>201</v>
      </c>
    </row>
    <row r="855" spans="1:65" s="14" customFormat="1" ht="11.25">
      <c r="B855" s="208"/>
      <c r="C855" s="209"/>
      <c r="D855" s="193" t="s">
        <v>211</v>
      </c>
      <c r="E855" s="210" t="s">
        <v>22</v>
      </c>
      <c r="F855" s="211" t="s">
        <v>2490</v>
      </c>
      <c r="G855" s="209"/>
      <c r="H855" s="212">
        <v>2.4020000000000001</v>
      </c>
      <c r="I855" s="213"/>
      <c r="J855" s="209"/>
      <c r="K855" s="209"/>
      <c r="L855" s="214"/>
      <c r="M855" s="215"/>
      <c r="N855" s="216"/>
      <c r="O855" s="216"/>
      <c r="P855" s="216"/>
      <c r="Q855" s="216"/>
      <c r="R855" s="216"/>
      <c r="S855" s="216"/>
      <c r="T855" s="217"/>
      <c r="AT855" s="218" t="s">
        <v>211</v>
      </c>
      <c r="AU855" s="218" t="s">
        <v>89</v>
      </c>
      <c r="AV855" s="14" t="s">
        <v>89</v>
      </c>
      <c r="AW855" s="14" t="s">
        <v>41</v>
      </c>
      <c r="AX855" s="14" t="s">
        <v>80</v>
      </c>
      <c r="AY855" s="218" t="s">
        <v>201</v>
      </c>
    </row>
    <row r="856" spans="1:65" s="14" customFormat="1" ht="11.25">
      <c r="B856" s="208"/>
      <c r="C856" s="209"/>
      <c r="D856" s="193" t="s">
        <v>211</v>
      </c>
      <c r="E856" s="210" t="s">
        <v>22</v>
      </c>
      <c r="F856" s="211" t="s">
        <v>2491</v>
      </c>
      <c r="G856" s="209"/>
      <c r="H856" s="212">
        <v>6.3</v>
      </c>
      <c r="I856" s="213"/>
      <c r="J856" s="209"/>
      <c r="K856" s="209"/>
      <c r="L856" s="214"/>
      <c r="M856" s="215"/>
      <c r="N856" s="216"/>
      <c r="O856" s="216"/>
      <c r="P856" s="216"/>
      <c r="Q856" s="216"/>
      <c r="R856" s="216"/>
      <c r="S856" s="216"/>
      <c r="T856" s="217"/>
      <c r="AT856" s="218" t="s">
        <v>211</v>
      </c>
      <c r="AU856" s="218" t="s">
        <v>89</v>
      </c>
      <c r="AV856" s="14" t="s">
        <v>89</v>
      </c>
      <c r="AW856" s="14" t="s">
        <v>41</v>
      </c>
      <c r="AX856" s="14" t="s">
        <v>80</v>
      </c>
      <c r="AY856" s="218" t="s">
        <v>201</v>
      </c>
    </row>
    <row r="857" spans="1:65" s="15" customFormat="1" ht="11.25">
      <c r="B857" s="229"/>
      <c r="C857" s="230"/>
      <c r="D857" s="193" t="s">
        <v>211</v>
      </c>
      <c r="E857" s="231" t="s">
        <v>22</v>
      </c>
      <c r="F857" s="232" t="s">
        <v>316</v>
      </c>
      <c r="G857" s="230"/>
      <c r="H857" s="233">
        <v>144.89699999999999</v>
      </c>
      <c r="I857" s="234"/>
      <c r="J857" s="230"/>
      <c r="K857" s="230"/>
      <c r="L857" s="235"/>
      <c r="M857" s="236"/>
      <c r="N857" s="237"/>
      <c r="O857" s="237"/>
      <c r="P857" s="237"/>
      <c r="Q857" s="237"/>
      <c r="R857" s="237"/>
      <c r="S857" s="237"/>
      <c r="T857" s="238"/>
      <c r="AT857" s="239" t="s">
        <v>211</v>
      </c>
      <c r="AU857" s="239" t="s">
        <v>89</v>
      </c>
      <c r="AV857" s="15" t="s">
        <v>207</v>
      </c>
      <c r="AW857" s="15" t="s">
        <v>41</v>
      </c>
      <c r="AX857" s="15" t="s">
        <v>23</v>
      </c>
      <c r="AY857" s="239" t="s">
        <v>201</v>
      </c>
    </row>
    <row r="858" spans="1:65" s="2" customFormat="1" ht="24.2" customHeight="1">
      <c r="A858" s="36"/>
      <c r="B858" s="37"/>
      <c r="C858" s="180" t="s">
        <v>2492</v>
      </c>
      <c r="D858" s="180" t="s">
        <v>202</v>
      </c>
      <c r="E858" s="181" t="s">
        <v>822</v>
      </c>
      <c r="F858" s="182" t="s">
        <v>823</v>
      </c>
      <c r="G858" s="183" t="s">
        <v>285</v>
      </c>
      <c r="H858" s="184">
        <v>24053.68</v>
      </c>
      <c r="I858" s="185"/>
      <c r="J858" s="186">
        <f>ROUND(I858*H858,2)</f>
        <v>0</v>
      </c>
      <c r="K858" s="182" t="s">
        <v>206</v>
      </c>
      <c r="L858" s="41"/>
      <c r="M858" s="187" t="s">
        <v>22</v>
      </c>
      <c r="N858" s="188" t="s">
        <v>51</v>
      </c>
      <c r="O858" s="66"/>
      <c r="P858" s="189">
        <f>O858*H858</f>
        <v>0</v>
      </c>
      <c r="Q858" s="189">
        <v>0</v>
      </c>
      <c r="R858" s="189">
        <f>Q858*H858</f>
        <v>0</v>
      </c>
      <c r="S858" s="189">
        <v>0</v>
      </c>
      <c r="T858" s="190">
        <f>S858*H858</f>
        <v>0</v>
      </c>
      <c r="U858" s="36"/>
      <c r="V858" s="36"/>
      <c r="W858" s="36"/>
      <c r="X858" s="36"/>
      <c r="Y858" s="36"/>
      <c r="Z858" s="36"/>
      <c r="AA858" s="36"/>
      <c r="AB858" s="36"/>
      <c r="AC858" s="36"/>
      <c r="AD858" s="36"/>
      <c r="AE858" s="36"/>
      <c r="AR858" s="191" t="s">
        <v>207</v>
      </c>
      <c r="AT858" s="191" t="s">
        <v>202</v>
      </c>
      <c r="AU858" s="191" t="s">
        <v>89</v>
      </c>
      <c r="AY858" s="19" t="s">
        <v>201</v>
      </c>
      <c r="BE858" s="192">
        <f>IF(N858="základní",J858,0)</f>
        <v>0</v>
      </c>
      <c r="BF858" s="192">
        <f>IF(N858="snížená",J858,0)</f>
        <v>0</v>
      </c>
      <c r="BG858" s="192">
        <f>IF(N858="zákl. přenesená",J858,0)</f>
        <v>0</v>
      </c>
      <c r="BH858" s="192">
        <f>IF(N858="sníž. přenesená",J858,0)</f>
        <v>0</v>
      </c>
      <c r="BI858" s="192">
        <f>IF(N858="nulová",J858,0)</f>
        <v>0</v>
      </c>
      <c r="BJ858" s="19" t="s">
        <v>23</v>
      </c>
      <c r="BK858" s="192">
        <f>ROUND(I858*H858,2)</f>
        <v>0</v>
      </c>
      <c r="BL858" s="19" t="s">
        <v>207</v>
      </c>
      <c r="BM858" s="191" t="s">
        <v>2493</v>
      </c>
    </row>
    <row r="859" spans="1:65" s="2" customFormat="1" ht="48.75">
      <c r="A859" s="36"/>
      <c r="B859" s="37"/>
      <c r="C859" s="38"/>
      <c r="D859" s="193" t="s">
        <v>209</v>
      </c>
      <c r="E859" s="38"/>
      <c r="F859" s="194" t="s">
        <v>815</v>
      </c>
      <c r="G859" s="38"/>
      <c r="H859" s="38"/>
      <c r="I859" s="195"/>
      <c r="J859" s="38"/>
      <c r="K859" s="38"/>
      <c r="L859" s="41"/>
      <c r="M859" s="196"/>
      <c r="N859" s="197"/>
      <c r="O859" s="66"/>
      <c r="P859" s="66"/>
      <c r="Q859" s="66"/>
      <c r="R859" s="66"/>
      <c r="S859" s="66"/>
      <c r="T859" s="67"/>
      <c r="U859" s="36"/>
      <c r="V859" s="36"/>
      <c r="W859" s="36"/>
      <c r="X859" s="36"/>
      <c r="Y859" s="36"/>
      <c r="Z859" s="36"/>
      <c r="AA859" s="36"/>
      <c r="AB859" s="36"/>
      <c r="AC859" s="36"/>
      <c r="AD859" s="36"/>
      <c r="AE859" s="36"/>
      <c r="AT859" s="19" t="s">
        <v>209</v>
      </c>
      <c r="AU859" s="19" t="s">
        <v>89</v>
      </c>
    </row>
    <row r="860" spans="1:65" s="14" customFormat="1" ht="11.25">
      <c r="B860" s="208"/>
      <c r="C860" s="209"/>
      <c r="D860" s="193" t="s">
        <v>211</v>
      </c>
      <c r="E860" s="210" t="s">
        <v>22</v>
      </c>
      <c r="F860" s="211" t="s">
        <v>2494</v>
      </c>
      <c r="G860" s="209"/>
      <c r="H860" s="212">
        <v>360.98</v>
      </c>
      <c r="I860" s="213"/>
      <c r="J860" s="209"/>
      <c r="K860" s="209"/>
      <c r="L860" s="214"/>
      <c r="M860" s="215"/>
      <c r="N860" s="216"/>
      <c r="O860" s="216"/>
      <c r="P860" s="216"/>
      <c r="Q860" s="216"/>
      <c r="R860" s="216"/>
      <c r="S860" s="216"/>
      <c r="T860" s="217"/>
      <c r="AT860" s="218" t="s">
        <v>211</v>
      </c>
      <c r="AU860" s="218" t="s">
        <v>89</v>
      </c>
      <c r="AV860" s="14" t="s">
        <v>89</v>
      </c>
      <c r="AW860" s="14" t="s">
        <v>41</v>
      </c>
      <c r="AX860" s="14" t="s">
        <v>80</v>
      </c>
      <c r="AY860" s="218" t="s">
        <v>201</v>
      </c>
    </row>
    <row r="861" spans="1:65" s="14" customFormat="1" ht="11.25">
      <c r="B861" s="208"/>
      <c r="C861" s="209"/>
      <c r="D861" s="193" t="s">
        <v>211</v>
      </c>
      <c r="E861" s="210" t="s">
        <v>22</v>
      </c>
      <c r="F861" s="211" t="s">
        <v>2495</v>
      </c>
      <c r="G861" s="209"/>
      <c r="H861" s="212">
        <v>84.584000000000003</v>
      </c>
      <c r="I861" s="213"/>
      <c r="J861" s="209"/>
      <c r="K861" s="209"/>
      <c r="L861" s="214"/>
      <c r="M861" s="215"/>
      <c r="N861" s="216"/>
      <c r="O861" s="216"/>
      <c r="P861" s="216"/>
      <c r="Q861" s="216"/>
      <c r="R861" s="216"/>
      <c r="S861" s="216"/>
      <c r="T861" s="217"/>
      <c r="AT861" s="218" t="s">
        <v>211</v>
      </c>
      <c r="AU861" s="218" t="s">
        <v>89</v>
      </c>
      <c r="AV861" s="14" t="s">
        <v>89</v>
      </c>
      <c r="AW861" s="14" t="s">
        <v>41</v>
      </c>
      <c r="AX861" s="14" t="s">
        <v>80</v>
      </c>
      <c r="AY861" s="218" t="s">
        <v>201</v>
      </c>
    </row>
    <row r="862" spans="1:65" s="14" customFormat="1" ht="11.25">
      <c r="B862" s="208"/>
      <c r="C862" s="209"/>
      <c r="D862" s="193" t="s">
        <v>211</v>
      </c>
      <c r="E862" s="210" t="s">
        <v>22</v>
      </c>
      <c r="F862" s="211" t="s">
        <v>2496</v>
      </c>
      <c r="G862" s="209"/>
      <c r="H862" s="212">
        <v>241.8</v>
      </c>
      <c r="I862" s="213"/>
      <c r="J862" s="209"/>
      <c r="K862" s="209"/>
      <c r="L862" s="214"/>
      <c r="M862" s="215"/>
      <c r="N862" s="216"/>
      <c r="O862" s="216"/>
      <c r="P862" s="216"/>
      <c r="Q862" s="216"/>
      <c r="R862" s="216"/>
      <c r="S862" s="216"/>
      <c r="T862" s="217"/>
      <c r="AT862" s="218" t="s">
        <v>211</v>
      </c>
      <c r="AU862" s="218" t="s">
        <v>89</v>
      </c>
      <c r="AV862" s="14" t="s">
        <v>89</v>
      </c>
      <c r="AW862" s="14" t="s">
        <v>41</v>
      </c>
      <c r="AX862" s="14" t="s">
        <v>80</v>
      </c>
      <c r="AY862" s="218" t="s">
        <v>201</v>
      </c>
    </row>
    <row r="863" spans="1:65" s="14" customFormat="1" ht="11.25">
      <c r="B863" s="208"/>
      <c r="C863" s="209"/>
      <c r="D863" s="193" t="s">
        <v>211</v>
      </c>
      <c r="E863" s="210" t="s">
        <v>22</v>
      </c>
      <c r="F863" s="211" t="s">
        <v>2497</v>
      </c>
      <c r="G863" s="209"/>
      <c r="H863" s="212">
        <v>336.64</v>
      </c>
      <c r="I863" s="213"/>
      <c r="J863" s="209"/>
      <c r="K863" s="209"/>
      <c r="L863" s="214"/>
      <c r="M863" s="215"/>
      <c r="N863" s="216"/>
      <c r="O863" s="216"/>
      <c r="P863" s="216"/>
      <c r="Q863" s="216"/>
      <c r="R863" s="216"/>
      <c r="S863" s="216"/>
      <c r="T863" s="217"/>
      <c r="AT863" s="218" t="s">
        <v>211</v>
      </c>
      <c r="AU863" s="218" t="s">
        <v>89</v>
      </c>
      <c r="AV863" s="14" t="s">
        <v>89</v>
      </c>
      <c r="AW863" s="14" t="s">
        <v>41</v>
      </c>
      <c r="AX863" s="14" t="s">
        <v>80</v>
      </c>
      <c r="AY863" s="218" t="s">
        <v>201</v>
      </c>
    </row>
    <row r="864" spans="1:65" s="14" customFormat="1" ht="11.25">
      <c r="B864" s="208"/>
      <c r="C864" s="209"/>
      <c r="D864" s="193" t="s">
        <v>211</v>
      </c>
      <c r="E864" s="210" t="s">
        <v>22</v>
      </c>
      <c r="F864" s="211" t="s">
        <v>2498</v>
      </c>
      <c r="G864" s="209"/>
      <c r="H864" s="212">
        <v>4.6399999999999997</v>
      </c>
      <c r="I864" s="213"/>
      <c r="J864" s="209"/>
      <c r="K864" s="209"/>
      <c r="L864" s="214"/>
      <c r="M864" s="215"/>
      <c r="N864" s="216"/>
      <c r="O864" s="216"/>
      <c r="P864" s="216"/>
      <c r="Q864" s="216"/>
      <c r="R864" s="216"/>
      <c r="S864" s="216"/>
      <c r="T864" s="217"/>
      <c r="AT864" s="218" t="s">
        <v>211</v>
      </c>
      <c r="AU864" s="218" t="s">
        <v>89</v>
      </c>
      <c r="AV864" s="14" t="s">
        <v>89</v>
      </c>
      <c r="AW864" s="14" t="s">
        <v>41</v>
      </c>
      <c r="AX864" s="14" t="s">
        <v>80</v>
      </c>
      <c r="AY864" s="218" t="s">
        <v>201</v>
      </c>
    </row>
    <row r="865" spans="1:65" s="14" customFormat="1" ht="11.25">
      <c r="B865" s="208"/>
      <c r="C865" s="209"/>
      <c r="D865" s="193" t="s">
        <v>211</v>
      </c>
      <c r="E865" s="210" t="s">
        <v>22</v>
      </c>
      <c r="F865" s="211" t="s">
        <v>2499</v>
      </c>
      <c r="G865" s="209"/>
      <c r="H865" s="212">
        <v>48.04</v>
      </c>
      <c r="I865" s="213"/>
      <c r="J865" s="209"/>
      <c r="K865" s="209"/>
      <c r="L865" s="214"/>
      <c r="M865" s="215"/>
      <c r="N865" s="216"/>
      <c r="O865" s="216"/>
      <c r="P865" s="216"/>
      <c r="Q865" s="216"/>
      <c r="R865" s="216"/>
      <c r="S865" s="216"/>
      <c r="T865" s="217"/>
      <c r="AT865" s="218" t="s">
        <v>211</v>
      </c>
      <c r="AU865" s="218" t="s">
        <v>89</v>
      </c>
      <c r="AV865" s="14" t="s">
        <v>89</v>
      </c>
      <c r="AW865" s="14" t="s">
        <v>41</v>
      </c>
      <c r="AX865" s="14" t="s">
        <v>80</v>
      </c>
      <c r="AY865" s="218" t="s">
        <v>201</v>
      </c>
    </row>
    <row r="866" spans="1:65" s="14" customFormat="1" ht="11.25">
      <c r="B866" s="208"/>
      <c r="C866" s="209"/>
      <c r="D866" s="193" t="s">
        <v>211</v>
      </c>
      <c r="E866" s="210" t="s">
        <v>22</v>
      </c>
      <c r="F866" s="211" t="s">
        <v>2500</v>
      </c>
      <c r="G866" s="209"/>
      <c r="H866" s="212">
        <v>126</v>
      </c>
      <c r="I866" s="213"/>
      <c r="J866" s="209"/>
      <c r="K866" s="209"/>
      <c r="L866" s="214"/>
      <c r="M866" s="215"/>
      <c r="N866" s="216"/>
      <c r="O866" s="216"/>
      <c r="P866" s="216"/>
      <c r="Q866" s="216"/>
      <c r="R866" s="216"/>
      <c r="S866" s="216"/>
      <c r="T866" s="217"/>
      <c r="AT866" s="218" t="s">
        <v>211</v>
      </c>
      <c r="AU866" s="218" t="s">
        <v>89</v>
      </c>
      <c r="AV866" s="14" t="s">
        <v>89</v>
      </c>
      <c r="AW866" s="14" t="s">
        <v>41</v>
      </c>
      <c r="AX866" s="14" t="s">
        <v>80</v>
      </c>
      <c r="AY866" s="218" t="s">
        <v>201</v>
      </c>
    </row>
    <row r="867" spans="1:65" s="15" customFormat="1" ht="11.25">
      <c r="B867" s="229"/>
      <c r="C867" s="230"/>
      <c r="D867" s="193" t="s">
        <v>211</v>
      </c>
      <c r="E867" s="231" t="s">
        <v>22</v>
      </c>
      <c r="F867" s="232" t="s">
        <v>316</v>
      </c>
      <c r="G867" s="230"/>
      <c r="H867" s="233">
        <v>1202.684</v>
      </c>
      <c r="I867" s="234"/>
      <c r="J867" s="230"/>
      <c r="K867" s="230"/>
      <c r="L867" s="235"/>
      <c r="M867" s="236"/>
      <c r="N867" s="237"/>
      <c r="O867" s="237"/>
      <c r="P867" s="237"/>
      <c r="Q867" s="237"/>
      <c r="R867" s="237"/>
      <c r="S867" s="237"/>
      <c r="T867" s="238"/>
      <c r="AT867" s="239" t="s">
        <v>211</v>
      </c>
      <c r="AU867" s="239" t="s">
        <v>89</v>
      </c>
      <c r="AV867" s="15" t="s">
        <v>207</v>
      </c>
      <c r="AW867" s="15" t="s">
        <v>41</v>
      </c>
      <c r="AX867" s="15" t="s">
        <v>23</v>
      </c>
      <c r="AY867" s="239" t="s">
        <v>201</v>
      </c>
    </row>
    <row r="868" spans="1:65" s="14" customFormat="1" ht="11.25">
      <c r="B868" s="208"/>
      <c r="C868" s="209"/>
      <c r="D868" s="193" t="s">
        <v>211</v>
      </c>
      <c r="E868" s="209"/>
      <c r="F868" s="211" t="s">
        <v>2501</v>
      </c>
      <c r="G868" s="209"/>
      <c r="H868" s="212">
        <v>24053.68</v>
      </c>
      <c r="I868" s="213"/>
      <c r="J868" s="209"/>
      <c r="K868" s="209"/>
      <c r="L868" s="214"/>
      <c r="M868" s="215"/>
      <c r="N868" s="216"/>
      <c r="O868" s="216"/>
      <c r="P868" s="216"/>
      <c r="Q868" s="216"/>
      <c r="R868" s="216"/>
      <c r="S868" s="216"/>
      <c r="T868" s="217"/>
      <c r="AT868" s="218" t="s">
        <v>211</v>
      </c>
      <c r="AU868" s="218" t="s">
        <v>89</v>
      </c>
      <c r="AV868" s="14" t="s">
        <v>89</v>
      </c>
      <c r="AW868" s="14" t="s">
        <v>4</v>
      </c>
      <c r="AX868" s="14" t="s">
        <v>23</v>
      </c>
      <c r="AY868" s="218" t="s">
        <v>201</v>
      </c>
    </row>
    <row r="869" spans="1:65" s="2" customFormat="1" ht="14.45" customHeight="1">
      <c r="A869" s="36"/>
      <c r="B869" s="37"/>
      <c r="C869" s="180" t="s">
        <v>2502</v>
      </c>
      <c r="D869" s="180" t="s">
        <v>202</v>
      </c>
      <c r="E869" s="181" t="s">
        <v>833</v>
      </c>
      <c r="F869" s="182" t="s">
        <v>834</v>
      </c>
      <c r="G869" s="183" t="s">
        <v>285</v>
      </c>
      <c r="H869" s="184">
        <v>144.89699999999999</v>
      </c>
      <c r="I869" s="185"/>
      <c r="J869" s="186">
        <f>ROUND(I869*H869,2)</f>
        <v>0</v>
      </c>
      <c r="K869" s="182" t="s">
        <v>206</v>
      </c>
      <c r="L869" s="41"/>
      <c r="M869" s="187" t="s">
        <v>22</v>
      </c>
      <c r="N869" s="188" t="s">
        <v>51</v>
      </c>
      <c r="O869" s="66"/>
      <c r="P869" s="189">
        <f>O869*H869</f>
        <v>0</v>
      </c>
      <c r="Q869" s="189">
        <v>0</v>
      </c>
      <c r="R869" s="189">
        <f>Q869*H869</f>
        <v>0</v>
      </c>
      <c r="S869" s="189">
        <v>0</v>
      </c>
      <c r="T869" s="190">
        <f>S869*H869</f>
        <v>0</v>
      </c>
      <c r="U869" s="36"/>
      <c r="V869" s="36"/>
      <c r="W869" s="36"/>
      <c r="X869" s="36"/>
      <c r="Y869" s="36"/>
      <c r="Z869" s="36"/>
      <c r="AA869" s="36"/>
      <c r="AB869" s="36"/>
      <c r="AC869" s="36"/>
      <c r="AD869" s="36"/>
      <c r="AE869" s="36"/>
      <c r="AR869" s="191" t="s">
        <v>207</v>
      </c>
      <c r="AT869" s="191" t="s">
        <v>202</v>
      </c>
      <c r="AU869" s="191" t="s">
        <v>89</v>
      </c>
      <c r="AY869" s="19" t="s">
        <v>201</v>
      </c>
      <c r="BE869" s="192">
        <f>IF(N869="základní",J869,0)</f>
        <v>0</v>
      </c>
      <c r="BF869" s="192">
        <f>IF(N869="snížená",J869,0)</f>
        <v>0</v>
      </c>
      <c r="BG869" s="192">
        <f>IF(N869="zákl. přenesená",J869,0)</f>
        <v>0</v>
      </c>
      <c r="BH869" s="192">
        <f>IF(N869="sníž. přenesená",J869,0)</f>
        <v>0</v>
      </c>
      <c r="BI869" s="192">
        <f>IF(N869="nulová",J869,0)</f>
        <v>0</v>
      </c>
      <c r="BJ869" s="19" t="s">
        <v>23</v>
      </c>
      <c r="BK869" s="192">
        <f>ROUND(I869*H869,2)</f>
        <v>0</v>
      </c>
      <c r="BL869" s="19" t="s">
        <v>207</v>
      </c>
      <c r="BM869" s="191" t="s">
        <v>2503</v>
      </c>
    </row>
    <row r="870" spans="1:65" s="14" customFormat="1" ht="11.25">
      <c r="B870" s="208"/>
      <c r="C870" s="209"/>
      <c r="D870" s="193" t="s">
        <v>211</v>
      </c>
      <c r="E870" s="210" t="s">
        <v>22</v>
      </c>
      <c r="F870" s="211" t="s">
        <v>2485</v>
      </c>
      <c r="G870" s="209"/>
      <c r="H870" s="212">
        <v>18.048999999999999</v>
      </c>
      <c r="I870" s="213"/>
      <c r="J870" s="209"/>
      <c r="K870" s="209"/>
      <c r="L870" s="214"/>
      <c r="M870" s="215"/>
      <c r="N870" s="216"/>
      <c r="O870" s="216"/>
      <c r="P870" s="216"/>
      <c r="Q870" s="216"/>
      <c r="R870" s="216"/>
      <c r="S870" s="216"/>
      <c r="T870" s="217"/>
      <c r="AT870" s="218" t="s">
        <v>211</v>
      </c>
      <c r="AU870" s="218" t="s">
        <v>89</v>
      </c>
      <c r="AV870" s="14" t="s">
        <v>89</v>
      </c>
      <c r="AW870" s="14" t="s">
        <v>41</v>
      </c>
      <c r="AX870" s="14" t="s">
        <v>80</v>
      </c>
      <c r="AY870" s="218" t="s">
        <v>201</v>
      </c>
    </row>
    <row r="871" spans="1:65" s="14" customFormat="1" ht="11.25">
      <c r="B871" s="208"/>
      <c r="C871" s="209"/>
      <c r="D871" s="193" t="s">
        <v>211</v>
      </c>
      <c r="E871" s="210" t="s">
        <v>22</v>
      </c>
      <c r="F871" s="211" t="s">
        <v>2486</v>
      </c>
      <c r="G871" s="209"/>
      <c r="H871" s="212">
        <v>84.584000000000003</v>
      </c>
      <c r="I871" s="213"/>
      <c r="J871" s="209"/>
      <c r="K871" s="209"/>
      <c r="L871" s="214"/>
      <c r="M871" s="215"/>
      <c r="N871" s="216"/>
      <c r="O871" s="216"/>
      <c r="P871" s="216"/>
      <c r="Q871" s="216"/>
      <c r="R871" s="216"/>
      <c r="S871" s="216"/>
      <c r="T871" s="217"/>
      <c r="AT871" s="218" t="s">
        <v>211</v>
      </c>
      <c r="AU871" s="218" t="s">
        <v>89</v>
      </c>
      <c r="AV871" s="14" t="s">
        <v>89</v>
      </c>
      <c r="AW871" s="14" t="s">
        <v>41</v>
      </c>
      <c r="AX871" s="14" t="s">
        <v>80</v>
      </c>
      <c r="AY871" s="218" t="s">
        <v>201</v>
      </c>
    </row>
    <row r="872" spans="1:65" s="14" customFormat="1" ht="11.25">
      <c r="B872" s="208"/>
      <c r="C872" s="209"/>
      <c r="D872" s="193" t="s">
        <v>211</v>
      </c>
      <c r="E872" s="210" t="s">
        <v>22</v>
      </c>
      <c r="F872" s="211" t="s">
        <v>2487</v>
      </c>
      <c r="G872" s="209"/>
      <c r="H872" s="212">
        <v>12.09</v>
      </c>
      <c r="I872" s="213"/>
      <c r="J872" s="209"/>
      <c r="K872" s="209"/>
      <c r="L872" s="214"/>
      <c r="M872" s="215"/>
      <c r="N872" s="216"/>
      <c r="O872" s="216"/>
      <c r="P872" s="216"/>
      <c r="Q872" s="216"/>
      <c r="R872" s="216"/>
      <c r="S872" s="216"/>
      <c r="T872" s="217"/>
      <c r="AT872" s="218" t="s">
        <v>211</v>
      </c>
      <c r="AU872" s="218" t="s">
        <v>89</v>
      </c>
      <c r="AV872" s="14" t="s">
        <v>89</v>
      </c>
      <c r="AW872" s="14" t="s">
        <v>41</v>
      </c>
      <c r="AX872" s="14" t="s">
        <v>80</v>
      </c>
      <c r="AY872" s="218" t="s">
        <v>201</v>
      </c>
    </row>
    <row r="873" spans="1:65" s="14" customFormat="1" ht="11.25">
      <c r="B873" s="208"/>
      <c r="C873" s="209"/>
      <c r="D873" s="193" t="s">
        <v>211</v>
      </c>
      <c r="E873" s="210" t="s">
        <v>22</v>
      </c>
      <c r="F873" s="211" t="s">
        <v>2488</v>
      </c>
      <c r="G873" s="209"/>
      <c r="H873" s="212">
        <v>16.832000000000001</v>
      </c>
      <c r="I873" s="213"/>
      <c r="J873" s="209"/>
      <c r="K873" s="209"/>
      <c r="L873" s="214"/>
      <c r="M873" s="215"/>
      <c r="N873" s="216"/>
      <c r="O873" s="216"/>
      <c r="P873" s="216"/>
      <c r="Q873" s="216"/>
      <c r="R873" s="216"/>
      <c r="S873" s="216"/>
      <c r="T873" s="217"/>
      <c r="AT873" s="218" t="s">
        <v>211</v>
      </c>
      <c r="AU873" s="218" t="s">
        <v>89</v>
      </c>
      <c r="AV873" s="14" t="s">
        <v>89</v>
      </c>
      <c r="AW873" s="14" t="s">
        <v>41</v>
      </c>
      <c r="AX873" s="14" t="s">
        <v>80</v>
      </c>
      <c r="AY873" s="218" t="s">
        <v>201</v>
      </c>
    </row>
    <row r="874" spans="1:65" s="14" customFormat="1" ht="11.25">
      <c r="B874" s="208"/>
      <c r="C874" s="209"/>
      <c r="D874" s="193" t="s">
        <v>211</v>
      </c>
      <c r="E874" s="210" t="s">
        <v>22</v>
      </c>
      <c r="F874" s="211" t="s">
        <v>2489</v>
      </c>
      <c r="G874" s="209"/>
      <c r="H874" s="212">
        <v>4.6399999999999997</v>
      </c>
      <c r="I874" s="213"/>
      <c r="J874" s="209"/>
      <c r="K874" s="209"/>
      <c r="L874" s="214"/>
      <c r="M874" s="215"/>
      <c r="N874" s="216"/>
      <c r="O874" s="216"/>
      <c r="P874" s="216"/>
      <c r="Q874" s="216"/>
      <c r="R874" s="216"/>
      <c r="S874" s="216"/>
      <c r="T874" s="217"/>
      <c r="AT874" s="218" t="s">
        <v>211</v>
      </c>
      <c r="AU874" s="218" t="s">
        <v>89</v>
      </c>
      <c r="AV874" s="14" t="s">
        <v>89</v>
      </c>
      <c r="AW874" s="14" t="s">
        <v>41</v>
      </c>
      <c r="AX874" s="14" t="s">
        <v>80</v>
      </c>
      <c r="AY874" s="218" t="s">
        <v>201</v>
      </c>
    </row>
    <row r="875" spans="1:65" s="14" customFormat="1" ht="11.25">
      <c r="B875" s="208"/>
      <c r="C875" s="209"/>
      <c r="D875" s="193" t="s">
        <v>211</v>
      </c>
      <c r="E875" s="210" t="s">
        <v>22</v>
      </c>
      <c r="F875" s="211" t="s">
        <v>2490</v>
      </c>
      <c r="G875" s="209"/>
      <c r="H875" s="212">
        <v>2.4020000000000001</v>
      </c>
      <c r="I875" s="213"/>
      <c r="J875" s="209"/>
      <c r="K875" s="209"/>
      <c r="L875" s="214"/>
      <c r="M875" s="215"/>
      <c r="N875" s="216"/>
      <c r="O875" s="216"/>
      <c r="P875" s="216"/>
      <c r="Q875" s="216"/>
      <c r="R875" s="216"/>
      <c r="S875" s="216"/>
      <c r="T875" s="217"/>
      <c r="AT875" s="218" t="s">
        <v>211</v>
      </c>
      <c r="AU875" s="218" t="s">
        <v>89</v>
      </c>
      <c r="AV875" s="14" t="s">
        <v>89</v>
      </c>
      <c r="AW875" s="14" t="s">
        <v>41</v>
      </c>
      <c r="AX875" s="14" t="s">
        <v>80</v>
      </c>
      <c r="AY875" s="218" t="s">
        <v>201</v>
      </c>
    </row>
    <row r="876" spans="1:65" s="14" customFormat="1" ht="11.25">
      <c r="B876" s="208"/>
      <c r="C876" s="209"/>
      <c r="D876" s="193" t="s">
        <v>211</v>
      </c>
      <c r="E876" s="210" t="s">
        <v>22</v>
      </c>
      <c r="F876" s="211" t="s">
        <v>2491</v>
      </c>
      <c r="G876" s="209"/>
      <c r="H876" s="212">
        <v>6.3</v>
      </c>
      <c r="I876" s="213"/>
      <c r="J876" s="209"/>
      <c r="K876" s="209"/>
      <c r="L876" s="214"/>
      <c r="M876" s="215"/>
      <c r="N876" s="216"/>
      <c r="O876" s="216"/>
      <c r="P876" s="216"/>
      <c r="Q876" s="216"/>
      <c r="R876" s="216"/>
      <c r="S876" s="216"/>
      <c r="T876" s="217"/>
      <c r="AT876" s="218" t="s">
        <v>211</v>
      </c>
      <c r="AU876" s="218" t="s">
        <v>89</v>
      </c>
      <c r="AV876" s="14" t="s">
        <v>89</v>
      </c>
      <c r="AW876" s="14" t="s">
        <v>41</v>
      </c>
      <c r="AX876" s="14" t="s">
        <v>80</v>
      </c>
      <c r="AY876" s="218" t="s">
        <v>201</v>
      </c>
    </row>
    <row r="877" spans="1:65" s="15" customFormat="1" ht="11.25">
      <c r="B877" s="229"/>
      <c r="C877" s="230"/>
      <c r="D877" s="193" t="s">
        <v>211</v>
      </c>
      <c r="E877" s="231" t="s">
        <v>22</v>
      </c>
      <c r="F877" s="232" t="s">
        <v>316</v>
      </c>
      <c r="G877" s="230"/>
      <c r="H877" s="233">
        <v>144.89699999999999</v>
      </c>
      <c r="I877" s="234"/>
      <c r="J877" s="230"/>
      <c r="K877" s="230"/>
      <c r="L877" s="235"/>
      <c r="M877" s="236"/>
      <c r="N877" s="237"/>
      <c r="O877" s="237"/>
      <c r="P877" s="237"/>
      <c r="Q877" s="237"/>
      <c r="R877" s="237"/>
      <c r="S877" s="237"/>
      <c r="T877" s="238"/>
      <c r="AT877" s="239" t="s">
        <v>211</v>
      </c>
      <c r="AU877" s="239" t="s">
        <v>89</v>
      </c>
      <c r="AV877" s="15" t="s">
        <v>207</v>
      </c>
      <c r="AW877" s="15" t="s">
        <v>41</v>
      </c>
      <c r="AX877" s="15" t="s">
        <v>23</v>
      </c>
      <c r="AY877" s="239" t="s">
        <v>201</v>
      </c>
    </row>
    <row r="878" spans="1:65" s="2" customFormat="1" ht="24.2" customHeight="1">
      <c r="A878" s="36"/>
      <c r="B878" s="37"/>
      <c r="C878" s="180" t="s">
        <v>2504</v>
      </c>
      <c r="D878" s="180" t="s">
        <v>202</v>
      </c>
      <c r="E878" s="181" t="s">
        <v>1285</v>
      </c>
      <c r="F878" s="182" t="s">
        <v>1286</v>
      </c>
      <c r="G878" s="183" t="s">
        <v>285</v>
      </c>
      <c r="H878" s="184">
        <v>36.439</v>
      </c>
      <c r="I878" s="185"/>
      <c r="J878" s="186">
        <f>ROUND(I878*H878,2)</f>
        <v>0</v>
      </c>
      <c r="K878" s="182" t="s">
        <v>206</v>
      </c>
      <c r="L878" s="41"/>
      <c r="M878" s="187" t="s">
        <v>22</v>
      </c>
      <c r="N878" s="188" t="s">
        <v>51</v>
      </c>
      <c r="O878" s="66"/>
      <c r="P878" s="189">
        <f>O878*H878</f>
        <v>0</v>
      </c>
      <c r="Q878" s="189">
        <v>0</v>
      </c>
      <c r="R878" s="189">
        <f>Q878*H878</f>
        <v>0</v>
      </c>
      <c r="S878" s="189">
        <v>0</v>
      </c>
      <c r="T878" s="190">
        <f>S878*H878</f>
        <v>0</v>
      </c>
      <c r="U878" s="36"/>
      <c r="V878" s="36"/>
      <c r="W878" s="36"/>
      <c r="X878" s="36"/>
      <c r="Y878" s="36"/>
      <c r="Z878" s="36"/>
      <c r="AA878" s="36"/>
      <c r="AB878" s="36"/>
      <c r="AC878" s="36"/>
      <c r="AD878" s="36"/>
      <c r="AE878" s="36"/>
      <c r="AR878" s="191" t="s">
        <v>207</v>
      </c>
      <c r="AT878" s="191" t="s">
        <v>202</v>
      </c>
      <c r="AU878" s="191" t="s">
        <v>89</v>
      </c>
      <c r="AY878" s="19" t="s">
        <v>201</v>
      </c>
      <c r="BE878" s="192">
        <f>IF(N878="základní",J878,0)</f>
        <v>0</v>
      </c>
      <c r="BF878" s="192">
        <f>IF(N878="snížená",J878,0)</f>
        <v>0</v>
      </c>
      <c r="BG878" s="192">
        <f>IF(N878="zákl. přenesená",J878,0)</f>
        <v>0</v>
      </c>
      <c r="BH878" s="192">
        <f>IF(N878="sníž. přenesená",J878,0)</f>
        <v>0</v>
      </c>
      <c r="BI878" s="192">
        <f>IF(N878="nulová",J878,0)</f>
        <v>0</v>
      </c>
      <c r="BJ878" s="19" t="s">
        <v>23</v>
      </c>
      <c r="BK878" s="192">
        <f>ROUND(I878*H878,2)</f>
        <v>0</v>
      </c>
      <c r="BL878" s="19" t="s">
        <v>207</v>
      </c>
      <c r="BM878" s="191" t="s">
        <v>2505</v>
      </c>
    </row>
    <row r="879" spans="1:65" s="2" customFormat="1" ht="68.25">
      <c r="A879" s="36"/>
      <c r="B879" s="37"/>
      <c r="C879" s="38"/>
      <c r="D879" s="193" t="s">
        <v>209</v>
      </c>
      <c r="E879" s="38"/>
      <c r="F879" s="194" t="s">
        <v>852</v>
      </c>
      <c r="G879" s="38"/>
      <c r="H879" s="38"/>
      <c r="I879" s="195"/>
      <c r="J879" s="38"/>
      <c r="K879" s="38"/>
      <c r="L879" s="41"/>
      <c r="M879" s="196"/>
      <c r="N879" s="197"/>
      <c r="O879" s="66"/>
      <c r="P879" s="66"/>
      <c r="Q879" s="66"/>
      <c r="R879" s="66"/>
      <c r="S879" s="66"/>
      <c r="T879" s="67"/>
      <c r="U879" s="36"/>
      <c r="V879" s="36"/>
      <c r="W879" s="36"/>
      <c r="X879" s="36"/>
      <c r="Y879" s="36"/>
      <c r="Z879" s="36"/>
      <c r="AA879" s="36"/>
      <c r="AB879" s="36"/>
      <c r="AC879" s="36"/>
      <c r="AD879" s="36"/>
      <c r="AE879" s="36"/>
      <c r="AT879" s="19" t="s">
        <v>209</v>
      </c>
      <c r="AU879" s="19" t="s">
        <v>89</v>
      </c>
    </row>
    <row r="880" spans="1:65" s="14" customFormat="1" ht="11.25">
      <c r="B880" s="208"/>
      <c r="C880" s="209"/>
      <c r="D880" s="193" t="s">
        <v>211</v>
      </c>
      <c r="E880" s="210" t="s">
        <v>22</v>
      </c>
      <c r="F880" s="211" t="s">
        <v>2485</v>
      </c>
      <c r="G880" s="209"/>
      <c r="H880" s="212">
        <v>18.048999999999999</v>
      </c>
      <c r="I880" s="213"/>
      <c r="J880" s="209"/>
      <c r="K880" s="209"/>
      <c r="L880" s="214"/>
      <c r="M880" s="215"/>
      <c r="N880" s="216"/>
      <c r="O880" s="216"/>
      <c r="P880" s="216"/>
      <c r="Q880" s="216"/>
      <c r="R880" s="216"/>
      <c r="S880" s="216"/>
      <c r="T880" s="217"/>
      <c r="AT880" s="218" t="s">
        <v>211</v>
      </c>
      <c r="AU880" s="218" t="s">
        <v>89</v>
      </c>
      <c r="AV880" s="14" t="s">
        <v>89</v>
      </c>
      <c r="AW880" s="14" t="s">
        <v>41</v>
      </c>
      <c r="AX880" s="14" t="s">
        <v>80</v>
      </c>
      <c r="AY880" s="218" t="s">
        <v>201</v>
      </c>
    </row>
    <row r="881" spans="1:65" s="14" customFormat="1" ht="11.25">
      <c r="B881" s="208"/>
      <c r="C881" s="209"/>
      <c r="D881" s="193" t="s">
        <v>211</v>
      </c>
      <c r="E881" s="210" t="s">
        <v>22</v>
      </c>
      <c r="F881" s="211" t="s">
        <v>2487</v>
      </c>
      <c r="G881" s="209"/>
      <c r="H881" s="212">
        <v>12.09</v>
      </c>
      <c r="I881" s="213"/>
      <c r="J881" s="209"/>
      <c r="K881" s="209"/>
      <c r="L881" s="214"/>
      <c r="M881" s="215"/>
      <c r="N881" s="216"/>
      <c r="O881" s="216"/>
      <c r="P881" s="216"/>
      <c r="Q881" s="216"/>
      <c r="R881" s="216"/>
      <c r="S881" s="216"/>
      <c r="T881" s="217"/>
      <c r="AT881" s="218" t="s">
        <v>211</v>
      </c>
      <c r="AU881" s="218" t="s">
        <v>89</v>
      </c>
      <c r="AV881" s="14" t="s">
        <v>89</v>
      </c>
      <c r="AW881" s="14" t="s">
        <v>41</v>
      </c>
      <c r="AX881" s="14" t="s">
        <v>80</v>
      </c>
      <c r="AY881" s="218" t="s">
        <v>201</v>
      </c>
    </row>
    <row r="882" spans="1:65" s="14" customFormat="1" ht="11.25">
      <c r="B882" s="208"/>
      <c r="C882" s="209"/>
      <c r="D882" s="193" t="s">
        <v>211</v>
      </c>
      <c r="E882" s="210" t="s">
        <v>22</v>
      </c>
      <c r="F882" s="211" t="s">
        <v>2491</v>
      </c>
      <c r="G882" s="209"/>
      <c r="H882" s="212">
        <v>6.3</v>
      </c>
      <c r="I882" s="213"/>
      <c r="J882" s="209"/>
      <c r="K882" s="209"/>
      <c r="L882" s="214"/>
      <c r="M882" s="215"/>
      <c r="N882" s="216"/>
      <c r="O882" s="216"/>
      <c r="P882" s="216"/>
      <c r="Q882" s="216"/>
      <c r="R882" s="216"/>
      <c r="S882" s="216"/>
      <c r="T882" s="217"/>
      <c r="AT882" s="218" t="s">
        <v>211</v>
      </c>
      <c r="AU882" s="218" t="s">
        <v>89</v>
      </c>
      <c r="AV882" s="14" t="s">
        <v>89</v>
      </c>
      <c r="AW882" s="14" t="s">
        <v>41</v>
      </c>
      <c r="AX882" s="14" t="s">
        <v>80</v>
      </c>
      <c r="AY882" s="218" t="s">
        <v>201</v>
      </c>
    </row>
    <row r="883" spans="1:65" s="15" customFormat="1" ht="11.25">
      <c r="B883" s="229"/>
      <c r="C883" s="230"/>
      <c r="D883" s="193" t="s">
        <v>211</v>
      </c>
      <c r="E883" s="231" t="s">
        <v>22</v>
      </c>
      <c r="F883" s="232" t="s">
        <v>316</v>
      </c>
      <c r="G883" s="230"/>
      <c r="H883" s="233">
        <v>36.439</v>
      </c>
      <c r="I883" s="234"/>
      <c r="J883" s="230"/>
      <c r="K883" s="230"/>
      <c r="L883" s="235"/>
      <c r="M883" s="236"/>
      <c r="N883" s="237"/>
      <c r="O883" s="237"/>
      <c r="P883" s="237"/>
      <c r="Q883" s="237"/>
      <c r="R883" s="237"/>
      <c r="S883" s="237"/>
      <c r="T883" s="238"/>
      <c r="AT883" s="239" t="s">
        <v>211</v>
      </c>
      <c r="AU883" s="239" t="s">
        <v>89</v>
      </c>
      <c r="AV883" s="15" t="s">
        <v>207</v>
      </c>
      <c r="AW883" s="15" t="s">
        <v>41</v>
      </c>
      <c r="AX883" s="15" t="s">
        <v>23</v>
      </c>
      <c r="AY883" s="239" t="s">
        <v>201</v>
      </c>
    </row>
    <row r="884" spans="1:65" s="2" customFormat="1" ht="24.2" customHeight="1">
      <c r="A884" s="36"/>
      <c r="B884" s="37"/>
      <c r="C884" s="180" t="s">
        <v>2506</v>
      </c>
      <c r="D884" s="180" t="s">
        <v>202</v>
      </c>
      <c r="E884" s="181" t="s">
        <v>849</v>
      </c>
      <c r="F884" s="182" t="s">
        <v>850</v>
      </c>
      <c r="G884" s="183" t="s">
        <v>285</v>
      </c>
      <c r="H884" s="184">
        <v>2.4020000000000001</v>
      </c>
      <c r="I884" s="185"/>
      <c r="J884" s="186">
        <f>ROUND(I884*H884,2)</f>
        <v>0</v>
      </c>
      <c r="K884" s="182" t="s">
        <v>206</v>
      </c>
      <c r="L884" s="41"/>
      <c r="M884" s="187" t="s">
        <v>22</v>
      </c>
      <c r="N884" s="188" t="s">
        <v>51</v>
      </c>
      <c r="O884" s="66"/>
      <c r="P884" s="189">
        <f>O884*H884</f>
        <v>0</v>
      </c>
      <c r="Q884" s="189">
        <v>0</v>
      </c>
      <c r="R884" s="189">
        <f>Q884*H884</f>
        <v>0</v>
      </c>
      <c r="S884" s="189">
        <v>0</v>
      </c>
      <c r="T884" s="190">
        <f>S884*H884</f>
        <v>0</v>
      </c>
      <c r="U884" s="36"/>
      <c r="V884" s="36"/>
      <c r="W884" s="36"/>
      <c r="X884" s="36"/>
      <c r="Y884" s="36"/>
      <c r="Z884" s="36"/>
      <c r="AA884" s="36"/>
      <c r="AB884" s="36"/>
      <c r="AC884" s="36"/>
      <c r="AD884" s="36"/>
      <c r="AE884" s="36"/>
      <c r="AR884" s="191" t="s">
        <v>207</v>
      </c>
      <c r="AT884" s="191" t="s">
        <v>202</v>
      </c>
      <c r="AU884" s="191" t="s">
        <v>89</v>
      </c>
      <c r="AY884" s="19" t="s">
        <v>201</v>
      </c>
      <c r="BE884" s="192">
        <f>IF(N884="základní",J884,0)</f>
        <v>0</v>
      </c>
      <c r="BF884" s="192">
        <f>IF(N884="snížená",J884,0)</f>
        <v>0</v>
      </c>
      <c r="BG884" s="192">
        <f>IF(N884="zákl. přenesená",J884,0)</f>
        <v>0</v>
      </c>
      <c r="BH884" s="192">
        <f>IF(N884="sníž. přenesená",J884,0)</f>
        <v>0</v>
      </c>
      <c r="BI884" s="192">
        <f>IF(N884="nulová",J884,0)</f>
        <v>0</v>
      </c>
      <c r="BJ884" s="19" t="s">
        <v>23</v>
      </c>
      <c r="BK884" s="192">
        <f>ROUND(I884*H884,2)</f>
        <v>0</v>
      </c>
      <c r="BL884" s="19" t="s">
        <v>207</v>
      </c>
      <c r="BM884" s="191" t="s">
        <v>2507</v>
      </c>
    </row>
    <row r="885" spans="1:65" s="2" customFormat="1" ht="68.25">
      <c r="A885" s="36"/>
      <c r="B885" s="37"/>
      <c r="C885" s="38"/>
      <c r="D885" s="193" t="s">
        <v>209</v>
      </c>
      <c r="E885" s="38"/>
      <c r="F885" s="194" t="s">
        <v>852</v>
      </c>
      <c r="G885" s="38"/>
      <c r="H885" s="38"/>
      <c r="I885" s="195"/>
      <c r="J885" s="38"/>
      <c r="K885" s="38"/>
      <c r="L885" s="41"/>
      <c r="M885" s="196"/>
      <c r="N885" s="197"/>
      <c r="O885" s="66"/>
      <c r="P885" s="66"/>
      <c r="Q885" s="66"/>
      <c r="R885" s="66"/>
      <c r="S885" s="66"/>
      <c r="T885" s="67"/>
      <c r="U885" s="36"/>
      <c r="V885" s="36"/>
      <c r="W885" s="36"/>
      <c r="X885" s="36"/>
      <c r="Y885" s="36"/>
      <c r="Z885" s="36"/>
      <c r="AA885" s="36"/>
      <c r="AB885" s="36"/>
      <c r="AC885" s="36"/>
      <c r="AD885" s="36"/>
      <c r="AE885" s="36"/>
      <c r="AT885" s="19" t="s">
        <v>209</v>
      </c>
      <c r="AU885" s="19" t="s">
        <v>89</v>
      </c>
    </row>
    <row r="886" spans="1:65" s="14" customFormat="1" ht="11.25">
      <c r="B886" s="208"/>
      <c r="C886" s="209"/>
      <c r="D886" s="193" t="s">
        <v>211</v>
      </c>
      <c r="E886" s="210" t="s">
        <v>22</v>
      </c>
      <c r="F886" s="211" t="s">
        <v>2490</v>
      </c>
      <c r="G886" s="209"/>
      <c r="H886" s="212">
        <v>2.4020000000000001</v>
      </c>
      <c r="I886" s="213"/>
      <c r="J886" s="209"/>
      <c r="K886" s="209"/>
      <c r="L886" s="214"/>
      <c r="M886" s="215"/>
      <c r="N886" s="216"/>
      <c r="O886" s="216"/>
      <c r="P886" s="216"/>
      <c r="Q886" s="216"/>
      <c r="R886" s="216"/>
      <c r="S886" s="216"/>
      <c r="T886" s="217"/>
      <c r="AT886" s="218" t="s">
        <v>211</v>
      </c>
      <c r="AU886" s="218" t="s">
        <v>89</v>
      </c>
      <c r="AV886" s="14" t="s">
        <v>89</v>
      </c>
      <c r="AW886" s="14" t="s">
        <v>41</v>
      </c>
      <c r="AX886" s="14" t="s">
        <v>23</v>
      </c>
      <c r="AY886" s="218" t="s">
        <v>201</v>
      </c>
    </row>
    <row r="887" spans="1:65" s="2" customFormat="1" ht="24.2" customHeight="1">
      <c r="A887" s="36"/>
      <c r="B887" s="37"/>
      <c r="C887" s="180" t="s">
        <v>2508</v>
      </c>
      <c r="D887" s="180" t="s">
        <v>202</v>
      </c>
      <c r="E887" s="181" t="s">
        <v>854</v>
      </c>
      <c r="F887" s="182" t="s">
        <v>855</v>
      </c>
      <c r="G887" s="183" t="s">
        <v>285</v>
      </c>
      <c r="H887" s="184">
        <v>16.832000000000001</v>
      </c>
      <c r="I887" s="185"/>
      <c r="J887" s="186">
        <f>ROUND(I887*H887,2)</f>
        <v>0</v>
      </c>
      <c r="K887" s="182" t="s">
        <v>206</v>
      </c>
      <c r="L887" s="41"/>
      <c r="M887" s="187" t="s">
        <v>22</v>
      </c>
      <c r="N887" s="188" t="s">
        <v>51</v>
      </c>
      <c r="O887" s="66"/>
      <c r="P887" s="189">
        <f>O887*H887</f>
        <v>0</v>
      </c>
      <c r="Q887" s="189">
        <v>0</v>
      </c>
      <c r="R887" s="189">
        <f>Q887*H887</f>
        <v>0</v>
      </c>
      <c r="S887" s="189">
        <v>0</v>
      </c>
      <c r="T887" s="190">
        <f>S887*H887</f>
        <v>0</v>
      </c>
      <c r="U887" s="36"/>
      <c r="V887" s="36"/>
      <c r="W887" s="36"/>
      <c r="X887" s="36"/>
      <c r="Y887" s="36"/>
      <c r="Z887" s="36"/>
      <c r="AA887" s="36"/>
      <c r="AB887" s="36"/>
      <c r="AC887" s="36"/>
      <c r="AD887" s="36"/>
      <c r="AE887" s="36"/>
      <c r="AR887" s="191" t="s">
        <v>207</v>
      </c>
      <c r="AT887" s="191" t="s">
        <v>202</v>
      </c>
      <c r="AU887" s="191" t="s">
        <v>89</v>
      </c>
      <c r="AY887" s="19" t="s">
        <v>201</v>
      </c>
      <c r="BE887" s="192">
        <f>IF(N887="základní",J887,0)</f>
        <v>0</v>
      </c>
      <c r="BF887" s="192">
        <f>IF(N887="snížená",J887,0)</f>
        <v>0</v>
      </c>
      <c r="BG887" s="192">
        <f>IF(N887="zákl. přenesená",J887,0)</f>
        <v>0</v>
      </c>
      <c r="BH887" s="192">
        <f>IF(N887="sníž. přenesená",J887,0)</f>
        <v>0</v>
      </c>
      <c r="BI887" s="192">
        <f>IF(N887="nulová",J887,0)</f>
        <v>0</v>
      </c>
      <c r="BJ887" s="19" t="s">
        <v>23</v>
      </c>
      <c r="BK887" s="192">
        <f>ROUND(I887*H887,2)</f>
        <v>0</v>
      </c>
      <c r="BL887" s="19" t="s">
        <v>207</v>
      </c>
      <c r="BM887" s="191" t="s">
        <v>2509</v>
      </c>
    </row>
    <row r="888" spans="1:65" s="2" customFormat="1" ht="68.25">
      <c r="A888" s="36"/>
      <c r="B888" s="37"/>
      <c r="C888" s="38"/>
      <c r="D888" s="193" t="s">
        <v>209</v>
      </c>
      <c r="E888" s="38"/>
      <c r="F888" s="194" t="s">
        <v>852</v>
      </c>
      <c r="G888" s="38"/>
      <c r="H888" s="38"/>
      <c r="I888" s="195"/>
      <c r="J888" s="38"/>
      <c r="K888" s="38"/>
      <c r="L888" s="41"/>
      <c r="M888" s="196"/>
      <c r="N888" s="197"/>
      <c r="O888" s="66"/>
      <c r="P888" s="66"/>
      <c r="Q888" s="66"/>
      <c r="R888" s="66"/>
      <c r="S888" s="66"/>
      <c r="T888" s="67"/>
      <c r="U888" s="36"/>
      <c r="V888" s="36"/>
      <c r="W888" s="36"/>
      <c r="X888" s="36"/>
      <c r="Y888" s="36"/>
      <c r="Z888" s="36"/>
      <c r="AA888" s="36"/>
      <c r="AB888" s="36"/>
      <c r="AC888" s="36"/>
      <c r="AD888" s="36"/>
      <c r="AE888" s="36"/>
      <c r="AT888" s="19" t="s">
        <v>209</v>
      </c>
      <c r="AU888" s="19" t="s">
        <v>89</v>
      </c>
    </row>
    <row r="889" spans="1:65" s="14" customFormat="1" ht="11.25">
      <c r="B889" s="208"/>
      <c r="C889" s="209"/>
      <c r="D889" s="193" t="s">
        <v>211</v>
      </c>
      <c r="E889" s="210" t="s">
        <v>22</v>
      </c>
      <c r="F889" s="211" t="s">
        <v>2488</v>
      </c>
      <c r="G889" s="209"/>
      <c r="H889" s="212">
        <v>16.832000000000001</v>
      </c>
      <c r="I889" s="213"/>
      <c r="J889" s="209"/>
      <c r="K889" s="209"/>
      <c r="L889" s="214"/>
      <c r="M889" s="215"/>
      <c r="N889" s="216"/>
      <c r="O889" s="216"/>
      <c r="P889" s="216"/>
      <c r="Q889" s="216"/>
      <c r="R889" s="216"/>
      <c r="S889" s="216"/>
      <c r="T889" s="217"/>
      <c r="AT889" s="218" t="s">
        <v>211</v>
      </c>
      <c r="AU889" s="218" t="s">
        <v>89</v>
      </c>
      <c r="AV889" s="14" t="s">
        <v>89</v>
      </c>
      <c r="AW889" s="14" t="s">
        <v>41</v>
      </c>
      <c r="AX889" s="14" t="s">
        <v>23</v>
      </c>
      <c r="AY889" s="218" t="s">
        <v>201</v>
      </c>
    </row>
    <row r="890" spans="1:65" s="12" customFormat="1" ht="22.9" customHeight="1">
      <c r="B890" s="164"/>
      <c r="C890" s="165"/>
      <c r="D890" s="166" t="s">
        <v>79</v>
      </c>
      <c r="E890" s="178" t="s">
        <v>857</v>
      </c>
      <c r="F890" s="178" t="s">
        <v>858</v>
      </c>
      <c r="G890" s="165"/>
      <c r="H890" s="165"/>
      <c r="I890" s="168"/>
      <c r="J890" s="179">
        <f>BK890</f>
        <v>0</v>
      </c>
      <c r="K890" s="165"/>
      <c r="L890" s="170"/>
      <c r="M890" s="171"/>
      <c r="N890" s="172"/>
      <c r="O890" s="172"/>
      <c r="P890" s="173">
        <f>P891</f>
        <v>0</v>
      </c>
      <c r="Q890" s="172"/>
      <c r="R890" s="173">
        <f>R891</f>
        <v>0</v>
      </c>
      <c r="S890" s="172"/>
      <c r="T890" s="174">
        <f>T891</f>
        <v>0</v>
      </c>
      <c r="AR890" s="175" t="s">
        <v>23</v>
      </c>
      <c r="AT890" s="176" t="s">
        <v>79</v>
      </c>
      <c r="AU890" s="176" t="s">
        <v>23</v>
      </c>
      <c r="AY890" s="175" t="s">
        <v>201</v>
      </c>
      <c r="BK890" s="177">
        <f>BK891</f>
        <v>0</v>
      </c>
    </row>
    <row r="891" spans="1:65" s="2" customFormat="1" ht="14.45" customHeight="1">
      <c r="A891" s="36"/>
      <c r="B891" s="37"/>
      <c r="C891" s="180" t="s">
        <v>2510</v>
      </c>
      <c r="D891" s="180" t="s">
        <v>202</v>
      </c>
      <c r="E891" s="181" t="s">
        <v>1293</v>
      </c>
      <c r="F891" s="182" t="s">
        <v>1294</v>
      </c>
      <c r="G891" s="183" t="s">
        <v>285</v>
      </c>
      <c r="H891" s="184">
        <v>824.18100000000004</v>
      </c>
      <c r="I891" s="185"/>
      <c r="J891" s="186">
        <f>ROUND(I891*H891,2)</f>
        <v>0</v>
      </c>
      <c r="K891" s="182" t="s">
        <v>206</v>
      </c>
      <c r="L891" s="41"/>
      <c r="M891" s="187" t="s">
        <v>22</v>
      </c>
      <c r="N891" s="188" t="s">
        <v>51</v>
      </c>
      <c r="O891" s="66"/>
      <c r="P891" s="189">
        <f>O891*H891</f>
        <v>0</v>
      </c>
      <c r="Q891" s="189">
        <v>0</v>
      </c>
      <c r="R891" s="189">
        <f>Q891*H891</f>
        <v>0</v>
      </c>
      <c r="S891" s="189">
        <v>0</v>
      </c>
      <c r="T891" s="190">
        <f>S891*H891</f>
        <v>0</v>
      </c>
      <c r="U891" s="36"/>
      <c r="V891" s="36"/>
      <c r="W891" s="36"/>
      <c r="X891" s="36"/>
      <c r="Y891" s="36"/>
      <c r="Z891" s="36"/>
      <c r="AA891" s="36"/>
      <c r="AB891" s="36"/>
      <c r="AC891" s="36"/>
      <c r="AD891" s="36"/>
      <c r="AE891" s="36"/>
      <c r="AR891" s="191" t="s">
        <v>207</v>
      </c>
      <c r="AT891" s="191" t="s">
        <v>202</v>
      </c>
      <c r="AU891" s="191" t="s">
        <v>89</v>
      </c>
      <c r="AY891" s="19" t="s">
        <v>201</v>
      </c>
      <c r="BE891" s="192">
        <f>IF(N891="základní",J891,0)</f>
        <v>0</v>
      </c>
      <c r="BF891" s="192">
        <f>IF(N891="snížená",J891,0)</f>
        <v>0</v>
      </c>
      <c r="BG891" s="192">
        <f>IF(N891="zákl. přenesená",J891,0)</f>
        <v>0</v>
      </c>
      <c r="BH891" s="192">
        <f>IF(N891="sníž. přenesená",J891,0)</f>
        <v>0</v>
      </c>
      <c r="BI891" s="192">
        <f>IF(N891="nulová",J891,0)</f>
        <v>0</v>
      </c>
      <c r="BJ891" s="19" t="s">
        <v>23</v>
      </c>
      <c r="BK891" s="192">
        <f>ROUND(I891*H891,2)</f>
        <v>0</v>
      </c>
      <c r="BL891" s="19" t="s">
        <v>207</v>
      </c>
      <c r="BM891" s="191" t="s">
        <v>2511</v>
      </c>
    </row>
    <row r="892" spans="1:65" s="12" customFormat="1" ht="25.9" customHeight="1">
      <c r="B892" s="164"/>
      <c r="C892" s="165"/>
      <c r="D892" s="166" t="s">
        <v>79</v>
      </c>
      <c r="E892" s="167" t="s">
        <v>864</v>
      </c>
      <c r="F892" s="167" t="s">
        <v>865</v>
      </c>
      <c r="G892" s="165"/>
      <c r="H892" s="165"/>
      <c r="I892" s="168"/>
      <c r="J892" s="169">
        <f>BK892</f>
        <v>0</v>
      </c>
      <c r="K892" s="165"/>
      <c r="L892" s="170"/>
      <c r="M892" s="171"/>
      <c r="N892" s="172"/>
      <c r="O892" s="172"/>
      <c r="P892" s="173">
        <f>P893+P935</f>
        <v>0</v>
      </c>
      <c r="Q892" s="172"/>
      <c r="R892" s="173">
        <f>R893+R935</f>
        <v>1.0841888</v>
      </c>
      <c r="S892" s="172"/>
      <c r="T892" s="174">
        <f>T893+T935</f>
        <v>0</v>
      </c>
      <c r="AR892" s="175" t="s">
        <v>89</v>
      </c>
      <c r="AT892" s="176" t="s">
        <v>79</v>
      </c>
      <c r="AU892" s="176" t="s">
        <v>80</v>
      </c>
      <c r="AY892" s="175" t="s">
        <v>201</v>
      </c>
      <c r="BK892" s="177">
        <f>BK893+BK935</f>
        <v>0</v>
      </c>
    </row>
    <row r="893" spans="1:65" s="12" customFormat="1" ht="22.9" customHeight="1">
      <c r="B893" s="164"/>
      <c r="C893" s="165"/>
      <c r="D893" s="166" t="s">
        <v>79</v>
      </c>
      <c r="E893" s="178" t="s">
        <v>866</v>
      </c>
      <c r="F893" s="178" t="s">
        <v>867</v>
      </c>
      <c r="G893" s="165"/>
      <c r="H893" s="165"/>
      <c r="I893" s="168"/>
      <c r="J893" s="179">
        <f>BK893</f>
        <v>0</v>
      </c>
      <c r="K893" s="165"/>
      <c r="L893" s="170"/>
      <c r="M893" s="171"/>
      <c r="N893" s="172"/>
      <c r="O893" s="172"/>
      <c r="P893" s="173">
        <f>SUM(P894:P934)</f>
        <v>0</v>
      </c>
      <c r="Q893" s="172"/>
      <c r="R893" s="173">
        <f>SUM(R894:R934)</f>
        <v>1.0770363000000001</v>
      </c>
      <c r="S893" s="172"/>
      <c r="T893" s="174">
        <f>SUM(T894:T934)</f>
        <v>0</v>
      </c>
      <c r="AR893" s="175" t="s">
        <v>89</v>
      </c>
      <c r="AT893" s="176" t="s">
        <v>79</v>
      </c>
      <c r="AU893" s="176" t="s">
        <v>23</v>
      </c>
      <c r="AY893" s="175" t="s">
        <v>201</v>
      </c>
      <c r="BK893" s="177">
        <f>SUM(BK894:BK934)</f>
        <v>0</v>
      </c>
    </row>
    <row r="894" spans="1:65" s="2" customFormat="1" ht="14.45" customHeight="1">
      <c r="A894" s="36"/>
      <c r="B894" s="37"/>
      <c r="C894" s="180" t="s">
        <v>2512</v>
      </c>
      <c r="D894" s="180" t="s">
        <v>202</v>
      </c>
      <c r="E894" s="181" t="s">
        <v>2513</v>
      </c>
      <c r="F894" s="182" t="s">
        <v>2514</v>
      </c>
      <c r="G894" s="183" t="s">
        <v>205</v>
      </c>
      <c r="H894" s="184">
        <v>146.03100000000001</v>
      </c>
      <c r="I894" s="185"/>
      <c r="J894" s="186">
        <f>ROUND(I894*H894,2)</f>
        <v>0</v>
      </c>
      <c r="K894" s="182" t="s">
        <v>206</v>
      </c>
      <c r="L894" s="41"/>
      <c r="M894" s="187" t="s">
        <v>22</v>
      </c>
      <c r="N894" s="188" t="s">
        <v>51</v>
      </c>
      <c r="O894" s="66"/>
      <c r="P894" s="189">
        <f>O894*H894</f>
        <v>0</v>
      </c>
      <c r="Q894" s="189">
        <v>0</v>
      </c>
      <c r="R894" s="189">
        <f>Q894*H894</f>
        <v>0</v>
      </c>
      <c r="S894" s="189">
        <v>0</v>
      </c>
      <c r="T894" s="190">
        <f>S894*H894</f>
        <v>0</v>
      </c>
      <c r="U894" s="36"/>
      <c r="V894" s="36"/>
      <c r="W894" s="36"/>
      <c r="X894" s="36"/>
      <c r="Y894" s="36"/>
      <c r="Z894" s="36"/>
      <c r="AA894" s="36"/>
      <c r="AB894" s="36"/>
      <c r="AC894" s="36"/>
      <c r="AD894" s="36"/>
      <c r="AE894" s="36"/>
      <c r="AR894" s="191" t="s">
        <v>157</v>
      </c>
      <c r="AT894" s="191" t="s">
        <v>202</v>
      </c>
      <c r="AU894" s="191" t="s">
        <v>89</v>
      </c>
      <c r="AY894" s="19" t="s">
        <v>201</v>
      </c>
      <c r="BE894" s="192">
        <f>IF(N894="základní",J894,0)</f>
        <v>0</v>
      </c>
      <c r="BF894" s="192">
        <f>IF(N894="snížená",J894,0)</f>
        <v>0</v>
      </c>
      <c r="BG894" s="192">
        <f>IF(N894="zákl. přenesená",J894,0)</f>
        <v>0</v>
      </c>
      <c r="BH894" s="192">
        <f>IF(N894="sníž. přenesená",J894,0)</f>
        <v>0</v>
      </c>
      <c r="BI894" s="192">
        <f>IF(N894="nulová",J894,0)</f>
        <v>0</v>
      </c>
      <c r="BJ894" s="19" t="s">
        <v>23</v>
      </c>
      <c r="BK894" s="192">
        <f>ROUND(I894*H894,2)</f>
        <v>0</v>
      </c>
      <c r="BL894" s="19" t="s">
        <v>157</v>
      </c>
      <c r="BM894" s="191" t="s">
        <v>2515</v>
      </c>
    </row>
    <row r="895" spans="1:65" s="2" customFormat="1" ht="29.25">
      <c r="A895" s="36"/>
      <c r="B895" s="37"/>
      <c r="C895" s="38"/>
      <c r="D895" s="193" t="s">
        <v>209</v>
      </c>
      <c r="E895" s="38"/>
      <c r="F895" s="194" t="s">
        <v>872</v>
      </c>
      <c r="G895" s="38"/>
      <c r="H895" s="38"/>
      <c r="I895" s="195"/>
      <c r="J895" s="38"/>
      <c r="K895" s="38"/>
      <c r="L895" s="41"/>
      <c r="M895" s="196"/>
      <c r="N895" s="197"/>
      <c r="O895" s="66"/>
      <c r="P895" s="66"/>
      <c r="Q895" s="66"/>
      <c r="R895" s="66"/>
      <c r="S895" s="66"/>
      <c r="T895" s="67"/>
      <c r="U895" s="36"/>
      <c r="V895" s="36"/>
      <c r="W895" s="36"/>
      <c r="X895" s="36"/>
      <c r="Y895" s="36"/>
      <c r="Z895" s="36"/>
      <c r="AA895" s="36"/>
      <c r="AB895" s="36"/>
      <c r="AC895" s="36"/>
      <c r="AD895" s="36"/>
      <c r="AE895" s="36"/>
      <c r="AT895" s="19" t="s">
        <v>209</v>
      </c>
      <c r="AU895" s="19" t="s">
        <v>89</v>
      </c>
    </row>
    <row r="896" spans="1:65" s="13" customFormat="1" ht="11.25">
      <c r="B896" s="198"/>
      <c r="C896" s="199"/>
      <c r="D896" s="193" t="s">
        <v>211</v>
      </c>
      <c r="E896" s="200" t="s">
        <v>22</v>
      </c>
      <c r="F896" s="201" t="s">
        <v>2516</v>
      </c>
      <c r="G896" s="199"/>
      <c r="H896" s="200" t="s">
        <v>22</v>
      </c>
      <c r="I896" s="202"/>
      <c r="J896" s="199"/>
      <c r="K896" s="199"/>
      <c r="L896" s="203"/>
      <c r="M896" s="204"/>
      <c r="N896" s="205"/>
      <c r="O896" s="205"/>
      <c r="P896" s="205"/>
      <c r="Q896" s="205"/>
      <c r="R896" s="205"/>
      <c r="S896" s="205"/>
      <c r="T896" s="206"/>
      <c r="AT896" s="207" t="s">
        <v>211</v>
      </c>
      <c r="AU896" s="207" t="s">
        <v>89</v>
      </c>
      <c r="AV896" s="13" t="s">
        <v>23</v>
      </c>
      <c r="AW896" s="13" t="s">
        <v>41</v>
      </c>
      <c r="AX896" s="13" t="s">
        <v>80</v>
      </c>
      <c r="AY896" s="207" t="s">
        <v>201</v>
      </c>
    </row>
    <row r="897" spans="2:51" s="13" customFormat="1" ht="11.25">
      <c r="B897" s="198"/>
      <c r="C897" s="199"/>
      <c r="D897" s="193" t="s">
        <v>211</v>
      </c>
      <c r="E897" s="200" t="s">
        <v>22</v>
      </c>
      <c r="F897" s="201" t="s">
        <v>2517</v>
      </c>
      <c r="G897" s="199"/>
      <c r="H897" s="200" t="s">
        <v>22</v>
      </c>
      <c r="I897" s="202"/>
      <c r="J897" s="199"/>
      <c r="K897" s="199"/>
      <c r="L897" s="203"/>
      <c r="M897" s="204"/>
      <c r="N897" s="205"/>
      <c r="O897" s="205"/>
      <c r="P897" s="205"/>
      <c r="Q897" s="205"/>
      <c r="R897" s="205"/>
      <c r="S897" s="205"/>
      <c r="T897" s="206"/>
      <c r="AT897" s="207" t="s">
        <v>211</v>
      </c>
      <c r="AU897" s="207" t="s">
        <v>89</v>
      </c>
      <c r="AV897" s="13" t="s">
        <v>23</v>
      </c>
      <c r="AW897" s="13" t="s">
        <v>41</v>
      </c>
      <c r="AX897" s="13" t="s">
        <v>80</v>
      </c>
      <c r="AY897" s="207" t="s">
        <v>201</v>
      </c>
    </row>
    <row r="898" spans="2:51" s="14" customFormat="1" ht="11.25">
      <c r="B898" s="208"/>
      <c r="C898" s="209"/>
      <c r="D898" s="193" t="s">
        <v>211</v>
      </c>
      <c r="E898" s="210" t="s">
        <v>22</v>
      </c>
      <c r="F898" s="211" t="s">
        <v>2518</v>
      </c>
      <c r="G898" s="209"/>
      <c r="H898" s="212">
        <v>15.34</v>
      </c>
      <c r="I898" s="213"/>
      <c r="J898" s="209"/>
      <c r="K898" s="209"/>
      <c r="L898" s="214"/>
      <c r="M898" s="215"/>
      <c r="N898" s="216"/>
      <c r="O898" s="216"/>
      <c r="P898" s="216"/>
      <c r="Q898" s="216"/>
      <c r="R898" s="216"/>
      <c r="S898" s="216"/>
      <c r="T898" s="217"/>
      <c r="AT898" s="218" t="s">
        <v>211</v>
      </c>
      <c r="AU898" s="218" t="s">
        <v>89</v>
      </c>
      <c r="AV898" s="14" t="s">
        <v>89</v>
      </c>
      <c r="AW898" s="14" t="s">
        <v>41</v>
      </c>
      <c r="AX898" s="14" t="s">
        <v>80</v>
      </c>
      <c r="AY898" s="218" t="s">
        <v>201</v>
      </c>
    </row>
    <row r="899" spans="2:51" s="13" customFormat="1" ht="11.25">
      <c r="B899" s="198"/>
      <c r="C899" s="199"/>
      <c r="D899" s="193" t="s">
        <v>211</v>
      </c>
      <c r="E899" s="200" t="s">
        <v>22</v>
      </c>
      <c r="F899" s="201" t="s">
        <v>2519</v>
      </c>
      <c r="G899" s="199"/>
      <c r="H899" s="200" t="s">
        <v>22</v>
      </c>
      <c r="I899" s="202"/>
      <c r="J899" s="199"/>
      <c r="K899" s="199"/>
      <c r="L899" s="203"/>
      <c r="M899" s="204"/>
      <c r="N899" s="205"/>
      <c r="O899" s="205"/>
      <c r="P899" s="205"/>
      <c r="Q899" s="205"/>
      <c r="R899" s="205"/>
      <c r="S899" s="205"/>
      <c r="T899" s="206"/>
      <c r="AT899" s="207" t="s">
        <v>211</v>
      </c>
      <c r="AU899" s="207" t="s">
        <v>89</v>
      </c>
      <c r="AV899" s="13" t="s">
        <v>23</v>
      </c>
      <c r="AW899" s="13" t="s">
        <v>41</v>
      </c>
      <c r="AX899" s="13" t="s">
        <v>80</v>
      </c>
      <c r="AY899" s="207" t="s">
        <v>201</v>
      </c>
    </row>
    <row r="900" spans="2:51" s="14" customFormat="1" ht="11.25">
      <c r="B900" s="208"/>
      <c r="C900" s="209"/>
      <c r="D900" s="193" t="s">
        <v>211</v>
      </c>
      <c r="E900" s="210" t="s">
        <v>22</v>
      </c>
      <c r="F900" s="211" t="s">
        <v>2520</v>
      </c>
      <c r="G900" s="209"/>
      <c r="H900" s="212">
        <v>1.1599999999999999</v>
      </c>
      <c r="I900" s="213"/>
      <c r="J900" s="209"/>
      <c r="K900" s="209"/>
      <c r="L900" s="214"/>
      <c r="M900" s="215"/>
      <c r="N900" s="216"/>
      <c r="O900" s="216"/>
      <c r="P900" s="216"/>
      <c r="Q900" s="216"/>
      <c r="R900" s="216"/>
      <c r="S900" s="216"/>
      <c r="T900" s="217"/>
      <c r="AT900" s="218" t="s">
        <v>211</v>
      </c>
      <c r="AU900" s="218" t="s">
        <v>89</v>
      </c>
      <c r="AV900" s="14" t="s">
        <v>89</v>
      </c>
      <c r="AW900" s="14" t="s">
        <v>41</v>
      </c>
      <c r="AX900" s="14" t="s">
        <v>80</v>
      </c>
      <c r="AY900" s="218" t="s">
        <v>201</v>
      </c>
    </row>
    <row r="901" spans="2:51" s="13" customFormat="1" ht="11.25">
      <c r="B901" s="198"/>
      <c r="C901" s="199"/>
      <c r="D901" s="193" t="s">
        <v>211</v>
      </c>
      <c r="E901" s="200" t="s">
        <v>22</v>
      </c>
      <c r="F901" s="201" t="s">
        <v>2521</v>
      </c>
      <c r="G901" s="199"/>
      <c r="H901" s="200" t="s">
        <v>22</v>
      </c>
      <c r="I901" s="202"/>
      <c r="J901" s="199"/>
      <c r="K901" s="199"/>
      <c r="L901" s="203"/>
      <c r="M901" s="204"/>
      <c r="N901" s="205"/>
      <c r="O901" s="205"/>
      <c r="P901" s="205"/>
      <c r="Q901" s="205"/>
      <c r="R901" s="205"/>
      <c r="S901" s="205"/>
      <c r="T901" s="206"/>
      <c r="AT901" s="207" t="s">
        <v>211</v>
      </c>
      <c r="AU901" s="207" t="s">
        <v>89</v>
      </c>
      <c r="AV901" s="13" t="s">
        <v>23</v>
      </c>
      <c r="AW901" s="13" t="s">
        <v>41</v>
      </c>
      <c r="AX901" s="13" t="s">
        <v>80</v>
      </c>
      <c r="AY901" s="207" t="s">
        <v>201</v>
      </c>
    </row>
    <row r="902" spans="2:51" s="14" customFormat="1" ht="11.25">
      <c r="B902" s="208"/>
      <c r="C902" s="209"/>
      <c r="D902" s="193" t="s">
        <v>211</v>
      </c>
      <c r="E902" s="210" t="s">
        <v>22</v>
      </c>
      <c r="F902" s="211" t="s">
        <v>2522</v>
      </c>
      <c r="G902" s="209"/>
      <c r="H902" s="212">
        <v>9.6199999999999992</v>
      </c>
      <c r="I902" s="213"/>
      <c r="J902" s="209"/>
      <c r="K902" s="209"/>
      <c r="L902" s="214"/>
      <c r="M902" s="215"/>
      <c r="N902" s="216"/>
      <c r="O902" s="216"/>
      <c r="P902" s="216"/>
      <c r="Q902" s="216"/>
      <c r="R902" s="216"/>
      <c r="S902" s="216"/>
      <c r="T902" s="217"/>
      <c r="AT902" s="218" t="s">
        <v>211</v>
      </c>
      <c r="AU902" s="218" t="s">
        <v>89</v>
      </c>
      <c r="AV902" s="14" t="s">
        <v>89</v>
      </c>
      <c r="AW902" s="14" t="s">
        <v>41</v>
      </c>
      <c r="AX902" s="14" t="s">
        <v>80</v>
      </c>
      <c r="AY902" s="218" t="s">
        <v>201</v>
      </c>
    </row>
    <row r="903" spans="2:51" s="13" customFormat="1" ht="11.25">
      <c r="B903" s="198"/>
      <c r="C903" s="199"/>
      <c r="D903" s="193" t="s">
        <v>211</v>
      </c>
      <c r="E903" s="200" t="s">
        <v>22</v>
      </c>
      <c r="F903" s="201" t="s">
        <v>2523</v>
      </c>
      <c r="G903" s="199"/>
      <c r="H903" s="200" t="s">
        <v>22</v>
      </c>
      <c r="I903" s="202"/>
      <c r="J903" s="199"/>
      <c r="K903" s="199"/>
      <c r="L903" s="203"/>
      <c r="M903" s="204"/>
      <c r="N903" s="205"/>
      <c r="O903" s="205"/>
      <c r="P903" s="205"/>
      <c r="Q903" s="205"/>
      <c r="R903" s="205"/>
      <c r="S903" s="205"/>
      <c r="T903" s="206"/>
      <c r="AT903" s="207" t="s">
        <v>211</v>
      </c>
      <c r="AU903" s="207" t="s">
        <v>89</v>
      </c>
      <c r="AV903" s="13" t="s">
        <v>23</v>
      </c>
      <c r="AW903" s="13" t="s">
        <v>41</v>
      </c>
      <c r="AX903" s="13" t="s">
        <v>80</v>
      </c>
      <c r="AY903" s="207" t="s">
        <v>201</v>
      </c>
    </row>
    <row r="904" spans="2:51" s="14" customFormat="1" ht="11.25">
      <c r="B904" s="208"/>
      <c r="C904" s="209"/>
      <c r="D904" s="193" t="s">
        <v>211</v>
      </c>
      <c r="E904" s="210" t="s">
        <v>22</v>
      </c>
      <c r="F904" s="211" t="s">
        <v>2524</v>
      </c>
      <c r="G904" s="209"/>
      <c r="H904" s="212">
        <v>5.52</v>
      </c>
      <c r="I904" s="213"/>
      <c r="J904" s="209"/>
      <c r="K904" s="209"/>
      <c r="L904" s="214"/>
      <c r="M904" s="215"/>
      <c r="N904" s="216"/>
      <c r="O904" s="216"/>
      <c r="P904" s="216"/>
      <c r="Q904" s="216"/>
      <c r="R904" s="216"/>
      <c r="S904" s="216"/>
      <c r="T904" s="217"/>
      <c r="AT904" s="218" t="s">
        <v>211</v>
      </c>
      <c r="AU904" s="218" t="s">
        <v>89</v>
      </c>
      <c r="AV904" s="14" t="s">
        <v>89</v>
      </c>
      <c r="AW904" s="14" t="s">
        <v>41</v>
      </c>
      <c r="AX904" s="14" t="s">
        <v>80</v>
      </c>
      <c r="AY904" s="218" t="s">
        <v>201</v>
      </c>
    </row>
    <row r="905" spans="2:51" s="13" customFormat="1" ht="11.25">
      <c r="B905" s="198"/>
      <c r="C905" s="199"/>
      <c r="D905" s="193" t="s">
        <v>211</v>
      </c>
      <c r="E905" s="200" t="s">
        <v>22</v>
      </c>
      <c r="F905" s="201" t="s">
        <v>2525</v>
      </c>
      <c r="G905" s="199"/>
      <c r="H905" s="200" t="s">
        <v>22</v>
      </c>
      <c r="I905" s="202"/>
      <c r="J905" s="199"/>
      <c r="K905" s="199"/>
      <c r="L905" s="203"/>
      <c r="M905" s="204"/>
      <c r="N905" s="205"/>
      <c r="O905" s="205"/>
      <c r="P905" s="205"/>
      <c r="Q905" s="205"/>
      <c r="R905" s="205"/>
      <c r="S905" s="205"/>
      <c r="T905" s="206"/>
      <c r="AT905" s="207" t="s">
        <v>211</v>
      </c>
      <c r="AU905" s="207" t="s">
        <v>89</v>
      </c>
      <c r="AV905" s="13" t="s">
        <v>23</v>
      </c>
      <c r="AW905" s="13" t="s">
        <v>41</v>
      </c>
      <c r="AX905" s="13" t="s">
        <v>80</v>
      </c>
      <c r="AY905" s="207" t="s">
        <v>201</v>
      </c>
    </row>
    <row r="906" spans="2:51" s="14" customFormat="1" ht="11.25">
      <c r="B906" s="208"/>
      <c r="C906" s="209"/>
      <c r="D906" s="193" t="s">
        <v>211</v>
      </c>
      <c r="E906" s="210" t="s">
        <v>22</v>
      </c>
      <c r="F906" s="211" t="s">
        <v>2526</v>
      </c>
      <c r="G906" s="209"/>
      <c r="H906" s="212">
        <v>2.1</v>
      </c>
      <c r="I906" s="213"/>
      <c r="J906" s="209"/>
      <c r="K906" s="209"/>
      <c r="L906" s="214"/>
      <c r="M906" s="215"/>
      <c r="N906" s="216"/>
      <c r="O906" s="216"/>
      <c r="P906" s="216"/>
      <c r="Q906" s="216"/>
      <c r="R906" s="216"/>
      <c r="S906" s="216"/>
      <c r="T906" s="217"/>
      <c r="AT906" s="218" t="s">
        <v>211</v>
      </c>
      <c r="AU906" s="218" t="s">
        <v>89</v>
      </c>
      <c r="AV906" s="14" t="s">
        <v>89</v>
      </c>
      <c r="AW906" s="14" t="s">
        <v>41</v>
      </c>
      <c r="AX906" s="14" t="s">
        <v>80</v>
      </c>
      <c r="AY906" s="218" t="s">
        <v>201</v>
      </c>
    </row>
    <row r="907" spans="2:51" s="13" customFormat="1" ht="11.25">
      <c r="B907" s="198"/>
      <c r="C907" s="199"/>
      <c r="D907" s="193" t="s">
        <v>211</v>
      </c>
      <c r="E907" s="200" t="s">
        <v>22</v>
      </c>
      <c r="F907" s="201" t="s">
        <v>2527</v>
      </c>
      <c r="G907" s="199"/>
      <c r="H907" s="200" t="s">
        <v>22</v>
      </c>
      <c r="I907" s="202"/>
      <c r="J907" s="199"/>
      <c r="K907" s="199"/>
      <c r="L907" s="203"/>
      <c r="M907" s="204"/>
      <c r="N907" s="205"/>
      <c r="O907" s="205"/>
      <c r="P907" s="205"/>
      <c r="Q907" s="205"/>
      <c r="R907" s="205"/>
      <c r="S907" s="205"/>
      <c r="T907" s="206"/>
      <c r="AT907" s="207" t="s">
        <v>211</v>
      </c>
      <c r="AU907" s="207" t="s">
        <v>89</v>
      </c>
      <c r="AV907" s="13" t="s">
        <v>23</v>
      </c>
      <c r="AW907" s="13" t="s">
        <v>41</v>
      </c>
      <c r="AX907" s="13" t="s">
        <v>80</v>
      </c>
      <c r="AY907" s="207" t="s">
        <v>201</v>
      </c>
    </row>
    <row r="908" spans="2:51" s="14" customFormat="1" ht="11.25">
      <c r="B908" s="208"/>
      <c r="C908" s="209"/>
      <c r="D908" s="193" t="s">
        <v>211</v>
      </c>
      <c r="E908" s="210" t="s">
        <v>22</v>
      </c>
      <c r="F908" s="211" t="s">
        <v>2528</v>
      </c>
      <c r="G908" s="209"/>
      <c r="H908" s="212">
        <v>100.62</v>
      </c>
      <c r="I908" s="213"/>
      <c r="J908" s="209"/>
      <c r="K908" s="209"/>
      <c r="L908" s="214"/>
      <c r="M908" s="215"/>
      <c r="N908" s="216"/>
      <c r="O908" s="216"/>
      <c r="P908" s="216"/>
      <c r="Q908" s="216"/>
      <c r="R908" s="216"/>
      <c r="S908" s="216"/>
      <c r="T908" s="217"/>
      <c r="AT908" s="218" t="s">
        <v>211</v>
      </c>
      <c r="AU908" s="218" t="s">
        <v>89</v>
      </c>
      <c r="AV908" s="14" t="s">
        <v>89</v>
      </c>
      <c r="AW908" s="14" t="s">
        <v>41</v>
      </c>
      <c r="AX908" s="14" t="s">
        <v>80</v>
      </c>
      <c r="AY908" s="218" t="s">
        <v>201</v>
      </c>
    </row>
    <row r="909" spans="2:51" s="13" customFormat="1" ht="11.25">
      <c r="B909" s="198"/>
      <c r="C909" s="199"/>
      <c r="D909" s="193" t="s">
        <v>211</v>
      </c>
      <c r="E909" s="200" t="s">
        <v>22</v>
      </c>
      <c r="F909" s="201" t="s">
        <v>2529</v>
      </c>
      <c r="G909" s="199"/>
      <c r="H909" s="200" t="s">
        <v>22</v>
      </c>
      <c r="I909" s="202"/>
      <c r="J909" s="199"/>
      <c r="K909" s="199"/>
      <c r="L909" s="203"/>
      <c r="M909" s="204"/>
      <c r="N909" s="205"/>
      <c r="O909" s="205"/>
      <c r="P909" s="205"/>
      <c r="Q909" s="205"/>
      <c r="R909" s="205"/>
      <c r="S909" s="205"/>
      <c r="T909" s="206"/>
      <c r="AT909" s="207" t="s">
        <v>211</v>
      </c>
      <c r="AU909" s="207" t="s">
        <v>89</v>
      </c>
      <c r="AV909" s="13" t="s">
        <v>23</v>
      </c>
      <c r="AW909" s="13" t="s">
        <v>41</v>
      </c>
      <c r="AX909" s="13" t="s">
        <v>80</v>
      </c>
      <c r="AY909" s="207" t="s">
        <v>201</v>
      </c>
    </row>
    <row r="910" spans="2:51" s="14" customFormat="1" ht="11.25">
      <c r="B910" s="208"/>
      <c r="C910" s="209"/>
      <c r="D910" s="193" t="s">
        <v>211</v>
      </c>
      <c r="E910" s="210" t="s">
        <v>22</v>
      </c>
      <c r="F910" s="211" t="s">
        <v>2530</v>
      </c>
      <c r="G910" s="209"/>
      <c r="H910" s="212">
        <v>7.73</v>
      </c>
      <c r="I910" s="213"/>
      <c r="J910" s="209"/>
      <c r="K910" s="209"/>
      <c r="L910" s="214"/>
      <c r="M910" s="215"/>
      <c r="N910" s="216"/>
      <c r="O910" s="216"/>
      <c r="P910" s="216"/>
      <c r="Q910" s="216"/>
      <c r="R910" s="216"/>
      <c r="S910" s="216"/>
      <c r="T910" s="217"/>
      <c r="AT910" s="218" t="s">
        <v>211</v>
      </c>
      <c r="AU910" s="218" t="s">
        <v>89</v>
      </c>
      <c r="AV910" s="14" t="s">
        <v>89</v>
      </c>
      <c r="AW910" s="14" t="s">
        <v>41</v>
      </c>
      <c r="AX910" s="14" t="s">
        <v>80</v>
      </c>
      <c r="AY910" s="218" t="s">
        <v>201</v>
      </c>
    </row>
    <row r="911" spans="2:51" s="14" customFormat="1" ht="11.25">
      <c r="B911" s="208"/>
      <c r="C911" s="209"/>
      <c r="D911" s="193" t="s">
        <v>211</v>
      </c>
      <c r="E911" s="210" t="s">
        <v>22</v>
      </c>
      <c r="F911" s="211" t="s">
        <v>2531</v>
      </c>
      <c r="G911" s="209"/>
      <c r="H911" s="212">
        <v>3.9409999999999998</v>
      </c>
      <c r="I911" s="213"/>
      <c r="J911" s="209"/>
      <c r="K911" s="209"/>
      <c r="L911" s="214"/>
      <c r="M911" s="215"/>
      <c r="N911" s="216"/>
      <c r="O911" s="216"/>
      <c r="P911" s="216"/>
      <c r="Q911" s="216"/>
      <c r="R911" s="216"/>
      <c r="S911" s="216"/>
      <c r="T911" s="217"/>
      <c r="AT911" s="218" t="s">
        <v>211</v>
      </c>
      <c r="AU911" s="218" t="s">
        <v>89</v>
      </c>
      <c r="AV911" s="14" t="s">
        <v>89</v>
      </c>
      <c r="AW911" s="14" t="s">
        <v>41</v>
      </c>
      <c r="AX911" s="14" t="s">
        <v>80</v>
      </c>
      <c r="AY911" s="218" t="s">
        <v>201</v>
      </c>
    </row>
    <row r="912" spans="2:51" s="15" customFormat="1" ht="11.25">
      <c r="B912" s="229"/>
      <c r="C912" s="230"/>
      <c r="D912" s="193" t="s">
        <v>211</v>
      </c>
      <c r="E912" s="231" t="s">
        <v>22</v>
      </c>
      <c r="F912" s="232" t="s">
        <v>316</v>
      </c>
      <c r="G912" s="230"/>
      <c r="H912" s="233">
        <v>146.03100000000001</v>
      </c>
      <c r="I912" s="234"/>
      <c r="J912" s="230"/>
      <c r="K912" s="230"/>
      <c r="L912" s="235"/>
      <c r="M912" s="236"/>
      <c r="N912" s="237"/>
      <c r="O912" s="237"/>
      <c r="P912" s="237"/>
      <c r="Q912" s="237"/>
      <c r="R912" s="237"/>
      <c r="S912" s="237"/>
      <c r="T912" s="238"/>
      <c r="AT912" s="239" t="s">
        <v>211</v>
      </c>
      <c r="AU912" s="239" t="s">
        <v>89</v>
      </c>
      <c r="AV912" s="15" t="s">
        <v>207</v>
      </c>
      <c r="AW912" s="15" t="s">
        <v>41</v>
      </c>
      <c r="AX912" s="15" t="s">
        <v>23</v>
      </c>
      <c r="AY912" s="239" t="s">
        <v>201</v>
      </c>
    </row>
    <row r="913" spans="1:65" s="2" customFormat="1" ht="14.45" customHeight="1">
      <c r="A913" s="36"/>
      <c r="B913" s="37"/>
      <c r="C913" s="219" t="s">
        <v>2532</v>
      </c>
      <c r="D913" s="219" t="s">
        <v>261</v>
      </c>
      <c r="E913" s="220" t="s">
        <v>2533</v>
      </c>
      <c r="F913" s="221" t="s">
        <v>2534</v>
      </c>
      <c r="G913" s="222" t="s">
        <v>285</v>
      </c>
      <c r="H913" s="223">
        <v>4.3999999999999997E-2</v>
      </c>
      <c r="I913" s="224"/>
      <c r="J913" s="225">
        <f>ROUND(I913*H913,2)</f>
        <v>0</v>
      </c>
      <c r="K913" s="221" t="s">
        <v>206</v>
      </c>
      <c r="L913" s="226"/>
      <c r="M913" s="227" t="s">
        <v>22</v>
      </c>
      <c r="N913" s="228" t="s">
        <v>51</v>
      </c>
      <c r="O913" s="66"/>
      <c r="P913" s="189">
        <f>O913*H913</f>
        <v>0</v>
      </c>
      <c r="Q913" s="189">
        <v>1</v>
      </c>
      <c r="R913" s="189">
        <f>Q913*H913</f>
        <v>4.3999999999999997E-2</v>
      </c>
      <c r="S913" s="189">
        <v>0</v>
      </c>
      <c r="T913" s="190">
        <f>S913*H913</f>
        <v>0</v>
      </c>
      <c r="U913" s="36"/>
      <c r="V913" s="36"/>
      <c r="W913" s="36"/>
      <c r="X913" s="36"/>
      <c r="Y913" s="36"/>
      <c r="Z913" s="36"/>
      <c r="AA913" s="36"/>
      <c r="AB913" s="36"/>
      <c r="AC913" s="36"/>
      <c r="AD913" s="36"/>
      <c r="AE913" s="36"/>
      <c r="AR913" s="191" t="s">
        <v>418</v>
      </c>
      <c r="AT913" s="191" t="s">
        <v>261</v>
      </c>
      <c r="AU913" s="191" t="s">
        <v>89</v>
      </c>
      <c r="AY913" s="19" t="s">
        <v>201</v>
      </c>
      <c r="BE913" s="192">
        <f>IF(N913="základní",J913,0)</f>
        <v>0</v>
      </c>
      <c r="BF913" s="192">
        <f>IF(N913="snížená",J913,0)</f>
        <v>0</v>
      </c>
      <c r="BG913" s="192">
        <f>IF(N913="zákl. přenesená",J913,0)</f>
        <v>0</v>
      </c>
      <c r="BH913" s="192">
        <f>IF(N913="sníž. přenesená",J913,0)</f>
        <v>0</v>
      </c>
      <c r="BI913" s="192">
        <f>IF(N913="nulová",J913,0)</f>
        <v>0</v>
      </c>
      <c r="BJ913" s="19" t="s">
        <v>23</v>
      </c>
      <c r="BK913" s="192">
        <f>ROUND(I913*H913,2)</f>
        <v>0</v>
      </c>
      <c r="BL913" s="19" t="s">
        <v>157</v>
      </c>
      <c r="BM913" s="191" t="s">
        <v>2535</v>
      </c>
    </row>
    <row r="914" spans="1:65" s="2" customFormat="1" ht="24.2" customHeight="1">
      <c r="A914" s="36"/>
      <c r="B914" s="37"/>
      <c r="C914" s="180" t="s">
        <v>2536</v>
      </c>
      <c r="D914" s="180" t="s">
        <v>202</v>
      </c>
      <c r="E914" s="181" t="s">
        <v>869</v>
      </c>
      <c r="F914" s="182" t="s">
        <v>870</v>
      </c>
      <c r="G914" s="183" t="s">
        <v>205</v>
      </c>
      <c r="H914" s="184">
        <v>11.744999999999999</v>
      </c>
      <c r="I914" s="185"/>
      <c r="J914" s="186">
        <f>ROUND(I914*H914,2)</f>
        <v>0</v>
      </c>
      <c r="K914" s="182" t="s">
        <v>206</v>
      </c>
      <c r="L914" s="41"/>
      <c r="M914" s="187" t="s">
        <v>22</v>
      </c>
      <c r="N914" s="188" t="s">
        <v>51</v>
      </c>
      <c r="O914" s="66"/>
      <c r="P914" s="189">
        <f>O914*H914</f>
        <v>0</v>
      </c>
      <c r="Q914" s="189">
        <v>0</v>
      </c>
      <c r="R914" s="189">
        <f>Q914*H914</f>
        <v>0</v>
      </c>
      <c r="S914" s="189">
        <v>0</v>
      </c>
      <c r="T914" s="190">
        <f>S914*H914</f>
        <v>0</v>
      </c>
      <c r="U914" s="36"/>
      <c r="V914" s="36"/>
      <c r="W914" s="36"/>
      <c r="X914" s="36"/>
      <c r="Y914" s="36"/>
      <c r="Z914" s="36"/>
      <c r="AA914" s="36"/>
      <c r="AB914" s="36"/>
      <c r="AC914" s="36"/>
      <c r="AD914" s="36"/>
      <c r="AE914" s="36"/>
      <c r="AR914" s="191" t="s">
        <v>157</v>
      </c>
      <c r="AT914" s="191" t="s">
        <v>202</v>
      </c>
      <c r="AU914" s="191" t="s">
        <v>89</v>
      </c>
      <c r="AY914" s="19" t="s">
        <v>201</v>
      </c>
      <c r="BE914" s="192">
        <f>IF(N914="základní",J914,0)</f>
        <v>0</v>
      </c>
      <c r="BF914" s="192">
        <f>IF(N914="snížená",J914,0)</f>
        <v>0</v>
      </c>
      <c r="BG914" s="192">
        <f>IF(N914="zákl. přenesená",J914,0)</f>
        <v>0</v>
      </c>
      <c r="BH914" s="192">
        <f>IF(N914="sníž. přenesená",J914,0)</f>
        <v>0</v>
      </c>
      <c r="BI914" s="192">
        <f>IF(N914="nulová",J914,0)</f>
        <v>0</v>
      </c>
      <c r="BJ914" s="19" t="s">
        <v>23</v>
      </c>
      <c r="BK914" s="192">
        <f>ROUND(I914*H914,2)</f>
        <v>0</v>
      </c>
      <c r="BL914" s="19" t="s">
        <v>157</v>
      </c>
      <c r="BM914" s="191" t="s">
        <v>2537</v>
      </c>
    </row>
    <row r="915" spans="1:65" s="2" customFormat="1" ht="29.25">
      <c r="A915" s="36"/>
      <c r="B915" s="37"/>
      <c r="C915" s="38"/>
      <c r="D915" s="193" t="s">
        <v>209</v>
      </c>
      <c r="E915" s="38"/>
      <c r="F915" s="194" t="s">
        <v>872</v>
      </c>
      <c r="G915" s="38"/>
      <c r="H915" s="38"/>
      <c r="I915" s="195"/>
      <c r="J915" s="38"/>
      <c r="K915" s="38"/>
      <c r="L915" s="41"/>
      <c r="M915" s="196"/>
      <c r="N915" s="197"/>
      <c r="O915" s="66"/>
      <c r="P915" s="66"/>
      <c r="Q915" s="66"/>
      <c r="R915" s="66"/>
      <c r="S915" s="66"/>
      <c r="T915" s="67"/>
      <c r="U915" s="36"/>
      <c r="V915" s="36"/>
      <c r="W915" s="36"/>
      <c r="X915" s="36"/>
      <c r="Y915" s="36"/>
      <c r="Z915" s="36"/>
      <c r="AA915" s="36"/>
      <c r="AB915" s="36"/>
      <c r="AC915" s="36"/>
      <c r="AD915" s="36"/>
      <c r="AE915" s="36"/>
      <c r="AT915" s="19" t="s">
        <v>209</v>
      </c>
      <c r="AU915" s="19" t="s">
        <v>89</v>
      </c>
    </row>
    <row r="916" spans="1:65" s="13" customFormat="1" ht="11.25">
      <c r="B916" s="198"/>
      <c r="C916" s="199"/>
      <c r="D916" s="193" t="s">
        <v>211</v>
      </c>
      <c r="E916" s="200" t="s">
        <v>22</v>
      </c>
      <c r="F916" s="201" t="s">
        <v>873</v>
      </c>
      <c r="G916" s="199"/>
      <c r="H916" s="200" t="s">
        <v>22</v>
      </c>
      <c r="I916" s="202"/>
      <c r="J916" s="199"/>
      <c r="K916" s="199"/>
      <c r="L916" s="203"/>
      <c r="M916" s="204"/>
      <c r="N916" s="205"/>
      <c r="O916" s="205"/>
      <c r="P916" s="205"/>
      <c r="Q916" s="205"/>
      <c r="R916" s="205"/>
      <c r="S916" s="205"/>
      <c r="T916" s="206"/>
      <c r="AT916" s="207" t="s">
        <v>211</v>
      </c>
      <c r="AU916" s="207" t="s">
        <v>89</v>
      </c>
      <c r="AV916" s="13" t="s">
        <v>23</v>
      </c>
      <c r="AW916" s="13" t="s">
        <v>41</v>
      </c>
      <c r="AX916" s="13" t="s">
        <v>80</v>
      </c>
      <c r="AY916" s="207" t="s">
        <v>201</v>
      </c>
    </row>
    <row r="917" spans="1:65" s="14" customFormat="1" ht="11.25">
      <c r="B917" s="208"/>
      <c r="C917" s="209"/>
      <c r="D917" s="193" t="s">
        <v>211</v>
      </c>
      <c r="E917" s="210" t="s">
        <v>22</v>
      </c>
      <c r="F917" s="211" t="s">
        <v>2142</v>
      </c>
      <c r="G917" s="209"/>
      <c r="H917" s="212">
        <v>11.744999999999999</v>
      </c>
      <c r="I917" s="213"/>
      <c r="J917" s="209"/>
      <c r="K917" s="209"/>
      <c r="L917" s="214"/>
      <c r="M917" s="215"/>
      <c r="N917" s="216"/>
      <c r="O917" s="216"/>
      <c r="P917" s="216"/>
      <c r="Q917" s="216"/>
      <c r="R917" s="216"/>
      <c r="S917" s="216"/>
      <c r="T917" s="217"/>
      <c r="AT917" s="218" t="s">
        <v>211</v>
      </c>
      <c r="AU917" s="218" t="s">
        <v>89</v>
      </c>
      <c r="AV917" s="14" t="s">
        <v>89</v>
      </c>
      <c r="AW917" s="14" t="s">
        <v>41</v>
      </c>
      <c r="AX917" s="14" t="s">
        <v>23</v>
      </c>
      <c r="AY917" s="218" t="s">
        <v>201</v>
      </c>
    </row>
    <row r="918" spans="1:65" s="2" customFormat="1" ht="14.45" customHeight="1">
      <c r="A918" s="36"/>
      <c r="B918" s="37"/>
      <c r="C918" s="180" t="s">
        <v>2538</v>
      </c>
      <c r="D918" s="180" t="s">
        <v>202</v>
      </c>
      <c r="E918" s="181" t="s">
        <v>2539</v>
      </c>
      <c r="F918" s="182" t="s">
        <v>2540</v>
      </c>
      <c r="G918" s="183" t="s">
        <v>205</v>
      </c>
      <c r="H918" s="184">
        <v>146.03100000000001</v>
      </c>
      <c r="I918" s="185"/>
      <c r="J918" s="186">
        <f>ROUND(I918*H918,2)</f>
        <v>0</v>
      </c>
      <c r="K918" s="182" t="s">
        <v>206</v>
      </c>
      <c r="L918" s="41"/>
      <c r="M918" s="187" t="s">
        <v>22</v>
      </c>
      <c r="N918" s="188" t="s">
        <v>51</v>
      </c>
      <c r="O918" s="66"/>
      <c r="P918" s="189">
        <f>O918*H918</f>
        <v>0</v>
      </c>
      <c r="Q918" s="189">
        <v>4.0000000000000002E-4</v>
      </c>
      <c r="R918" s="189">
        <f>Q918*H918</f>
        <v>5.8412400000000003E-2</v>
      </c>
      <c r="S918" s="189">
        <v>0</v>
      </c>
      <c r="T918" s="190">
        <f>S918*H918</f>
        <v>0</v>
      </c>
      <c r="U918" s="36"/>
      <c r="V918" s="36"/>
      <c r="W918" s="36"/>
      <c r="X918" s="36"/>
      <c r="Y918" s="36"/>
      <c r="Z918" s="36"/>
      <c r="AA918" s="36"/>
      <c r="AB918" s="36"/>
      <c r="AC918" s="36"/>
      <c r="AD918" s="36"/>
      <c r="AE918" s="36"/>
      <c r="AR918" s="191" t="s">
        <v>157</v>
      </c>
      <c r="AT918" s="191" t="s">
        <v>202</v>
      </c>
      <c r="AU918" s="191" t="s">
        <v>89</v>
      </c>
      <c r="AY918" s="19" t="s">
        <v>201</v>
      </c>
      <c r="BE918" s="192">
        <f>IF(N918="základní",J918,0)</f>
        <v>0</v>
      </c>
      <c r="BF918" s="192">
        <f>IF(N918="snížená",J918,0)</f>
        <v>0</v>
      </c>
      <c r="BG918" s="192">
        <f>IF(N918="zákl. přenesená",J918,0)</f>
        <v>0</v>
      </c>
      <c r="BH918" s="192">
        <f>IF(N918="sníž. přenesená",J918,0)</f>
        <v>0</v>
      </c>
      <c r="BI918" s="192">
        <f>IF(N918="nulová",J918,0)</f>
        <v>0</v>
      </c>
      <c r="BJ918" s="19" t="s">
        <v>23</v>
      </c>
      <c r="BK918" s="192">
        <f>ROUND(I918*H918,2)</f>
        <v>0</v>
      </c>
      <c r="BL918" s="19" t="s">
        <v>157</v>
      </c>
      <c r="BM918" s="191" t="s">
        <v>2541</v>
      </c>
    </row>
    <row r="919" spans="1:65" s="2" customFormat="1" ht="29.25">
      <c r="A919" s="36"/>
      <c r="B919" s="37"/>
      <c r="C919" s="38"/>
      <c r="D919" s="193" t="s">
        <v>209</v>
      </c>
      <c r="E919" s="38"/>
      <c r="F919" s="194" t="s">
        <v>2542</v>
      </c>
      <c r="G919" s="38"/>
      <c r="H919" s="38"/>
      <c r="I919" s="195"/>
      <c r="J919" s="38"/>
      <c r="K919" s="38"/>
      <c r="L919" s="41"/>
      <c r="M919" s="196"/>
      <c r="N919" s="197"/>
      <c r="O919" s="66"/>
      <c r="P919" s="66"/>
      <c r="Q919" s="66"/>
      <c r="R919" s="66"/>
      <c r="S919" s="66"/>
      <c r="T919" s="67"/>
      <c r="U919" s="36"/>
      <c r="V919" s="36"/>
      <c r="W919" s="36"/>
      <c r="X919" s="36"/>
      <c r="Y919" s="36"/>
      <c r="Z919" s="36"/>
      <c r="AA919" s="36"/>
      <c r="AB919" s="36"/>
      <c r="AC919" s="36"/>
      <c r="AD919" s="36"/>
      <c r="AE919" s="36"/>
      <c r="AT919" s="19" t="s">
        <v>209</v>
      </c>
      <c r="AU919" s="19" t="s">
        <v>89</v>
      </c>
    </row>
    <row r="920" spans="1:65" s="2" customFormat="1" ht="24.2" customHeight="1">
      <c r="A920" s="36"/>
      <c r="B920" s="37"/>
      <c r="C920" s="219" t="s">
        <v>2543</v>
      </c>
      <c r="D920" s="219" t="s">
        <v>261</v>
      </c>
      <c r="E920" s="220" t="s">
        <v>2544</v>
      </c>
      <c r="F920" s="221" t="s">
        <v>2545</v>
      </c>
      <c r="G920" s="222" t="s">
        <v>205</v>
      </c>
      <c r="H920" s="223">
        <v>167.93600000000001</v>
      </c>
      <c r="I920" s="224"/>
      <c r="J920" s="225">
        <f>ROUND(I920*H920,2)</f>
        <v>0</v>
      </c>
      <c r="K920" s="221" t="s">
        <v>206</v>
      </c>
      <c r="L920" s="226"/>
      <c r="M920" s="227" t="s">
        <v>22</v>
      </c>
      <c r="N920" s="228" t="s">
        <v>51</v>
      </c>
      <c r="O920" s="66"/>
      <c r="P920" s="189">
        <f>O920*H920</f>
        <v>0</v>
      </c>
      <c r="Q920" s="189">
        <v>5.4000000000000003E-3</v>
      </c>
      <c r="R920" s="189">
        <f>Q920*H920</f>
        <v>0.90685440000000006</v>
      </c>
      <c r="S920" s="189">
        <v>0</v>
      </c>
      <c r="T920" s="190">
        <f>S920*H920</f>
        <v>0</v>
      </c>
      <c r="U920" s="36"/>
      <c r="V920" s="36"/>
      <c r="W920" s="36"/>
      <c r="X920" s="36"/>
      <c r="Y920" s="36"/>
      <c r="Z920" s="36"/>
      <c r="AA920" s="36"/>
      <c r="AB920" s="36"/>
      <c r="AC920" s="36"/>
      <c r="AD920" s="36"/>
      <c r="AE920" s="36"/>
      <c r="AR920" s="191" t="s">
        <v>418</v>
      </c>
      <c r="AT920" s="191" t="s">
        <v>261</v>
      </c>
      <c r="AU920" s="191" t="s">
        <v>89</v>
      </c>
      <c r="AY920" s="19" t="s">
        <v>201</v>
      </c>
      <c r="BE920" s="192">
        <f>IF(N920="základní",J920,0)</f>
        <v>0</v>
      </c>
      <c r="BF920" s="192">
        <f>IF(N920="snížená",J920,0)</f>
        <v>0</v>
      </c>
      <c r="BG920" s="192">
        <f>IF(N920="zákl. přenesená",J920,0)</f>
        <v>0</v>
      </c>
      <c r="BH920" s="192">
        <f>IF(N920="sníž. přenesená",J920,0)</f>
        <v>0</v>
      </c>
      <c r="BI920" s="192">
        <f>IF(N920="nulová",J920,0)</f>
        <v>0</v>
      </c>
      <c r="BJ920" s="19" t="s">
        <v>23</v>
      </c>
      <c r="BK920" s="192">
        <f>ROUND(I920*H920,2)</f>
        <v>0</v>
      </c>
      <c r="BL920" s="19" t="s">
        <v>157</v>
      </c>
      <c r="BM920" s="191" t="s">
        <v>2546</v>
      </c>
    </row>
    <row r="921" spans="1:65" s="2" customFormat="1" ht="14.45" customHeight="1">
      <c r="A921" s="36"/>
      <c r="B921" s="37"/>
      <c r="C921" s="180" t="s">
        <v>2547</v>
      </c>
      <c r="D921" s="180" t="s">
        <v>202</v>
      </c>
      <c r="E921" s="181" t="s">
        <v>2548</v>
      </c>
      <c r="F921" s="182" t="s">
        <v>2549</v>
      </c>
      <c r="G921" s="183" t="s">
        <v>205</v>
      </c>
      <c r="H921" s="184">
        <v>117.86</v>
      </c>
      <c r="I921" s="185"/>
      <c r="J921" s="186">
        <f>ROUND(I921*H921,2)</f>
        <v>0</v>
      </c>
      <c r="K921" s="182" t="s">
        <v>206</v>
      </c>
      <c r="L921" s="41"/>
      <c r="M921" s="187" t="s">
        <v>22</v>
      </c>
      <c r="N921" s="188" t="s">
        <v>51</v>
      </c>
      <c r="O921" s="66"/>
      <c r="P921" s="189">
        <f>O921*H921</f>
        <v>0</v>
      </c>
      <c r="Q921" s="189">
        <v>0</v>
      </c>
      <c r="R921" s="189">
        <f>Q921*H921</f>
        <v>0</v>
      </c>
      <c r="S921" s="189">
        <v>0</v>
      </c>
      <c r="T921" s="190">
        <f>S921*H921</f>
        <v>0</v>
      </c>
      <c r="U921" s="36"/>
      <c r="V921" s="36"/>
      <c r="W921" s="36"/>
      <c r="X921" s="36"/>
      <c r="Y921" s="36"/>
      <c r="Z921" s="36"/>
      <c r="AA921" s="36"/>
      <c r="AB921" s="36"/>
      <c r="AC921" s="36"/>
      <c r="AD921" s="36"/>
      <c r="AE921" s="36"/>
      <c r="AR921" s="191" t="s">
        <v>157</v>
      </c>
      <c r="AT921" s="191" t="s">
        <v>202</v>
      </c>
      <c r="AU921" s="191" t="s">
        <v>89</v>
      </c>
      <c r="AY921" s="19" t="s">
        <v>201</v>
      </c>
      <c r="BE921" s="192">
        <f>IF(N921="základní",J921,0)</f>
        <v>0</v>
      </c>
      <c r="BF921" s="192">
        <f>IF(N921="snížená",J921,0)</f>
        <v>0</v>
      </c>
      <c r="BG921" s="192">
        <f>IF(N921="zákl. přenesená",J921,0)</f>
        <v>0</v>
      </c>
      <c r="BH921" s="192">
        <f>IF(N921="sníž. přenesená",J921,0)</f>
        <v>0</v>
      </c>
      <c r="BI921" s="192">
        <f>IF(N921="nulová",J921,0)</f>
        <v>0</v>
      </c>
      <c r="BJ921" s="19" t="s">
        <v>23</v>
      </c>
      <c r="BK921" s="192">
        <f>ROUND(I921*H921,2)</f>
        <v>0</v>
      </c>
      <c r="BL921" s="19" t="s">
        <v>157</v>
      </c>
      <c r="BM921" s="191" t="s">
        <v>2550</v>
      </c>
    </row>
    <row r="922" spans="1:65" s="13" customFormat="1" ht="11.25">
      <c r="B922" s="198"/>
      <c r="C922" s="199"/>
      <c r="D922" s="193" t="s">
        <v>211</v>
      </c>
      <c r="E922" s="200" t="s">
        <v>22</v>
      </c>
      <c r="F922" s="201" t="s">
        <v>2551</v>
      </c>
      <c r="G922" s="199"/>
      <c r="H922" s="200" t="s">
        <v>22</v>
      </c>
      <c r="I922" s="202"/>
      <c r="J922" s="199"/>
      <c r="K922" s="199"/>
      <c r="L922" s="203"/>
      <c r="M922" s="204"/>
      <c r="N922" s="205"/>
      <c r="O922" s="205"/>
      <c r="P922" s="205"/>
      <c r="Q922" s="205"/>
      <c r="R922" s="205"/>
      <c r="S922" s="205"/>
      <c r="T922" s="206"/>
      <c r="AT922" s="207" t="s">
        <v>211</v>
      </c>
      <c r="AU922" s="207" t="s">
        <v>89</v>
      </c>
      <c r="AV922" s="13" t="s">
        <v>23</v>
      </c>
      <c r="AW922" s="13" t="s">
        <v>41</v>
      </c>
      <c r="AX922" s="13" t="s">
        <v>80</v>
      </c>
      <c r="AY922" s="207" t="s">
        <v>201</v>
      </c>
    </row>
    <row r="923" spans="1:65" s="13" customFormat="1" ht="11.25">
      <c r="B923" s="198"/>
      <c r="C923" s="199"/>
      <c r="D923" s="193" t="s">
        <v>211</v>
      </c>
      <c r="E923" s="200" t="s">
        <v>22</v>
      </c>
      <c r="F923" s="201" t="s">
        <v>2521</v>
      </c>
      <c r="G923" s="199"/>
      <c r="H923" s="200" t="s">
        <v>22</v>
      </c>
      <c r="I923" s="202"/>
      <c r="J923" s="199"/>
      <c r="K923" s="199"/>
      <c r="L923" s="203"/>
      <c r="M923" s="204"/>
      <c r="N923" s="205"/>
      <c r="O923" s="205"/>
      <c r="P923" s="205"/>
      <c r="Q923" s="205"/>
      <c r="R923" s="205"/>
      <c r="S923" s="205"/>
      <c r="T923" s="206"/>
      <c r="AT923" s="207" t="s">
        <v>211</v>
      </c>
      <c r="AU923" s="207" t="s">
        <v>89</v>
      </c>
      <c r="AV923" s="13" t="s">
        <v>23</v>
      </c>
      <c r="AW923" s="13" t="s">
        <v>41</v>
      </c>
      <c r="AX923" s="13" t="s">
        <v>80</v>
      </c>
      <c r="AY923" s="207" t="s">
        <v>201</v>
      </c>
    </row>
    <row r="924" spans="1:65" s="14" customFormat="1" ht="11.25">
      <c r="B924" s="208"/>
      <c r="C924" s="209"/>
      <c r="D924" s="193" t="s">
        <v>211</v>
      </c>
      <c r="E924" s="210" t="s">
        <v>22</v>
      </c>
      <c r="F924" s="211" t="s">
        <v>2522</v>
      </c>
      <c r="G924" s="209"/>
      <c r="H924" s="212">
        <v>9.6199999999999992</v>
      </c>
      <c r="I924" s="213"/>
      <c r="J924" s="209"/>
      <c r="K924" s="209"/>
      <c r="L924" s="214"/>
      <c r="M924" s="215"/>
      <c r="N924" s="216"/>
      <c r="O924" s="216"/>
      <c r="P924" s="216"/>
      <c r="Q924" s="216"/>
      <c r="R924" s="216"/>
      <c r="S924" s="216"/>
      <c r="T924" s="217"/>
      <c r="AT924" s="218" t="s">
        <v>211</v>
      </c>
      <c r="AU924" s="218" t="s">
        <v>89</v>
      </c>
      <c r="AV924" s="14" t="s">
        <v>89</v>
      </c>
      <c r="AW924" s="14" t="s">
        <v>41</v>
      </c>
      <c r="AX924" s="14" t="s">
        <v>80</v>
      </c>
      <c r="AY924" s="218" t="s">
        <v>201</v>
      </c>
    </row>
    <row r="925" spans="1:65" s="13" customFormat="1" ht="11.25">
      <c r="B925" s="198"/>
      <c r="C925" s="199"/>
      <c r="D925" s="193" t="s">
        <v>211</v>
      </c>
      <c r="E925" s="200" t="s">
        <v>22</v>
      </c>
      <c r="F925" s="201" t="s">
        <v>2523</v>
      </c>
      <c r="G925" s="199"/>
      <c r="H925" s="200" t="s">
        <v>22</v>
      </c>
      <c r="I925" s="202"/>
      <c r="J925" s="199"/>
      <c r="K925" s="199"/>
      <c r="L925" s="203"/>
      <c r="M925" s="204"/>
      <c r="N925" s="205"/>
      <c r="O925" s="205"/>
      <c r="P925" s="205"/>
      <c r="Q925" s="205"/>
      <c r="R925" s="205"/>
      <c r="S925" s="205"/>
      <c r="T925" s="206"/>
      <c r="AT925" s="207" t="s">
        <v>211</v>
      </c>
      <c r="AU925" s="207" t="s">
        <v>89</v>
      </c>
      <c r="AV925" s="13" t="s">
        <v>23</v>
      </c>
      <c r="AW925" s="13" t="s">
        <v>41</v>
      </c>
      <c r="AX925" s="13" t="s">
        <v>80</v>
      </c>
      <c r="AY925" s="207" t="s">
        <v>201</v>
      </c>
    </row>
    <row r="926" spans="1:65" s="14" customFormat="1" ht="11.25">
      <c r="B926" s="208"/>
      <c r="C926" s="209"/>
      <c r="D926" s="193" t="s">
        <v>211</v>
      </c>
      <c r="E926" s="210" t="s">
        <v>22</v>
      </c>
      <c r="F926" s="211" t="s">
        <v>2524</v>
      </c>
      <c r="G926" s="209"/>
      <c r="H926" s="212">
        <v>5.52</v>
      </c>
      <c r="I926" s="213"/>
      <c r="J926" s="209"/>
      <c r="K926" s="209"/>
      <c r="L926" s="214"/>
      <c r="M926" s="215"/>
      <c r="N926" s="216"/>
      <c r="O926" s="216"/>
      <c r="P926" s="216"/>
      <c r="Q926" s="216"/>
      <c r="R926" s="216"/>
      <c r="S926" s="216"/>
      <c r="T926" s="217"/>
      <c r="AT926" s="218" t="s">
        <v>211</v>
      </c>
      <c r="AU926" s="218" t="s">
        <v>89</v>
      </c>
      <c r="AV926" s="14" t="s">
        <v>89</v>
      </c>
      <c r="AW926" s="14" t="s">
        <v>41</v>
      </c>
      <c r="AX926" s="14" t="s">
        <v>80</v>
      </c>
      <c r="AY926" s="218" t="s">
        <v>201</v>
      </c>
    </row>
    <row r="927" spans="1:65" s="13" customFormat="1" ht="11.25">
      <c r="B927" s="198"/>
      <c r="C927" s="199"/>
      <c r="D927" s="193" t="s">
        <v>211</v>
      </c>
      <c r="E927" s="200" t="s">
        <v>22</v>
      </c>
      <c r="F927" s="201" t="s">
        <v>2525</v>
      </c>
      <c r="G927" s="199"/>
      <c r="H927" s="200" t="s">
        <v>22</v>
      </c>
      <c r="I927" s="202"/>
      <c r="J927" s="199"/>
      <c r="K927" s="199"/>
      <c r="L927" s="203"/>
      <c r="M927" s="204"/>
      <c r="N927" s="205"/>
      <c r="O927" s="205"/>
      <c r="P927" s="205"/>
      <c r="Q927" s="205"/>
      <c r="R927" s="205"/>
      <c r="S927" s="205"/>
      <c r="T927" s="206"/>
      <c r="AT927" s="207" t="s">
        <v>211</v>
      </c>
      <c r="AU927" s="207" t="s">
        <v>89</v>
      </c>
      <c r="AV927" s="13" t="s">
        <v>23</v>
      </c>
      <c r="AW927" s="13" t="s">
        <v>41</v>
      </c>
      <c r="AX927" s="13" t="s">
        <v>80</v>
      </c>
      <c r="AY927" s="207" t="s">
        <v>201</v>
      </c>
    </row>
    <row r="928" spans="1:65" s="14" customFormat="1" ht="11.25">
      <c r="B928" s="208"/>
      <c r="C928" s="209"/>
      <c r="D928" s="193" t="s">
        <v>211</v>
      </c>
      <c r="E928" s="210" t="s">
        <v>22</v>
      </c>
      <c r="F928" s="211" t="s">
        <v>2526</v>
      </c>
      <c r="G928" s="209"/>
      <c r="H928" s="212">
        <v>2.1</v>
      </c>
      <c r="I928" s="213"/>
      <c r="J928" s="209"/>
      <c r="K928" s="209"/>
      <c r="L928" s="214"/>
      <c r="M928" s="215"/>
      <c r="N928" s="216"/>
      <c r="O928" s="216"/>
      <c r="P928" s="216"/>
      <c r="Q928" s="216"/>
      <c r="R928" s="216"/>
      <c r="S928" s="216"/>
      <c r="T928" s="217"/>
      <c r="AT928" s="218" t="s">
        <v>211</v>
      </c>
      <c r="AU928" s="218" t="s">
        <v>89</v>
      </c>
      <c r="AV928" s="14" t="s">
        <v>89</v>
      </c>
      <c r="AW928" s="14" t="s">
        <v>41</v>
      </c>
      <c r="AX928" s="14" t="s">
        <v>80</v>
      </c>
      <c r="AY928" s="218" t="s">
        <v>201</v>
      </c>
    </row>
    <row r="929" spans="1:65" s="13" customFormat="1" ht="11.25">
      <c r="B929" s="198"/>
      <c r="C929" s="199"/>
      <c r="D929" s="193" t="s">
        <v>211</v>
      </c>
      <c r="E929" s="200" t="s">
        <v>22</v>
      </c>
      <c r="F929" s="201" t="s">
        <v>2527</v>
      </c>
      <c r="G929" s="199"/>
      <c r="H929" s="200" t="s">
        <v>22</v>
      </c>
      <c r="I929" s="202"/>
      <c r="J929" s="199"/>
      <c r="K929" s="199"/>
      <c r="L929" s="203"/>
      <c r="M929" s="204"/>
      <c r="N929" s="205"/>
      <c r="O929" s="205"/>
      <c r="P929" s="205"/>
      <c r="Q929" s="205"/>
      <c r="R929" s="205"/>
      <c r="S929" s="205"/>
      <c r="T929" s="206"/>
      <c r="AT929" s="207" t="s">
        <v>211</v>
      </c>
      <c r="AU929" s="207" t="s">
        <v>89</v>
      </c>
      <c r="AV929" s="13" t="s">
        <v>23</v>
      </c>
      <c r="AW929" s="13" t="s">
        <v>41</v>
      </c>
      <c r="AX929" s="13" t="s">
        <v>80</v>
      </c>
      <c r="AY929" s="207" t="s">
        <v>201</v>
      </c>
    </row>
    <row r="930" spans="1:65" s="14" customFormat="1" ht="11.25">
      <c r="B930" s="208"/>
      <c r="C930" s="209"/>
      <c r="D930" s="193" t="s">
        <v>211</v>
      </c>
      <c r="E930" s="210" t="s">
        <v>22</v>
      </c>
      <c r="F930" s="211" t="s">
        <v>2528</v>
      </c>
      <c r="G930" s="209"/>
      <c r="H930" s="212">
        <v>100.62</v>
      </c>
      <c r="I930" s="213"/>
      <c r="J930" s="209"/>
      <c r="K930" s="209"/>
      <c r="L930" s="214"/>
      <c r="M930" s="215"/>
      <c r="N930" s="216"/>
      <c r="O930" s="216"/>
      <c r="P930" s="216"/>
      <c r="Q930" s="216"/>
      <c r="R930" s="216"/>
      <c r="S930" s="216"/>
      <c r="T930" s="217"/>
      <c r="AT930" s="218" t="s">
        <v>211</v>
      </c>
      <c r="AU930" s="218" t="s">
        <v>89</v>
      </c>
      <c r="AV930" s="14" t="s">
        <v>89</v>
      </c>
      <c r="AW930" s="14" t="s">
        <v>41</v>
      </c>
      <c r="AX930" s="14" t="s">
        <v>80</v>
      </c>
      <c r="AY930" s="218" t="s">
        <v>201</v>
      </c>
    </row>
    <row r="931" spans="1:65" s="15" customFormat="1" ht="11.25">
      <c r="B931" s="229"/>
      <c r="C931" s="230"/>
      <c r="D931" s="193" t="s">
        <v>211</v>
      </c>
      <c r="E931" s="231" t="s">
        <v>22</v>
      </c>
      <c r="F931" s="232" t="s">
        <v>316</v>
      </c>
      <c r="G931" s="230"/>
      <c r="H931" s="233">
        <v>117.86</v>
      </c>
      <c r="I931" s="234"/>
      <c r="J931" s="230"/>
      <c r="K931" s="230"/>
      <c r="L931" s="235"/>
      <c r="M931" s="236"/>
      <c r="N931" s="237"/>
      <c r="O931" s="237"/>
      <c r="P931" s="237"/>
      <c r="Q931" s="237"/>
      <c r="R931" s="237"/>
      <c r="S931" s="237"/>
      <c r="T931" s="238"/>
      <c r="AT931" s="239" t="s">
        <v>211</v>
      </c>
      <c r="AU931" s="239" t="s">
        <v>89</v>
      </c>
      <c r="AV931" s="15" t="s">
        <v>207</v>
      </c>
      <c r="AW931" s="15" t="s">
        <v>41</v>
      </c>
      <c r="AX931" s="15" t="s">
        <v>23</v>
      </c>
      <c r="AY931" s="239" t="s">
        <v>201</v>
      </c>
    </row>
    <row r="932" spans="1:65" s="2" customFormat="1" ht="14.45" customHeight="1">
      <c r="A932" s="36"/>
      <c r="B932" s="37"/>
      <c r="C932" s="219" t="s">
        <v>2552</v>
      </c>
      <c r="D932" s="219" t="s">
        <v>261</v>
      </c>
      <c r="E932" s="220" t="s">
        <v>2553</v>
      </c>
      <c r="F932" s="221" t="s">
        <v>2554</v>
      </c>
      <c r="G932" s="222" t="s">
        <v>205</v>
      </c>
      <c r="H932" s="223">
        <v>135.53899999999999</v>
      </c>
      <c r="I932" s="224"/>
      <c r="J932" s="225">
        <f>ROUND(I932*H932,2)</f>
        <v>0</v>
      </c>
      <c r="K932" s="221" t="s">
        <v>206</v>
      </c>
      <c r="L932" s="226"/>
      <c r="M932" s="227" t="s">
        <v>22</v>
      </c>
      <c r="N932" s="228" t="s">
        <v>51</v>
      </c>
      <c r="O932" s="66"/>
      <c r="P932" s="189">
        <f>O932*H932</f>
        <v>0</v>
      </c>
      <c r="Q932" s="189">
        <v>5.0000000000000001E-4</v>
      </c>
      <c r="R932" s="189">
        <f>Q932*H932</f>
        <v>6.7769499999999996E-2</v>
      </c>
      <c r="S932" s="189">
        <v>0</v>
      </c>
      <c r="T932" s="190">
        <f>S932*H932</f>
        <v>0</v>
      </c>
      <c r="U932" s="36"/>
      <c r="V932" s="36"/>
      <c r="W932" s="36"/>
      <c r="X932" s="36"/>
      <c r="Y932" s="36"/>
      <c r="Z932" s="36"/>
      <c r="AA932" s="36"/>
      <c r="AB932" s="36"/>
      <c r="AC932" s="36"/>
      <c r="AD932" s="36"/>
      <c r="AE932" s="36"/>
      <c r="AR932" s="191" t="s">
        <v>418</v>
      </c>
      <c r="AT932" s="191" t="s">
        <v>261</v>
      </c>
      <c r="AU932" s="191" t="s">
        <v>89</v>
      </c>
      <c r="AY932" s="19" t="s">
        <v>201</v>
      </c>
      <c r="BE932" s="192">
        <f>IF(N932="základní",J932,0)</f>
        <v>0</v>
      </c>
      <c r="BF932" s="192">
        <f>IF(N932="snížená",J932,0)</f>
        <v>0</v>
      </c>
      <c r="BG932" s="192">
        <f>IF(N932="zákl. přenesená",J932,0)</f>
        <v>0</v>
      </c>
      <c r="BH932" s="192">
        <f>IF(N932="sníž. přenesená",J932,0)</f>
        <v>0</v>
      </c>
      <c r="BI932" s="192">
        <f>IF(N932="nulová",J932,0)</f>
        <v>0</v>
      </c>
      <c r="BJ932" s="19" t="s">
        <v>23</v>
      </c>
      <c r="BK932" s="192">
        <f>ROUND(I932*H932,2)</f>
        <v>0</v>
      </c>
      <c r="BL932" s="19" t="s">
        <v>157</v>
      </c>
      <c r="BM932" s="191" t="s">
        <v>2555</v>
      </c>
    </row>
    <row r="933" spans="1:65" s="2" customFormat="1" ht="24.2" customHeight="1">
      <c r="A933" s="36"/>
      <c r="B933" s="37"/>
      <c r="C933" s="180" t="s">
        <v>2556</v>
      </c>
      <c r="D933" s="180" t="s">
        <v>202</v>
      </c>
      <c r="E933" s="181" t="s">
        <v>2557</v>
      </c>
      <c r="F933" s="182" t="s">
        <v>2558</v>
      </c>
      <c r="G933" s="183" t="s">
        <v>896</v>
      </c>
      <c r="H933" s="241"/>
      <c r="I933" s="185"/>
      <c r="J933" s="186">
        <f>ROUND(I933*H933,2)</f>
        <v>0</v>
      </c>
      <c r="K933" s="182" t="s">
        <v>206</v>
      </c>
      <c r="L933" s="41"/>
      <c r="M933" s="187" t="s">
        <v>22</v>
      </c>
      <c r="N933" s="188" t="s">
        <v>51</v>
      </c>
      <c r="O933" s="66"/>
      <c r="P933" s="189">
        <f>O933*H933</f>
        <v>0</v>
      </c>
      <c r="Q933" s="189">
        <v>0</v>
      </c>
      <c r="R933" s="189">
        <f>Q933*H933</f>
        <v>0</v>
      </c>
      <c r="S933" s="189">
        <v>0</v>
      </c>
      <c r="T933" s="190">
        <f>S933*H933</f>
        <v>0</v>
      </c>
      <c r="U933" s="36"/>
      <c r="V933" s="36"/>
      <c r="W933" s="36"/>
      <c r="X933" s="36"/>
      <c r="Y933" s="36"/>
      <c r="Z933" s="36"/>
      <c r="AA933" s="36"/>
      <c r="AB933" s="36"/>
      <c r="AC933" s="36"/>
      <c r="AD933" s="36"/>
      <c r="AE933" s="36"/>
      <c r="AR933" s="191" t="s">
        <v>157</v>
      </c>
      <c r="AT933" s="191" t="s">
        <v>202</v>
      </c>
      <c r="AU933" s="191" t="s">
        <v>89</v>
      </c>
      <c r="AY933" s="19" t="s">
        <v>201</v>
      </c>
      <c r="BE933" s="192">
        <f>IF(N933="základní",J933,0)</f>
        <v>0</v>
      </c>
      <c r="BF933" s="192">
        <f>IF(N933="snížená",J933,0)</f>
        <v>0</v>
      </c>
      <c r="BG933" s="192">
        <f>IF(N933="zákl. přenesená",J933,0)</f>
        <v>0</v>
      </c>
      <c r="BH933" s="192">
        <f>IF(N933="sníž. přenesená",J933,0)</f>
        <v>0</v>
      </c>
      <c r="BI933" s="192">
        <f>IF(N933="nulová",J933,0)</f>
        <v>0</v>
      </c>
      <c r="BJ933" s="19" t="s">
        <v>23</v>
      </c>
      <c r="BK933" s="192">
        <f>ROUND(I933*H933,2)</f>
        <v>0</v>
      </c>
      <c r="BL933" s="19" t="s">
        <v>157</v>
      </c>
      <c r="BM933" s="191" t="s">
        <v>2559</v>
      </c>
    </row>
    <row r="934" spans="1:65" s="2" customFormat="1" ht="78">
      <c r="A934" s="36"/>
      <c r="B934" s="37"/>
      <c r="C934" s="38"/>
      <c r="D934" s="193" t="s">
        <v>209</v>
      </c>
      <c r="E934" s="38"/>
      <c r="F934" s="194" t="s">
        <v>898</v>
      </c>
      <c r="G934" s="38"/>
      <c r="H934" s="38"/>
      <c r="I934" s="195"/>
      <c r="J934" s="38"/>
      <c r="K934" s="38"/>
      <c r="L934" s="41"/>
      <c r="M934" s="196"/>
      <c r="N934" s="197"/>
      <c r="O934" s="66"/>
      <c r="P934" s="66"/>
      <c r="Q934" s="66"/>
      <c r="R934" s="66"/>
      <c r="S934" s="66"/>
      <c r="T934" s="67"/>
      <c r="U934" s="36"/>
      <c r="V934" s="36"/>
      <c r="W934" s="36"/>
      <c r="X934" s="36"/>
      <c r="Y934" s="36"/>
      <c r="Z934" s="36"/>
      <c r="AA934" s="36"/>
      <c r="AB934" s="36"/>
      <c r="AC934" s="36"/>
      <c r="AD934" s="36"/>
      <c r="AE934" s="36"/>
      <c r="AT934" s="19" t="s">
        <v>209</v>
      </c>
      <c r="AU934" s="19" t="s">
        <v>89</v>
      </c>
    </row>
    <row r="935" spans="1:65" s="12" customFormat="1" ht="22.9" customHeight="1">
      <c r="B935" s="164"/>
      <c r="C935" s="165"/>
      <c r="D935" s="166" t="s">
        <v>79</v>
      </c>
      <c r="E935" s="178" t="s">
        <v>899</v>
      </c>
      <c r="F935" s="178" t="s">
        <v>900</v>
      </c>
      <c r="G935" s="165"/>
      <c r="H935" s="165"/>
      <c r="I935" s="168"/>
      <c r="J935" s="179">
        <f>BK935</f>
        <v>0</v>
      </c>
      <c r="K935" s="165"/>
      <c r="L935" s="170"/>
      <c r="M935" s="171"/>
      <c r="N935" s="172"/>
      <c r="O935" s="172"/>
      <c r="P935" s="173">
        <f>SUM(P936:P942)</f>
        <v>0</v>
      </c>
      <c r="Q935" s="172"/>
      <c r="R935" s="173">
        <f>SUM(R936:R942)</f>
        <v>7.1525000000000009E-3</v>
      </c>
      <c r="S935" s="172"/>
      <c r="T935" s="174">
        <f>SUM(T936:T942)</f>
        <v>0</v>
      </c>
      <c r="AR935" s="175" t="s">
        <v>89</v>
      </c>
      <c r="AT935" s="176" t="s">
        <v>79</v>
      </c>
      <c r="AU935" s="176" t="s">
        <v>23</v>
      </c>
      <c r="AY935" s="175" t="s">
        <v>201</v>
      </c>
      <c r="BK935" s="177">
        <f>SUM(BK936:BK942)</f>
        <v>0</v>
      </c>
    </row>
    <row r="936" spans="1:65" s="2" customFormat="1" ht="24.2" customHeight="1">
      <c r="A936" s="36"/>
      <c r="B936" s="37"/>
      <c r="C936" s="180" t="s">
        <v>2560</v>
      </c>
      <c r="D936" s="180" t="s">
        <v>202</v>
      </c>
      <c r="E936" s="181" t="s">
        <v>902</v>
      </c>
      <c r="F936" s="182" t="s">
        <v>903</v>
      </c>
      <c r="G936" s="183" t="s">
        <v>205</v>
      </c>
      <c r="H936" s="184">
        <v>71.525000000000006</v>
      </c>
      <c r="I936" s="185"/>
      <c r="J936" s="186">
        <f>ROUND(I936*H936,2)</f>
        <v>0</v>
      </c>
      <c r="K936" s="182" t="s">
        <v>206</v>
      </c>
      <c r="L936" s="41"/>
      <c r="M936" s="187" t="s">
        <v>22</v>
      </c>
      <c r="N936" s="188" t="s">
        <v>51</v>
      </c>
      <c r="O936" s="66"/>
      <c r="P936" s="189">
        <f>O936*H936</f>
        <v>0</v>
      </c>
      <c r="Q936" s="189">
        <v>1E-4</v>
      </c>
      <c r="R936" s="189">
        <f>Q936*H936</f>
        <v>7.1525000000000009E-3</v>
      </c>
      <c r="S936" s="189">
        <v>0</v>
      </c>
      <c r="T936" s="190">
        <f>S936*H936</f>
        <v>0</v>
      </c>
      <c r="U936" s="36"/>
      <c r="V936" s="36"/>
      <c r="W936" s="36"/>
      <c r="X936" s="36"/>
      <c r="Y936" s="36"/>
      <c r="Z936" s="36"/>
      <c r="AA936" s="36"/>
      <c r="AB936" s="36"/>
      <c r="AC936" s="36"/>
      <c r="AD936" s="36"/>
      <c r="AE936" s="36"/>
      <c r="AR936" s="191" t="s">
        <v>157</v>
      </c>
      <c r="AT936" s="191" t="s">
        <v>202</v>
      </c>
      <c r="AU936" s="191" t="s">
        <v>89</v>
      </c>
      <c r="AY936" s="19" t="s">
        <v>201</v>
      </c>
      <c r="BE936" s="192">
        <f>IF(N936="základní",J936,0)</f>
        <v>0</v>
      </c>
      <c r="BF936" s="192">
        <f>IF(N936="snížená",J936,0)</f>
        <v>0</v>
      </c>
      <c r="BG936" s="192">
        <f>IF(N936="zákl. přenesená",J936,0)</f>
        <v>0</v>
      </c>
      <c r="BH936" s="192">
        <f>IF(N936="sníž. přenesená",J936,0)</f>
        <v>0</v>
      </c>
      <c r="BI936" s="192">
        <f>IF(N936="nulová",J936,0)</f>
        <v>0</v>
      </c>
      <c r="BJ936" s="19" t="s">
        <v>23</v>
      </c>
      <c r="BK936" s="192">
        <f>ROUND(I936*H936,2)</f>
        <v>0</v>
      </c>
      <c r="BL936" s="19" t="s">
        <v>157</v>
      </c>
      <c r="BM936" s="191" t="s">
        <v>2561</v>
      </c>
    </row>
    <row r="937" spans="1:65" s="13" customFormat="1" ht="11.25">
      <c r="B937" s="198"/>
      <c r="C937" s="199"/>
      <c r="D937" s="193" t="s">
        <v>211</v>
      </c>
      <c r="E937" s="200" t="s">
        <v>22</v>
      </c>
      <c r="F937" s="201" t="s">
        <v>2562</v>
      </c>
      <c r="G937" s="199"/>
      <c r="H937" s="200" t="s">
        <v>22</v>
      </c>
      <c r="I937" s="202"/>
      <c r="J937" s="199"/>
      <c r="K937" s="199"/>
      <c r="L937" s="203"/>
      <c r="M937" s="204"/>
      <c r="N937" s="205"/>
      <c r="O937" s="205"/>
      <c r="P937" s="205"/>
      <c r="Q937" s="205"/>
      <c r="R937" s="205"/>
      <c r="S937" s="205"/>
      <c r="T937" s="206"/>
      <c r="AT937" s="207" t="s">
        <v>211</v>
      </c>
      <c r="AU937" s="207" t="s">
        <v>89</v>
      </c>
      <c r="AV937" s="13" t="s">
        <v>23</v>
      </c>
      <c r="AW937" s="13" t="s">
        <v>41</v>
      </c>
      <c r="AX937" s="13" t="s">
        <v>80</v>
      </c>
      <c r="AY937" s="207" t="s">
        <v>201</v>
      </c>
    </row>
    <row r="938" spans="1:65" s="13" customFormat="1" ht="11.25">
      <c r="B938" s="198"/>
      <c r="C938" s="199"/>
      <c r="D938" s="193" t="s">
        <v>211</v>
      </c>
      <c r="E938" s="200" t="s">
        <v>22</v>
      </c>
      <c r="F938" s="201" t="s">
        <v>2039</v>
      </c>
      <c r="G938" s="199"/>
      <c r="H938" s="200" t="s">
        <v>22</v>
      </c>
      <c r="I938" s="202"/>
      <c r="J938" s="199"/>
      <c r="K938" s="199"/>
      <c r="L938" s="203"/>
      <c r="M938" s="204"/>
      <c r="N938" s="205"/>
      <c r="O938" s="205"/>
      <c r="P938" s="205"/>
      <c r="Q938" s="205"/>
      <c r="R938" s="205"/>
      <c r="S938" s="205"/>
      <c r="T938" s="206"/>
      <c r="AT938" s="207" t="s">
        <v>211</v>
      </c>
      <c r="AU938" s="207" t="s">
        <v>89</v>
      </c>
      <c r="AV938" s="13" t="s">
        <v>23</v>
      </c>
      <c r="AW938" s="13" t="s">
        <v>41</v>
      </c>
      <c r="AX938" s="13" t="s">
        <v>80</v>
      </c>
      <c r="AY938" s="207" t="s">
        <v>201</v>
      </c>
    </row>
    <row r="939" spans="1:65" s="14" customFormat="1" ht="11.25">
      <c r="B939" s="208"/>
      <c r="C939" s="209"/>
      <c r="D939" s="193" t="s">
        <v>211</v>
      </c>
      <c r="E939" s="210" t="s">
        <v>22</v>
      </c>
      <c r="F939" s="211" t="s">
        <v>2563</v>
      </c>
      <c r="G939" s="209"/>
      <c r="H939" s="212">
        <v>58.05</v>
      </c>
      <c r="I939" s="213"/>
      <c r="J939" s="209"/>
      <c r="K939" s="209"/>
      <c r="L939" s="214"/>
      <c r="M939" s="215"/>
      <c r="N939" s="216"/>
      <c r="O939" s="216"/>
      <c r="P939" s="216"/>
      <c r="Q939" s="216"/>
      <c r="R939" s="216"/>
      <c r="S939" s="216"/>
      <c r="T939" s="217"/>
      <c r="AT939" s="218" t="s">
        <v>211</v>
      </c>
      <c r="AU939" s="218" t="s">
        <v>89</v>
      </c>
      <c r="AV939" s="14" t="s">
        <v>89</v>
      </c>
      <c r="AW939" s="14" t="s">
        <v>41</v>
      </c>
      <c r="AX939" s="14" t="s">
        <v>80</v>
      </c>
      <c r="AY939" s="218" t="s">
        <v>201</v>
      </c>
    </row>
    <row r="940" spans="1:65" s="13" customFormat="1" ht="11.25">
      <c r="B940" s="198"/>
      <c r="C940" s="199"/>
      <c r="D940" s="193" t="s">
        <v>211</v>
      </c>
      <c r="E940" s="200" t="s">
        <v>22</v>
      </c>
      <c r="F940" s="201" t="s">
        <v>2564</v>
      </c>
      <c r="G940" s="199"/>
      <c r="H940" s="200" t="s">
        <v>22</v>
      </c>
      <c r="I940" s="202"/>
      <c r="J940" s="199"/>
      <c r="K940" s="199"/>
      <c r="L940" s="203"/>
      <c r="M940" s="204"/>
      <c r="N940" s="205"/>
      <c r="O940" s="205"/>
      <c r="P940" s="205"/>
      <c r="Q940" s="205"/>
      <c r="R940" s="205"/>
      <c r="S940" s="205"/>
      <c r="T940" s="206"/>
      <c r="AT940" s="207" t="s">
        <v>211</v>
      </c>
      <c r="AU940" s="207" t="s">
        <v>89</v>
      </c>
      <c r="AV940" s="13" t="s">
        <v>23</v>
      </c>
      <c r="AW940" s="13" t="s">
        <v>41</v>
      </c>
      <c r="AX940" s="13" t="s">
        <v>80</v>
      </c>
      <c r="AY940" s="207" t="s">
        <v>201</v>
      </c>
    </row>
    <row r="941" spans="1:65" s="14" customFormat="1" ht="11.25">
      <c r="B941" s="208"/>
      <c r="C941" s="209"/>
      <c r="D941" s="193" t="s">
        <v>211</v>
      </c>
      <c r="E941" s="210" t="s">
        <v>22</v>
      </c>
      <c r="F941" s="211" t="s">
        <v>2565</v>
      </c>
      <c r="G941" s="209"/>
      <c r="H941" s="212">
        <v>13.475</v>
      </c>
      <c r="I941" s="213"/>
      <c r="J941" s="209"/>
      <c r="K941" s="209"/>
      <c r="L941" s="214"/>
      <c r="M941" s="215"/>
      <c r="N941" s="216"/>
      <c r="O941" s="216"/>
      <c r="P941" s="216"/>
      <c r="Q941" s="216"/>
      <c r="R941" s="216"/>
      <c r="S941" s="216"/>
      <c r="T941" s="217"/>
      <c r="AT941" s="218" t="s">
        <v>211</v>
      </c>
      <c r="AU941" s="218" t="s">
        <v>89</v>
      </c>
      <c r="AV941" s="14" t="s">
        <v>89</v>
      </c>
      <c r="AW941" s="14" t="s">
        <v>41</v>
      </c>
      <c r="AX941" s="14" t="s">
        <v>80</v>
      </c>
      <c r="AY941" s="218" t="s">
        <v>201</v>
      </c>
    </row>
    <row r="942" spans="1:65" s="15" customFormat="1" ht="11.25">
      <c r="B942" s="229"/>
      <c r="C942" s="230"/>
      <c r="D942" s="193" t="s">
        <v>211</v>
      </c>
      <c r="E942" s="231" t="s">
        <v>22</v>
      </c>
      <c r="F942" s="232" t="s">
        <v>316</v>
      </c>
      <c r="G942" s="230"/>
      <c r="H942" s="233">
        <v>71.525000000000006</v>
      </c>
      <c r="I942" s="234"/>
      <c r="J942" s="230"/>
      <c r="K942" s="230"/>
      <c r="L942" s="235"/>
      <c r="M942" s="242"/>
      <c r="N942" s="243"/>
      <c r="O942" s="243"/>
      <c r="P942" s="243"/>
      <c r="Q942" s="243"/>
      <c r="R942" s="243"/>
      <c r="S942" s="243"/>
      <c r="T942" s="244"/>
      <c r="AT942" s="239" t="s">
        <v>211</v>
      </c>
      <c r="AU942" s="239" t="s">
        <v>89</v>
      </c>
      <c r="AV942" s="15" t="s">
        <v>207</v>
      </c>
      <c r="AW942" s="15" t="s">
        <v>41</v>
      </c>
      <c r="AX942" s="15" t="s">
        <v>23</v>
      </c>
      <c r="AY942" s="239" t="s">
        <v>201</v>
      </c>
    </row>
    <row r="943" spans="1:65" s="2" customFormat="1" ht="6.95" customHeight="1">
      <c r="A943" s="36"/>
      <c r="B943" s="49"/>
      <c r="C943" s="50"/>
      <c r="D943" s="50"/>
      <c r="E943" s="50"/>
      <c r="F943" s="50"/>
      <c r="G943" s="50"/>
      <c r="H943" s="50"/>
      <c r="I943" s="50"/>
      <c r="J943" s="50"/>
      <c r="K943" s="50"/>
      <c r="L943" s="41"/>
      <c r="M943" s="36"/>
      <c r="O943" s="36"/>
      <c r="P943" s="36"/>
      <c r="Q943" s="36"/>
      <c r="R943" s="36"/>
      <c r="S943" s="36"/>
      <c r="T943" s="36"/>
      <c r="U943" s="36"/>
      <c r="V943" s="36"/>
      <c r="W943" s="36"/>
      <c r="X943" s="36"/>
      <c r="Y943" s="36"/>
      <c r="Z943" s="36"/>
      <c r="AA943" s="36"/>
      <c r="AB943" s="36"/>
      <c r="AC943" s="36"/>
      <c r="AD943" s="36"/>
      <c r="AE943" s="36"/>
    </row>
  </sheetData>
  <sheetProtection algorithmName="SHA-512" hashValue="NRZuBrAfoeSziUphuxRn+FuibuwFIr+cxKUI4Lm0pzf1m4d8cMuORiyUCGuxGfxM2M6DsuanbgZNtfn+UmupQQ==" saltValue="IJ5qjGmPfwR0gt5mN5PuSJyAI4R+VQjmvsIGVoeZXZWVFsiepJFIIpPgaHX+dgydidSgpDjYk0Du+clWR/2Ccg==" spinCount="100000" sheet="1" objects="1" scenarios="1" formatColumns="0" formatRows="0" autoFilter="0"/>
  <autoFilter ref="C91:K942"/>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114</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2566</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ROUND((SUM(BE84:BE108)),  2)</f>
        <v>0</v>
      </c>
      <c r="G33" s="36"/>
      <c r="H33" s="36"/>
      <c r="I33" s="126">
        <v>0.21</v>
      </c>
      <c r="J33" s="125">
        <f>ROUND(((SUM(BE84:BE108))*I33),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ROUND((SUM(BF84:BF108)),  2)</f>
        <v>0</v>
      </c>
      <c r="G34" s="36"/>
      <c r="H34" s="36"/>
      <c r="I34" s="126">
        <v>0.15</v>
      </c>
      <c r="J34" s="125">
        <f>ROUND(((SUM(BF84:BF108))*I34),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ROUND((SUM(BG84:BG108)),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ROUND((SUM(BH84:BH108)),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ROUND((SUM(BI84:BI108)),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06 - SO 05.2 Stavební úpravy na zavázáních hráze - Obe Nekoř</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J85</f>
        <v>0</v>
      </c>
      <c r="K60" s="143"/>
      <c r="L60" s="147"/>
    </row>
    <row r="61" spans="1:47" s="10" customFormat="1" ht="19.899999999999999" customHeight="1">
      <c r="B61" s="148"/>
      <c r="C61" s="99"/>
      <c r="D61" s="149" t="s">
        <v>173</v>
      </c>
      <c r="E61" s="150"/>
      <c r="F61" s="150"/>
      <c r="G61" s="150"/>
      <c r="H61" s="150"/>
      <c r="I61" s="150"/>
      <c r="J61" s="151">
        <f>J86</f>
        <v>0</v>
      </c>
      <c r="K61" s="99"/>
      <c r="L61" s="152"/>
    </row>
    <row r="62" spans="1:47" s="10" customFormat="1" ht="19.899999999999999" customHeight="1">
      <c r="B62" s="148"/>
      <c r="C62" s="99"/>
      <c r="D62" s="149" t="s">
        <v>177</v>
      </c>
      <c r="E62" s="150"/>
      <c r="F62" s="150"/>
      <c r="G62" s="150"/>
      <c r="H62" s="150"/>
      <c r="I62" s="150"/>
      <c r="J62" s="151">
        <f>J90</f>
        <v>0</v>
      </c>
      <c r="K62" s="99"/>
      <c r="L62" s="152"/>
    </row>
    <row r="63" spans="1:47" s="10" customFormat="1" ht="19.899999999999999" customHeight="1">
      <c r="B63" s="148"/>
      <c r="C63" s="99"/>
      <c r="D63" s="149" t="s">
        <v>181</v>
      </c>
      <c r="E63" s="150"/>
      <c r="F63" s="150"/>
      <c r="G63" s="150"/>
      <c r="H63" s="150"/>
      <c r="I63" s="150"/>
      <c r="J63" s="151">
        <f>J101</f>
        <v>0</v>
      </c>
      <c r="K63" s="99"/>
      <c r="L63" s="152"/>
    </row>
    <row r="64" spans="1:47" s="10" customFormat="1" ht="19.899999999999999" customHeight="1">
      <c r="B64" s="148"/>
      <c r="C64" s="99"/>
      <c r="D64" s="149" t="s">
        <v>182</v>
      </c>
      <c r="E64" s="150"/>
      <c r="F64" s="150"/>
      <c r="G64" s="150"/>
      <c r="H64" s="150"/>
      <c r="I64" s="150"/>
      <c r="J64" s="151">
        <f>J107</f>
        <v>0</v>
      </c>
      <c r="K64" s="99"/>
      <c r="L64" s="152"/>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186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9" t="str">
        <f>E7</f>
        <v>VD Pastviny, rekonstrukce koruny hráze</v>
      </c>
      <c r="F74" s="400"/>
      <c r="G74" s="400"/>
      <c r="H74" s="400"/>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164</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73" t="str">
        <f>E9</f>
        <v>06 - SO 05.2 Stavební úpravy na zavázáních hráze - Obe Nekoř</v>
      </c>
      <c r="F76" s="401"/>
      <c r="G76" s="401"/>
      <c r="H76" s="40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24</v>
      </c>
      <c r="D78" s="38"/>
      <c r="E78" s="38"/>
      <c r="F78" s="29" t="str">
        <f>F12</f>
        <v xml:space="preserve"> </v>
      </c>
      <c r="G78" s="38"/>
      <c r="H78" s="38"/>
      <c r="I78" s="31" t="s">
        <v>26</v>
      </c>
      <c r="J78" s="61" t="str">
        <f>IF(J12="","",J12)</f>
        <v>15. 10. 2018</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5.2" customHeight="1">
      <c r="A80" s="36"/>
      <c r="B80" s="37"/>
      <c r="C80" s="31" t="s">
        <v>30</v>
      </c>
      <c r="D80" s="38"/>
      <c r="E80" s="38"/>
      <c r="F80" s="29" t="str">
        <f>E15</f>
        <v>Povodí Labe, státní podnik</v>
      </c>
      <c r="G80" s="38"/>
      <c r="H80" s="38"/>
      <c r="I80" s="31" t="s">
        <v>37</v>
      </c>
      <c r="J80" s="34" t="str">
        <f>E21</f>
        <v>MDS projekt s.r.o.</v>
      </c>
      <c r="K80" s="38"/>
      <c r="L80" s="115"/>
      <c r="S80" s="36"/>
      <c r="T80" s="36"/>
      <c r="U80" s="36"/>
      <c r="V80" s="36"/>
      <c r="W80" s="36"/>
      <c r="X80" s="36"/>
      <c r="Y80" s="36"/>
      <c r="Z80" s="36"/>
      <c r="AA80" s="36"/>
      <c r="AB80" s="36"/>
      <c r="AC80" s="36"/>
      <c r="AD80" s="36"/>
      <c r="AE80" s="36"/>
    </row>
    <row r="81" spans="1:65" s="2" customFormat="1" ht="15.2" customHeight="1">
      <c r="A81" s="36"/>
      <c r="B81" s="37"/>
      <c r="C81" s="31" t="s">
        <v>35</v>
      </c>
      <c r="D81" s="38"/>
      <c r="E81" s="38"/>
      <c r="F81" s="29" t="str">
        <f>IF(E18="","",E18)</f>
        <v>Vyplň údaj</v>
      </c>
      <c r="G81" s="38"/>
      <c r="H81" s="38"/>
      <c r="I81" s="31" t="s">
        <v>42</v>
      </c>
      <c r="J81" s="34" t="str">
        <f>E24</f>
        <v>Tomáš Bajer</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187</v>
      </c>
      <c r="D83" s="156" t="s">
        <v>65</v>
      </c>
      <c r="E83" s="156" t="s">
        <v>61</v>
      </c>
      <c r="F83" s="156" t="s">
        <v>62</v>
      </c>
      <c r="G83" s="156" t="s">
        <v>188</v>
      </c>
      <c r="H83" s="156" t="s">
        <v>189</v>
      </c>
      <c r="I83" s="156" t="s">
        <v>190</v>
      </c>
      <c r="J83" s="156" t="s">
        <v>170</v>
      </c>
      <c r="K83" s="157" t="s">
        <v>191</v>
      </c>
      <c r="L83" s="158"/>
      <c r="M83" s="70" t="s">
        <v>22</v>
      </c>
      <c r="N83" s="71" t="s">
        <v>50</v>
      </c>
      <c r="O83" s="71" t="s">
        <v>192</v>
      </c>
      <c r="P83" s="71" t="s">
        <v>193</v>
      </c>
      <c r="Q83" s="71" t="s">
        <v>194</v>
      </c>
      <c r="R83" s="71" t="s">
        <v>195</v>
      </c>
      <c r="S83" s="71" t="s">
        <v>196</v>
      </c>
      <c r="T83" s="72" t="s">
        <v>197</v>
      </c>
      <c r="U83" s="153"/>
      <c r="V83" s="153"/>
      <c r="W83" s="153"/>
      <c r="X83" s="153"/>
      <c r="Y83" s="153"/>
      <c r="Z83" s="153"/>
      <c r="AA83" s="153"/>
      <c r="AB83" s="153"/>
      <c r="AC83" s="153"/>
      <c r="AD83" s="153"/>
      <c r="AE83" s="153"/>
    </row>
    <row r="84" spans="1:65" s="2" customFormat="1" ht="22.9" customHeight="1">
      <c r="A84" s="36"/>
      <c r="B84" s="37"/>
      <c r="C84" s="77" t="s">
        <v>198</v>
      </c>
      <c r="D84" s="38"/>
      <c r="E84" s="38"/>
      <c r="F84" s="38"/>
      <c r="G84" s="38"/>
      <c r="H84" s="38"/>
      <c r="I84" s="38"/>
      <c r="J84" s="159">
        <f>BK84</f>
        <v>0</v>
      </c>
      <c r="K84" s="38"/>
      <c r="L84" s="41"/>
      <c r="M84" s="73"/>
      <c r="N84" s="160"/>
      <c r="O84" s="74"/>
      <c r="P84" s="161">
        <f>P85</f>
        <v>0</v>
      </c>
      <c r="Q84" s="74"/>
      <c r="R84" s="161">
        <f>R85</f>
        <v>46.712077559999997</v>
      </c>
      <c r="S84" s="74"/>
      <c r="T84" s="162">
        <f>T85</f>
        <v>40.782719999999998</v>
      </c>
      <c r="U84" s="36"/>
      <c r="V84" s="36"/>
      <c r="W84" s="36"/>
      <c r="X84" s="36"/>
      <c r="Y84" s="36"/>
      <c r="Z84" s="36"/>
      <c r="AA84" s="36"/>
      <c r="AB84" s="36"/>
      <c r="AC84" s="36"/>
      <c r="AD84" s="36"/>
      <c r="AE84" s="36"/>
      <c r="AT84" s="19" t="s">
        <v>79</v>
      </c>
      <c r="AU84" s="19" t="s">
        <v>171</v>
      </c>
      <c r="BK84" s="163">
        <f>BK85</f>
        <v>0</v>
      </c>
    </row>
    <row r="85" spans="1:65" s="12" customFormat="1" ht="25.9" customHeight="1">
      <c r="B85" s="164"/>
      <c r="C85" s="165"/>
      <c r="D85" s="166" t="s">
        <v>79</v>
      </c>
      <c r="E85" s="167" t="s">
        <v>199</v>
      </c>
      <c r="F85" s="167" t="s">
        <v>200</v>
      </c>
      <c r="G85" s="165"/>
      <c r="H85" s="165"/>
      <c r="I85" s="168"/>
      <c r="J85" s="169">
        <f>BK85</f>
        <v>0</v>
      </c>
      <c r="K85" s="165"/>
      <c r="L85" s="170"/>
      <c r="M85" s="171"/>
      <c r="N85" s="172"/>
      <c r="O85" s="172"/>
      <c r="P85" s="173">
        <f>P86+P90+P101+P107</f>
        <v>0</v>
      </c>
      <c r="Q85" s="172"/>
      <c r="R85" s="173">
        <f>R86+R90+R101+R107</f>
        <v>46.712077559999997</v>
      </c>
      <c r="S85" s="172"/>
      <c r="T85" s="174">
        <f>T86+T90+T101+T107</f>
        <v>40.782719999999998</v>
      </c>
      <c r="AR85" s="175" t="s">
        <v>23</v>
      </c>
      <c r="AT85" s="176" t="s">
        <v>79</v>
      </c>
      <c r="AU85" s="176" t="s">
        <v>80</v>
      </c>
      <c r="AY85" s="175" t="s">
        <v>201</v>
      </c>
      <c r="BK85" s="177">
        <f>BK86+BK90+BK101+BK107</f>
        <v>0</v>
      </c>
    </row>
    <row r="86" spans="1:65" s="12" customFormat="1" ht="22.9" customHeight="1">
      <c r="B86" s="164"/>
      <c r="C86" s="165"/>
      <c r="D86" s="166" t="s">
        <v>79</v>
      </c>
      <c r="E86" s="178" t="s">
        <v>23</v>
      </c>
      <c r="F86" s="178" t="s">
        <v>107</v>
      </c>
      <c r="G86" s="165"/>
      <c r="H86" s="165"/>
      <c r="I86" s="168"/>
      <c r="J86" s="179">
        <f>BK86</f>
        <v>0</v>
      </c>
      <c r="K86" s="165"/>
      <c r="L86" s="170"/>
      <c r="M86" s="171"/>
      <c r="N86" s="172"/>
      <c r="O86" s="172"/>
      <c r="P86" s="173">
        <f>SUM(P87:P89)</f>
        <v>0</v>
      </c>
      <c r="Q86" s="172"/>
      <c r="R86" s="173">
        <f>SUM(R87:R89)</f>
        <v>0</v>
      </c>
      <c r="S86" s="172"/>
      <c r="T86" s="174">
        <f>SUM(T87:T89)</f>
        <v>40.782719999999998</v>
      </c>
      <c r="AR86" s="175" t="s">
        <v>23</v>
      </c>
      <c r="AT86" s="176" t="s">
        <v>79</v>
      </c>
      <c r="AU86" s="176" t="s">
        <v>23</v>
      </c>
      <c r="AY86" s="175" t="s">
        <v>201</v>
      </c>
      <c r="BK86" s="177">
        <f>SUM(BK87:BK89)</f>
        <v>0</v>
      </c>
    </row>
    <row r="87" spans="1:65" s="2" customFormat="1" ht="37.9" customHeight="1">
      <c r="A87" s="36"/>
      <c r="B87" s="37"/>
      <c r="C87" s="180" t="s">
        <v>23</v>
      </c>
      <c r="D87" s="180" t="s">
        <v>202</v>
      </c>
      <c r="E87" s="181" t="s">
        <v>2567</v>
      </c>
      <c r="F87" s="182" t="s">
        <v>2568</v>
      </c>
      <c r="G87" s="183" t="s">
        <v>205</v>
      </c>
      <c r="H87" s="184">
        <v>127.446</v>
      </c>
      <c r="I87" s="185"/>
      <c r="J87" s="186">
        <f>ROUND(I87*H87,2)</f>
        <v>0</v>
      </c>
      <c r="K87" s="182" t="s">
        <v>206</v>
      </c>
      <c r="L87" s="41"/>
      <c r="M87" s="187" t="s">
        <v>22</v>
      </c>
      <c r="N87" s="188" t="s">
        <v>51</v>
      </c>
      <c r="O87" s="66"/>
      <c r="P87" s="189">
        <f>O87*H87</f>
        <v>0</v>
      </c>
      <c r="Q87" s="189">
        <v>0</v>
      </c>
      <c r="R87" s="189">
        <f>Q87*H87</f>
        <v>0</v>
      </c>
      <c r="S87" s="189">
        <v>0.32</v>
      </c>
      <c r="T87" s="190">
        <f>S87*H87</f>
        <v>40.782719999999998</v>
      </c>
      <c r="U87" s="36"/>
      <c r="V87" s="36"/>
      <c r="W87" s="36"/>
      <c r="X87" s="36"/>
      <c r="Y87" s="36"/>
      <c r="Z87" s="36"/>
      <c r="AA87" s="36"/>
      <c r="AB87" s="36"/>
      <c r="AC87" s="36"/>
      <c r="AD87" s="36"/>
      <c r="AE87" s="36"/>
      <c r="AR87" s="191" t="s">
        <v>207</v>
      </c>
      <c r="AT87" s="191" t="s">
        <v>202</v>
      </c>
      <c r="AU87" s="191" t="s">
        <v>89</v>
      </c>
      <c r="AY87" s="19" t="s">
        <v>201</v>
      </c>
      <c r="BE87" s="192">
        <f>IF(N87="základní",J87,0)</f>
        <v>0</v>
      </c>
      <c r="BF87" s="192">
        <f>IF(N87="snížená",J87,0)</f>
        <v>0</v>
      </c>
      <c r="BG87" s="192">
        <f>IF(N87="zákl. přenesená",J87,0)</f>
        <v>0</v>
      </c>
      <c r="BH87" s="192">
        <f>IF(N87="sníž. přenesená",J87,0)</f>
        <v>0</v>
      </c>
      <c r="BI87" s="192">
        <f>IF(N87="nulová",J87,0)</f>
        <v>0</v>
      </c>
      <c r="BJ87" s="19" t="s">
        <v>23</v>
      </c>
      <c r="BK87" s="192">
        <f>ROUND(I87*H87,2)</f>
        <v>0</v>
      </c>
      <c r="BL87" s="19" t="s">
        <v>207</v>
      </c>
      <c r="BM87" s="191" t="s">
        <v>2569</v>
      </c>
    </row>
    <row r="88" spans="1:65" s="2" customFormat="1" ht="117">
      <c r="A88" s="36"/>
      <c r="B88" s="37"/>
      <c r="C88" s="38"/>
      <c r="D88" s="193" t="s">
        <v>209</v>
      </c>
      <c r="E88" s="38"/>
      <c r="F88" s="194" t="s">
        <v>210</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209</v>
      </c>
      <c r="AU88" s="19" t="s">
        <v>89</v>
      </c>
    </row>
    <row r="89" spans="1:65" s="14" customFormat="1" ht="11.25">
      <c r="B89" s="208"/>
      <c r="C89" s="209"/>
      <c r="D89" s="193" t="s">
        <v>211</v>
      </c>
      <c r="E89" s="210" t="s">
        <v>22</v>
      </c>
      <c r="F89" s="211" t="s">
        <v>2570</v>
      </c>
      <c r="G89" s="209"/>
      <c r="H89" s="212">
        <v>127.446</v>
      </c>
      <c r="I89" s="213"/>
      <c r="J89" s="209"/>
      <c r="K89" s="209"/>
      <c r="L89" s="214"/>
      <c r="M89" s="215"/>
      <c r="N89" s="216"/>
      <c r="O89" s="216"/>
      <c r="P89" s="216"/>
      <c r="Q89" s="216"/>
      <c r="R89" s="216"/>
      <c r="S89" s="216"/>
      <c r="T89" s="217"/>
      <c r="AT89" s="218" t="s">
        <v>211</v>
      </c>
      <c r="AU89" s="218" t="s">
        <v>89</v>
      </c>
      <c r="AV89" s="14" t="s">
        <v>89</v>
      </c>
      <c r="AW89" s="14" t="s">
        <v>41</v>
      </c>
      <c r="AX89" s="14" t="s">
        <v>23</v>
      </c>
      <c r="AY89" s="218" t="s">
        <v>201</v>
      </c>
    </row>
    <row r="90" spans="1:65" s="12" customFormat="1" ht="22.9" customHeight="1">
      <c r="B90" s="164"/>
      <c r="C90" s="165"/>
      <c r="D90" s="166" t="s">
        <v>79</v>
      </c>
      <c r="E90" s="178" t="s">
        <v>234</v>
      </c>
      <c r="F90" s="178" t="s">
        <v>517</v>
      </c>
      <c r="G90" s="165"/>
      <c r="H90" s="165"/>
      <c r="I90" s="168"/>
      <c r="J90" s="179">
        <f>BK90</f>
        <v>0</v>
      </c>
      <c r="K90" s="165"/>
      <c r="L90" s="170"/>
      <c r="M90" s="171"/>
      <c r="N90" s="172"/>
      <c r="O90" s="172"/>
      <c r="P90" s="173">
        <f>SUM(P91:P100)</f>
        <v>0</v>
      </c>
      <c r="Q90" s="172"/>
      <c r="R90" s="173">
        <f>SUM(R91:R100)</f>
        <v>46.712077559999997</v>
      </c>
      <c r="S90" s="172"/>
      <c r="T90" s="174">
        <f>SUM(T91:T100)</f>
        <v>0</v>
      </c>
      <c r="AR90" s="175" t="s">
        <v>23</v>
      </c>
      <c r="AT90" s="176" t="s">
        <v>79</v>
      </c>
      <c r="AU90" s="176" t="s">
        <v>23</v>
      </c>
      <c r="AY90" s="175" t="s">
        <v>201</v>
      </c>
      <c r="BK90" s="177">
        <f>SUM(BK91:BK100)</f>
        <v>0</v>
      </c>
    </row>
    <row r="91" spans="1:65" s="2" customFormat="1" ht="24.2" customHeight="1">
      <c r="A91" s="36"/>
      <c r="B91" s="37"/>
      <c r="C91" s="180" t="s">
        <v>89</v>
      </c>
      <c r="D91" s="180" t="s">
        <v>202</v>
      </c>
      <c r="E91" s="181" t="s">
        <v>526</v>
      </c>
      <c r="F91" s="182" t="s">
        <v>527</v>
      </c>
      <c r="G91" s="183" t="s">
        <v>205</v>
      </c>
      <c r="H91" s="184">
        <v>96.55</v>
      </c>
      <c r="I91" s="185"/>
      <c r="J91" s="186">
        <f>ROUND(I91*H91,2)</f>
        <v>0</v>
      </c>
      <c r="K91" s="182" t="s">
        <v>206</v>
      </c>
      <c r="L91" s="41"/>
      <c r="M91" s="187" t="s">
        <v>22</v>
      </c>
      <c r="N91" s="188" t="s">
        <v>51</v>
      </c>
      <c r="O91" s="66"/>
      <c r="P91" s="189">
        <f>O91*H91</f>
        <v>0</v>
      </c>
      <c r="Q91" s="189">
        <v>0.1837</v>
      </c>
      <c r="R91" s="189">
        <f>Q91*H91</f>
        <v>17.736235000000001</v>
      </c>
      <c r="S91" s="189">
        <v>0</v>
      </c>
      <c r="T91" s="190">
        <f>S91*H91</f>
        <v>0</v>
      </c>
      <c r="U91" s="36"/>
      <c r="V91" s="36"/>
      <c r="W91" s="36"/>
      <c r="X91" s="36"/>
      <c r="Y91" s="36"/>
      <c r="Z91" s="36"/>
      <c r="AA91" s="36"/>
      <c r="AB91" s="36"/>
      <c r="AC91" s="36"/>
      <c r="AD91" s="36"/>
      <c r="AE91" s="36"/>
      <c r="AR91" s="191" t="s">
        <v>207</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207</v>
      </c>
      <c r="BM91" s="191" t="s">
        <v>2571</v>
      </c>
    </row>
    <row r="92" spans="1:65" s="2" customFormat="1" ht="136.5">
      <c r="A92" s="36"/>
      <c r="B92" s="37"/>
      <c r="C92" s="38"/>
      <c r="D92" s="193" t="s">
        <v>209</v>
      </c>
      <c r="E92" s="38"/>
      <c r="F92" s="194" t="s">
        <v>529</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209</v>
      </c>
      <c r="AU92" s="19" t="s">
        <v>89</v>
      </c>
    </row>
    <row r="93" spans="1:65" s="14" customFormat="1" ht="11.25">
      <c r="B93" s="208"/>
      <c r="C93" s="209"/>
      <c r="D93" s="193" t="s">
        <v>211</v>
      </c>
      <c r="E93" s="210" t="s">
        <v>22</v>
      </c>
      <c r="F93" s="211" t="s">
        <v>2572</v>
      </c>
      <c r="G93" s="209"/>
      <c r="H93" s="212">
        <v>96.55</v>
      </c>
      <c r="I93" s="213"/>
      <c r="J93" s="209"/>
      <c r="K93" s="209"/>
      <c r="L93" s="214"/>
      <c r="M93" s="215"/>
      <c r="N93" s="216"/>
      <c r="O93" s="216"/>
      <c r="P93" s="216"/>
      <c r="Q93" s="216"/>
      <c r="R93" s="216"/>
      <c r="S93" s="216"/>
      <c r="T93" s="217"/>
      <c r="AT93" s="218" t="s">
        <v>211</v>
      </c>
      <c r="AU93" s="218" t="s">
        <v>89</v>
      </c>
      <c r="AV93" s="14" t="s">
        <v>89</v>
      </c>
      <c r="AW93" s="14" t="s">
        <v>41</v>
      </c>
      <c r="AX93" s="14" t="s">
        <v>23</v>
      </c>
      <c r="AY93" s="218" t="s">
        <v>201</v>
      </c>
    </row>
    <row r="94" spans="1:65" s="2" customFormat="1" ht="14.45" customHeight="1">
      <c r="A94" s="36"/>
      <c r="B94" s="37"/>
      <c r="C94" s="219" t="s">
        <v>221</v>
      </c>
      <c r="D94" s="219" t="s">
        <v>261</v>
      </c>
      <c r="E94" s="220" t="s">
        <v>2573</v>
      </c>
      <c r="F94" s="221" t="s">
        <v>2574</v>
      </c>
      <c r="G94" s="222" t="s">
        <v>285</v>
      </c>
      <c r="H94" s="223">
        <v>17.379000000000001</v>
      </c>
      <c r="I94" s="224"/>
      <c r="J94" s="225">
        <f>ROUND(I94*H94,2)</f>
        <v>0</v>
      </c>
      <c r="K94" s="221" t="s">
        <v>22</v>
      </c>
      <c r="L94" s="226"/>
      <c r="M94" s="227" t="s">
        <v>22</v>
      </c>
      <c r="N94" s="228" t="s">
        <v>51</v>
      </c>
      <c r="O94" s="66"/>
      <c r="P94" s="189">
        <f>O94*H94</f>
        <v>0</v>
      </c>
      <c r="Q94" s="189">
        <v>1</v>
      </c>
      <c r="R94" s="189">
        <f>Q94*H94</f>
        <v>17.379000000000001</v>
      </c>
      <c r="S94" s="189">
        <v>0</v>
      </c>
      <c r="T94" s="190">
        <f>S94*H94</f>
        <v>0</v>
      </c>
      <c r="U94" s="36"/>
      <c r="V94" s="36"/>
      <c r="W94" s="36"/>
      <c r="X94" s="36"/>
      <c r="Y94" s="36"/>
      <c r="Z94" s="36"/>
      <c r="AA94" s="36"/>
      <c r="AB94" s="36"/>
      <c r="AC94" s="36"/>
      <c r="AD94" s="36"/>
      <c r="AE94" s="36"/>
      <c r="AR94" s="191" t="s">
        <v>253</v>
      </c>
      <c r="AT94" s="191" t="s">
        <v>261</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207</v>
      </c>
      <c r="BM94" s="191" t="s">
        <v>2575</v>
      </c>
    </row>
    <row r="95" spans="1:65" s="14" customFormat="1" ht="11.25">
      <c r="B95" s="208"/>
      <c r="C95" s="209"/>
      <c r="D95" s="193" t="s">
        <v>211</v>
      </c>
      <c r="E95" s="209"/>
      <c r="F95" s="211" t="s">
        <v>2576</v>
      </c>
      <c r="G95" s="209"/>
      <c r="H95" s="212">
        <v>17.379000000000001</v>
      </c>
      <c r="I95" s="213"/>
      <c r="J95" s="209"/>
      <c r="K95" s="209"/>
      <c r="L95" s="214"/>
      <c r="M95" s="215"/>
      <c r="N95" s="216"/>
      <c r="O95" s="216"/>
      <c r="P95" s="216"/>
      <c r="Q95" s="216"/>
      <c r="R95" s="216"/>
      <c r="S95" s="216"/>
      <c r="T95" s="217"/>
      <c r="AT95" s="218" t="s">
        <v>211</v>
      </c>
      <c r="AU95" s="218" t="s">
        <v>89</v>
      </c>
      <c r="AV95" s="14" t="s">
        <v>89</v>
      </c>
      <c r="AW95" s="14" t="s">
        <v>4</v>
      </c>
      <c r="AX95" s="14" t="s">
        <v>23</v>
      </c>
      <c r="AY95" s="218" t="s">
        <v>201</v>
      </c>
    </row>
    <row r="96" spans="1:65" s="2" customFormat="1" ht="24.2" customHeight="1">
      <c r="A96" s="36"/>
      <c r="B96" s="37"/>
      <c r="C96" s="180" t="s">
        <v>207</v>
      </c>
      <c r="D96" s="180" t="s">
        <v>202</v>
      </c>
      <c r="E96" s="181" t="s">
        <v>2157</v>
      </c>
      <c r="F96" s="182" t="s">
        <v>2158</v>
      </c>
      <c r="G96" s="183" t="s">
        <v>205</v>
      </c>
      <c r="H96" s="184">
        <v>30.896000000000001</v>
      </c>
      <c r="I96" s="185"/>
      <c r="J96" s="186">
        <f>ROUND(I96*H96,2)</f>
        <v>0</v>
      </c>
      <c r="K96" s="182" t="s">
        <v>206</v>
      </c>
      <c r="L96" s="41"/>
      <c r="M96" s="187" t="s">
        <v>22</v>
      </c>
      <c r="N96" s="188" t="s">
        <v>51</v>
      </c>
      <c r="O96" s="66"/>
      <c r="P96" s="189">
        <f>O96*H96</f>
        <v>0</v>
      </c>
      <c r="Q96" s="189">
        <v>0.19536000000000001</v>
      </c>
      <c r="R96" s="189">
        <f>Q96*H96</f>
        <v>6.0358425600000007</v>
      </c>
      <c r="S96" s="189">
        <v>0</v>
      </c>
      <c r="T96" s="190">
        <f>S96*H96</f>
        <v>0</v>
      </c>
      <c r="U96" s="36"/>
      <c r="V96" s="36"/>
      <c r="W96" s="36"/>
      <c r="X96" s="36"/>
      <c r="Y96" s="36"/>
      <c r="Z96" s="36"/>
      <c r="AA96" s="36"/>
      <c r="AB96" s="36"/>
      <c r="AC96" s="36"/>
      <c r="AD96" s="36"/>
      <c r="AE96" s="36"/>
      <c r="AR96" s="191" t="s">
        <v>207</v>
      </c>
      <c r="AT96" s="191" t="s">
        <v>202</v>
      </c>
      <c r="AU96" s="191" t="s">
        <v>89</v>
      </c>
      <c r="AY96" s="19" t="s">
        <v>201</v>
      </c>
      <c r="BE96" s="192">
        <f>IF(N96="základní",J96,0)</f>
        <v>0</v>
      </c>
      <c r="BF96" s="192">
        <f>IF(N96="snížená",J96,0)</f>
        <v>0</v>
      </c>
      <c r="BG96" s="192">
        <f>IF(N96="zákl. přenesená",J96,0)</f>
        <v>0</v>
      </c>
      <c r="BH96" s="192">
        <f>IF(N96="sníž. přenesená",J96,0)</f>
        <v>0</v>
      </c>
      <c r="BI96" s="192">
        <f>IF(N96="nulová",J96,0)</f>
        <v>0</v>
      </c>
      <c r="BJ96" s="19" t="s">
        <v>23</v>
      </c>
      <c r="BK96" s="192">
        <f>ROUND(I96*H96,2)</f>
        <v>0</v>
      </c>
      <c r="BL96" s="19" t="s">
        <v>207</v>
      </c>
      <c r="BM96" s="191" t="s">
        <v>2577</v>
      </c>
    </row>
    <row r="97" spans="1:65" s="2" customFormat="1" ht="136.5">
      <c r="A97" s="36"/>
      <c r="B97" s="37"/>
      <c r="C97" s="38"/>
      <c r="D97" s="193" t="s">
        <v>209</v>
      </c>
      <c r="E97" s="38"/>
      <c r="F97" s="194" t="s">
        <v>529</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209</v>
      </c>
      <c r="AU97" s="19" t="s">
        <v>89</v>
      </c>
    </row>
    <row r="98" spans="1:65" s="14" customFormat="1" ht="11.25">
      <c r="B98" s="208"/>
      <c r="C98" s="209"/>
      <c r="D98" s="193" t="s">
        <v>211</v>
      </c>
      <c r="E98" s="210" t="s">
        <v>22</v>
      </c>
      <c r="F98" s="211" t="s">
        <v>2578</v>
      </c>
      <c r="G98" s="209"/>
      <c r="H98" s="212">
        <v>30.896000000000001</v>
      </c>
      <c r="I98" s="213"/>
      <c r="J98" s="209"/>
      <c r="K98" s="209"/>
      <c r="L98" s="214"/>
      <c r="M98" s="215"/>
      <c r="N98" s="216"/>
      <c r="O98" s="216"/>
      <c r="P98" s="216"/>
      <c r="Q98" s="216"/>
      <c r="R98" s="216"/>
      <c r="S98" s="216"/>
      <c r="T98" s="217"/>
      <c r="AT98" s="218" t="s">
        <v>211</v>
      </c>
      <c r="AU98" s="218" t="s">
        <v>89</v>
      </c>
      <c r="AV98" s="14" t="s">
        <v>89</v>
      </c>
      <c r="AW98" s="14" t="s">
        <v>41</v>
      </c>
      <c r="AX98" s="14" t="s">
        <v>23</v>
      </c>
      <c r="AY98" s="218" t="s">
        <v>201</v>
      </c>
    </row>
    <row r="99" spans="1:65" s="2" customFormat="1" ht="14.45" customHeight="1">
      <c r="A99" s="36"/>
      <c r="B99" s="37"/>
      <c r="C99" s="219" t="s">
        <v>234</v>
      </c>
      <c r="D99" s="219" t="s">
        <v>261</v>
      </c>
      <c r="E99" s="220" t="s">
        <v>2573</v>
      </c>
      <c r="F99" s="221" t="s">
        <v>2574</v>
      </c>
      <c r="G99" s="222" t="s">
        <v>285</v>
      </c>
      <c r="H99" s="223">
        <v>5.5609999999999999</v>
      </c>
      <c r="I99" s="224"/>
      <c r="J99" s="225">
        <f>ROUND(I99*H99,2)</f>
        <v>0</v>
      </c>
      <c r="K99" s="221" t="s">
        <v>22</v>
      </c>
      <c r="L99" s="226"/>
      <c r="M99" s="227" t="s">
        <v>22</v>
      </c>
      <c r="N99" s="228" t="s">
        <v>51</v>
      </c>
      <c r="O99" s="66"/>
      <c r="P99" s="189">
        <f>O99*H99</f>
        <v>0</v>
      </c>
      <c r="Q99" s="189">
        <v>1</v>
      </c>
      <c r="R99" s="189">
        <f>Q99*H99</f>
        <v>5.5609999999999999</v>
      </c>
      <c r="S99" s="189">
        <v>0</v>
      </c>
      <c r="T99" s="190">
        <f>S99*H99</f>
        <v>0</v>
      </c>
      <c r="U99" s="36"/>
      <c r="V99" s="36"/>
      <c r="W99" s="36"/>
      <c r="X99" s="36"/>
      <c r="Y99" s="36"/>
      <c r="Z99" s="36"/>
      <c r="AA99" s="36"/>
      <c r="AB99" s="36"/>
      <c r="AC99" s="36"/>
      <c r="AD99" s="36"/>
      <c r="AE99" s="36"/>
      <c r="AR99" s="191" t="s">
        <v>253</v>
      </c>
      <c r="AT99" s="191" t="s">
        <v>261</v>
      </c>
      <c r="AU99" s="191" t="s">
        <v>89</v>
      </c>
      <c r="AY99" s="19" t="s">
        <v>201</v>
      </c>
      <c r="BE99" s="192">
        <f>IF(N99="základní",J99,0)</f>
        <v>0</v>
      </c>
      <c r="BF99" s="192">
        <f>IF(N99="snížená",J99,0)</f>
        <v>0</v>
      </c>
      <c r="BG99" s="192">
        <f>IF(N99="zákl. přenesená",J99,0)</f>
        <v>0</v>
      </c>
      <c r="BH99" s="192">
        <f>IF(N99="sníž. přenesená",J99,0)</f>
        <v>0</v>
      </c>
      <c r="BI99" s="192">
        <f>IF(N99="nulová",J99,0)</f>
        <v>0</v>
      </c>
      <c r="BJ99" s="19" t="s">
        <v>23</v>
      </c>
      <c r="BK99" s="192">
        <f>ROUND(I99*H99,2)</f>
        <v>0</v>
      </c>
      <c r="BL99" s="19" t="s">
        <v>207</v>
      </c>
      <c r="BM99" s="191" t="s">
        <v>2579</v>
      </c>
    </row>
    <row r="100" spans="1:65" s="14" customFormat="1" ht="11.25">
      <c r="B100" s="208"/>
      <c r="C100" s="209"/>
      <c r="D100" s="193" t="s">
        <v>211</v>
      </c>
      <c r="E100" s="209"/>
      <c r="F100" s="211" t="s">
        <v>2580</v>
      </c>
      <c r="G100" s="209"/>
      <c r="H100" s="212">
        <v>5.5609999999999999</v>
      </c>
      <c r="I100" s="213"/>
      <c r="J100" s="209"/>
      <c r="K100" s="209"/>
      <c r="L100" s="214"/>
      <c r="M100" s="215"/>
      <c r="N100" s="216"/>
      <c r="O100" s="216"/>
      <c r="P100" s="216"/>
      <c r="Q100" s="216"/>
      <c r="R100" s="216"/>
      <c r="S100" s="216"/>
      <c r="T100" s="217"/>
      <c r="AT100" s="218" t="s">
        <v>211</v>
      </c>
      <c r="AU100" s="218" t="s">
        <v>89</v>
      </c>
      <c r="AV100" s="14" t="s">
        <v>89</v>
      </c>
      <c r="AW100" s="14" t="s">
        <v>4</v>
      </c>
      <c r="AX100" s="14" t="s">
        <v>23</v>
      </c>
      <c r="AY100" s="218" t="s">
        <v>201</v>
      </c>
    </row>
    <row r="101" spans="1:65" s="12" customFormat="1" ht="22.9" customHeight="1">
      <c r="B101" s="164"/>
      <c r="C101" s="165"/>
      <c r="D101" s="166" t="s">
        <v>79</v>
      </c>
      <c r="E101" s="178" t="s">
        <v>802</v>
      </c>
      <c r="F101" s="178" t="s">
        <v>803</v>
      </c>
      <c r="G101" s="165"/>
      <c r="H101" s="165"/>
      <c r="I101" s="168"/>
      <c r="J101" s="179">
        <f>BK101</f>
        <v>0</v>
      </c>
      <c r="K101" s="165"/>
      <c r="L101" s="170"/>
      <c r="M101" s="171"/>
      <c r="N101" s="172"/>
      <c r="O101" s="172"/>
      <c r="P101" s="173">
        <f>SUM(P102:P106)</f>
        <v>0</v>
      </c>
      <c r="Q101" s="172"/>
      <c r="R101" s="173">
        <f>SUM(R102:R106)</f>
        <v>0</v>
      </c>
      <c r="S101" s="172"/>
      <c r="T101" s="174">
        <f>SUM(T102:T106)</f>
        <v>0</v>
      </c>
      <c r="AR101" s="175" t="s">
        <v>23</v>
      </c>
      <c r="AT101" s="176" t="s">
        <v>79</v>
      </c>
      <c r="AU101" s="176" t="s">
        <v>23</v>
      </c>
      <c r="AY101" s="175" t="s">
        <v>201</v>
      </c>
      <c r="BK101" s="177">
        <f>SUM(BK102:BK106)</f>
        <v>0</v>
      </c>
    </row>
    <row r="102" spans="1:65" s="2" customFormat="1" ht="14.45" customHeight="1">
      <c r="A102" s="36"/>
      <c r="B102" s="37"/>
      <c r="C102" s="180" t="s">
        <v>241</v>
      </c>
      <c r="D102" s="180" t="s">
        <v>202</v>
      </c>
      <c r="E102" s="181" t="s">
        <v>812</v>
      </c>
      <c r="F102" s="182" t="s">
        <v>813</v>
      </c>
      <c r="G102" s="183" t="s">
        <v>285</v>
      </c>
      <c r="H102" s="184">
        <v>40.783000000000001</v>
      </c>
      <c r="I102" s="185"/>
      <c r="J102" s="186">
        <f>ROUND(I102*H102,2)</f>
        <v>0</v>
      </c>
      <c r="K102" s="182" t="s">
        <v>206</v>
      </c>
      <c r="L102" s="41"/>
      <c r="M102" s="187" t="s">
        <v>22</v>
      </c>
      <c r="N102" s="188" t="s">
        <v>51</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207</v>
      </c>
      <c r="AT102" s="191" t="s">
        <v>202</v>
      </c>
      <c r="AU102" s="191" t="s">
        <v>89</v>
      </c>
      <c r="AY102" s="19" t="s">
        <v>201</v>
      </c>
      <c r="BE102" s="192">
        <f>IF(N102="základní",J102,0)</f>
        <v>0</v>
      </c>
      <c r="BF102" s="192">
        <f>IF(N102="snížená",J102,0)</f>
        <v>0</v>
      </c>
      <c r="BG102" s="192">
        <f>IF(N102="zákl. přenesená",J102,0)</f>
        <v>0</v>
      </c>
      <c r="BH102" s="192">
        <f>IF(N102="sníž. přenesená",J102,0)</f>
        <v>0</v>
      </c>
      <c r="BI102" s="192">
        <f>IF(N102="nulová",J102,0)</f>
        <v>0</v>
      </c>
      <c r="BJ102" s="19" t="s">
        <v>23</v>
      </c>
      <c r="BK102" s="192">
        <f>ROUND(I102*H102,2)</f>
        <v>0</v>
      </c>
      <c r="BL102" s="19" t="s">
        <v>207</v>
      </c>
      <c r="BM102" s="191" t="s">
        <v>2581</v>
      </c>
    </row>
    <row r="103" spans="1:65" s="2" customFormat="1" ht="48.75">
      <c r="A103" s="36"/>
      <c r="B103" s="37"/>
      <c r="C103" s="38"/>
      <c r="D103" s="193" t="s">
        <v>209</v>
      </c>
      <c r="E103" s="38"/>
      <c r="F103" s="194" t="s">
        <v>815</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209</v>
      </c>
      <c r="AU103" s="19" t="s">
        <v>89</v>
      </c>
    </row>
    <row r="104" spans="1:65" s="2" customFormat="1" ht="24.2" customHeight="1">
      <c r="A104" s="36"/>
      <c r="B104" s="37"/>
      <c r="C104" s="180" t="s">
        <v>246</v>
      </c>
      <c r="D104" s="180" t="s">
        <v>202</v>
      </c>
      <c r="E104" s="181" t="s">
        <v>822</v>
      </c>
      <c r="F104" s="182" t="s">
        <v>823</v>
      </c>
      <c r="G104" s="183" t="s">
        <v>285</v>
      </c>
      <c r="H104" s="184">
        <v>40.783000000000001</v>
      </c>
      <c r="I104" s="185"/>
      <c r="J104" s="186">
        <f>ROUND(I104*H104,2)</f>
        <v>0</v>
      </c>
      <c r="K104" s="182" t="s">
        <v>206</v>
      </c>
      <c r="L104" s="41"/>
      <c r="M104" s="187" t="s">
        <v>22</v>
      </c>
      <c r="N104" s="188" t="s">
        <v>51</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207</v>
      </c>
      <c r="AT104" s="191" t="s">
        <v>202</v>
      </c>
      <c r="AU104" s="191" t="s">
        <v>89</v>
      </c>
      <c r="AY104" s="19" t="s">
        <v>201</v>
      </c>
      <c r="BE104" s="192">
        <f>IF(N104="základní",J104,0)</f>
        <v>0</v>
      </c>
      <c r="BF104" s="192">
        <f>IF(N104="snížená",J104,0)</f>
        <v>0</v>
      </c>
      <c r="BG104" s="192">
        <f>IF(N104="zákl. přenesená",J104,0)</f>
        <v>0</v>
      </c>
      <c r="BH104" s="192">
        <f>IF(N104="sníž. přenesená",J104,0)</f>
        <v>0</v>
      </c>
      <c r="BI104" s="192">
        <f>IF(N104="nulová",J104,0)</f>
        <v>0</v>
      </c>
      <c r="BJ104" s="19" t="s">
        <v>23</v>
      </c>
      <c r="BK104" s="192">
        <f>ROUND(I104*H104,2)</f>
        <v>0</v>
      </c>
      <c r="BL104" s="19" t="s">
        <v>207</v>
      </c>
      <c r="BM104" s="191" t="s">
        <v>2582</v>
      </c>
    </row>
    <row r="105" spans="1:65" s="2" customFormat="1" ht="48.75">
      <c r="A105" s="36"/>
      <c r="B105" s="37"/>
      <c r="C105" s="38"/>
      <c r="D105" s="193" t="s">
        <v>209</v>
      </c>
      <c r="E105" s="38"/>
      <c r="F105" s="194" t="s">
        <v>815</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209</v>
      </c>
      <c r="AU105" s="19" t="s">
        <v>89</v>
      </c>
    </row>
    <row r="106" spans="1:65" s="2" customFormat="1" ht="14.45" customHeight="1">
      <c r="A106" s="36"/>
      <c r="B106" s="37"/>
      <c r="C106" s="180" t="s">
        <v>253</v>
      </c>
      <c r="D106" s="180" t="s">
        <v>202</v>
      </c>
      <c r="E106" s="181" t="s">
        <v>833</v>
      </c>
      <c r="F106" s="182" t="s">
        <v>834</v>
      </c>
      <c r="G106" s="183" t="s">
        <v>285</v>
      </c>
      <c r="H106" s="184">
        <v>40.783000000000001</v>
      </c>
      <c r="I106" s="185"/>
      <c r="J106" s="186">
        <f>ROUND(I106*H106,2)</f>
        <v>0</v>
      </c>
      <c r="K106" s="182" t="s">
        <v>206</v>
      </c>
      <c r="L106" s="41"/>
      <c r="M106" s="187" t="s">
        <v>22</v>
      </c>
      <c r="N106" s="188" t="s">
        <v>51</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207</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207</v>
      </c>
      <c r="BM106" s="191" t="s">
        <v>2583</v>
      </c>
    </row>
    <row r="107" spans="1:65" s="12" customFormat="1" ht="22.9" customHeight="1">
      <c r="B107" s="164"/>
      <c r="C107" s="165"/>
      <c r="D107" s="166" t="s">
        <v>79</v>
      </c>
      <c r="E107" s="178" t="s">
        <v>857</v>
      </c>
      <c r="F107" s="178" t="s">
        <v>858</v>
      </c>
      <c r="G107" s="165"/>
      <c r="H107" s="165"/>
      <c r="I107" s="168"/>
      <c r="J107" s="179">
        <f>BK107</f>
        <v>0</v>
      </c>
      <c r="K107" s="165"/>
      <c r="L107" s="170"/>
      <c r="M107" s="171"/>
      <c r="N107" s="172"/>
      <c r="O107" s="172"/>
      <c r="P107" s="173">
        <f>P108</f>
        <v>0</v>
      </c>
      <c r="Q107" s="172"/>
      <c r="R107" s="173">
        <f>R108</f>
        <v>0</v>
      </c>
      <c r="S107" s="172"/>
      <c r="T107" s="174">
        <f>T108</f>
        <v>0</v>
      </c>
      <c r="AR107" s="175" t="s">
        <v>23</v>
      </c>
      <c r="AT107" s="176" t="s">
        <v>79</v>
      </c>
      <c r="AU107" s="176" t="s">
        <v>23</v>
      </c>
      <c r="AY107" s="175" t="s">
        <v>201</v>
      </c>
      <c r="BK107" s="177">
        <f>BK108</f>
        <v>0</v>
      </c>
    </row>
    <row r="108" spans="1:65" s="2" customFormat="1" ht="24.2" customHeight="1">
      <c r="A108" s="36"/>
      <c r="B108" s="37"/>
      <c r="C108" s="180" t="s">
        <v>260</v>
      </c>
      <c r="D108" s="180" t="s">
        <v>202</v>
      </c>
      <c r="E108" s="181" t="s">
        <v>2584</v>
      </c>
      <c r="F108" s="182" t="s">
        <v>2585</v>
      </c>
      <c r="G108" s="183" t="s">
        <v>285</v>
      </c>
      <c r="H108" s="184">
        <v>46.712000000000003</v>
      </c>
      <c r="I108" s="185"/>
      <c r="J108" s="186">
        <f>ROUND(I108*H108,2)</f>
        <v>0</v>
      </c>
      <c r="K108" s="182" t="s">
        <v>206</v>
      </c>
      <c r="L108" s="41"/>
      <c r="M108" s="263" t="s">
        <v>22</v>
      </c>
      <c r="N108" s="264" t="s">
        <v>51</v>
      </c>
      <c r="O108" s="258"/>
      <c r="P108" s="265">
        <f>O108*H108</f>
        <v>0</v>
      </c>
      <c r="Q108" s="265">
        <v>0</v>
      </c>
      <c r="R108" s="265">
        <f>Q108*H108</f>
        <v>0</v>
      </c>
      <c r="S108" s="265">
        <v>0</v>
      </c>
      <c r="T108" s="266">
        <f>S108*H108</f>
        <v>0</v>
      </c>
      <c r="U108" s="36"/>
      <c r="V108" s="36"/>
      <c r="W108" s="36"/>
      <c r="X108" s="36"/>
      <c r="Y108" s="36"/>
      <c r="Z108" s="36"/>
      <c r="AA108" s="36"/>
      <c r="AB108" s="36"/>
      <c r="AC108" s="36"/>
      <c r="AD108" s="36"/>
      <c r="AE108" s="36"/>
      <c r="AR108" s="191" t="s">
        <v>207</v>
      </c>
      <c r="AT108" s="191" t="s">
        <v>202</v>
      </c>
      <c r="AU108" s="191" t="s">
        <v>89</v>
      </c>
      <c r="AY108" s="19" t="s">
        <v>201</v>
      </c>
      <c r="BE108" s="192">
        <f>IF(N108="základní",J108,0)</f>
        <v>0</v>
      </c>
      <c r="BF108" s="192">
        <f>IF(N108="snížená",J108,0)</f>
        <v>0</v>
      </c>
      <c r="BG108" s="192">
        <f>IF(N108="zákl. přenesená",J108,0)</f>
        <v>0</v>
      </c>
      <c r="BH108" s="192">
        <f>IF(N108="sníž. přenesená",J108,0)</f>
        <v>0</v>
      </c>
      <c r="BI108" s="192">
        <f>IF(N108="nulová",J108,0)</f>
        <v>0</v>
      </c>
      <c r="BJ108" s="19" t="s">
        <v>23</v>
      </c>
      <c r="BK108" s="192">
        <f>ROUND(I108*H108,2)</f>
        <v>0</v>
      </c>
      <c r="BL108" s="19" t="s">
        <v>207</v>
      </c>
      <c r="BM108" s="191" t="s">
        <v>2586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WPUvfi0pTmkVMOhiH3NXvaU2IiPSvrgaBoHrpoPTdXkPq98rYAlDTpzb9C+r6laQsKQNbM4XL7bIf/7lM8B+VA==" saltValue="K4fb6S2G9ok1zVctmsZQcJQDTyVrA2U7yJm/AVlPQ37eTBBhpggPQcEKBT6wCNf8IFg7DYYJ/dob5C1PgnFhQw==" spinCount="100000" sheet="1" objects="1" scenarios="1" formatColumns="0" formatRows="0" autoFilter="0"/>
  <autoFilter ref="C83:K108"/>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117</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2587</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93</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911</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
        <v>22</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912</v>
      </c>
      <c r="F15" s="36"/>
      <c r="G15" s="36"/>
      <c r="H15" s="36"/>
      <c r="I15" s="114" t="s">
        <v>34</v>
      </c>
      <c r="J15" s="105" t="s">
        <v>22</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
        <v>22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913</v>
      </c>
      <c r="F21" s="36"/>
      <c r="G21" s="36"/>
      <c r="H21" s="36"/>
      <c r="I21" s="114" t="s">
        <v>34</v>
      </c>
      <c r="J21" s="105" t="s">
        <v>22</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
        <v>22</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v>
      </c>
      <c r="F24" s="36"/>
      <c r="G24" s="36"/>
      <c r="H24" s="36"/>
      <c r="I24" s="114" t="s">
        <v>34</v>
      </c>
      <c r="J24" s="105" t="s">
        <v>22</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8" t="s">
        <v>22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ROUND(J88,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ROUND((SUM(BE88:BE231)),  2)</f>
        <v>0</v>
      </c>
      <c r="G33" s="36"/>
      <c r="H33" s="36"/>
      <c r="I33" s="126">
        <v>0.21</v>
      </c>
      <c r="J33" s="125">
        <f>ROUND(((SUM(BE88:BE231))*I33),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ROUND((SUM(BF88:BF231)),  2)</f>
        <v>0</v>
      </c>
      <c r="G34" s="36"/>
      <c r="H34" s="36"/>
      <c r="I34" s="126">
        <v>0.15</v>
      </c>
      <c r="J34" s="125">
        <f>ROUND(((SUM(BF88:BF231))*I34),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ROUND((SUM(BG88:BG231)),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ROUND((SUM(BH88:BH231)),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ROUND((SUM(BI88:BI231)),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07 - SO 06 Zařízení TBD</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Obec Nekoř</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30</v>
      </c>
      <c r="D54" s="38"/>
      <c r="E54" s="38"/>
      <c r="F54" s="29" t="str">
        <f>E15</f>
        <v>MDS PROJEKT</v>
      </c>
      <c r="G54" s="38"/>
      <c r="H54" s="38"/>
      <c r="I54" s="31" t="s">
        <v>37</v>
      </c>
      <c r="J54" s="34" t="str">
        <f>E21</f>
        <v>VODNÍ DÍLA - TBD a.s.</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Ing. T. Klemša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J88</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J89</f>
        <v>0</v>
      </c>
      <c r="K60" s="143"/>
      <c r="L60" s="147"/>
    </row>
    <row r="61" spans="1:47" s="10" customFormat="1" ht="19.899999999999999" customHeight="1">
      <c r="B61" s="148"/>
      <c r="C61" s="99"/>
      <c r="D61" s="149" t="s">
        <v>173</v>
      </c>
      <c r="E61" s="150"/>
      <c r="F61" s="150"/>
      <c r="G61" s="150"/>
      <c r="H61" s="150"/>
      <c r="I61" s="150"/>
      <c r="J61" s="151">
        <f>J90</f>
        <v>0</v>
      </c>
      <c r="K61" s="99"/>
      <c r="L61" s="152"/>
    </row>
    <row r="62" spans="1:47" s="10" customFormat="1" ht="19.899999999999999" customHeight="1">
      <c r="B62" s="148"/>
      <c r="C62" s="99"/>
      <c r="D62" s="149" t="s">
        <v>174</v>
      </c>
      <c r="E62" s="150"/>
      <c r="F62" s="150"/>
      <c r="G62" s="150"/>
      <c r="H62" s="150"/>
      <c r="I62" s="150"/>
      <c r="J62" s="151">
        <f>J111</f>
        <v>0</v>
      </c>
      <c r="K62" s="99"/>
      <c r="L62" s="152"/>
    </row>
    <row r="63" spans="1:47" s="10" customFormat="1" ht="19.899999999999999" customHeight="1">
      <c r="B63" s="148"/>
      <c r="C63" s="99"/>
      <c r="D63" s="149" t="s">
        <v>180</v>
      </c>
      <c r="E63" s="150"/>
      <c r="F63" s="150"/>
      <c r="G63" s="150"/>
      <c r="H63" s="150"/>
      <c r="I63" s="150"/>
      <c r="J63" s="151">
        <f>J172</f>
        <v>0</v>
      </c>
      <c r="K63" s="99"/>
      <c r="L63" s="152"/>
    </row>
    <row r="64" spans="1:47" s="10" customFormat="1" ht="19.899999999999999" customHeight="1">
      <c r="B64" s="148"/>
      <c r="C64" s="99"/>
      <c r="D64" s="149" t="s">
        <v>181</v>
      </c>
      <c r="E64" s="150"/>
      <c r="F64" s="150"/>
      <c r="G64" s="150"/>
      <c r="H64" s="150"/>
      <c r="I64" s="150"/>
      <c r="J64" s="151">
        <f>J192</f>
        <v>0</v>
      </c>
      <c r="K64" s="99"/>
      <c r="L64" s="152"/>
    </row>
    <row r="65" spans="1:31" s="10" customFormat="1" ht="19.899999999999999" customHeight="1">
      <c r="B65" s="148"/>
      <c r="C65" s="99"/>
      <c r="D65" s="149" t="s">
        <v>182</v>
      </c>
      <c r="E65" s="150"/>
      <c r="F65" s="150"/>
      <c r="G65" s="150"/>
      <c r="H65" s="150"/>
      <c r="I65" s="150"/>
      <c r="J65" s="151">
        <f>J201</f>
        <v>0</v>
      </c>
      <c r="K65" s="99"/>
      <c r="L65" s="152"/>
    </row>
    <row r="66" spans="1:31" s="9" customFormat="1" ht="24.95" customHeight="1">
      <c r="B66" s="142"/>
      <c r="C66" s="143"/>
      <c r="D66" s="144" t="s">
        <v>183</v>
      </c>
      <c r="E66" s="145"/>
      <c r="F66" s="145"/>
      <c r="G66" s="145"/>
      <c r="H66" s="145"/>
      <c r="I66" s="145"/>
      <c r="J66" s="146">
        <f>J203</f>
        <v>0</v>
      </c>
      <c r="K66" s="143"/>
      <c r="L66" s="147"/>
    </row>
    <row r="67" spans="1:31" s="10" customFormat="1" ht="19.899999999999999" customHeight="1">
      <c r="B67" s="148"/>
      <c r="C67" s="99"/>
      <c r="D67" s="149" t="s">
        <v>2588</v>
      </c>
      <c r="E67" s="150"/>
      <c r="F67" s="150"/>
      <c r="G67" s="150"/>
      <c r="H67" s="150"/>
      <c r="I67" s="150"/>
      <c r="J67" s="151">
        <f>J204</f>
        <v>0</v>
      </c>
      <c r="K67" s="99"/>
      <c r="L67" s="152"/>
    </row>
    <row r="68" spans="1:31" s="10" customFormat="1" ht="19.899999999999999" customHeight="1">
      <c r="B68" s="148"/>
      <c r="C68" s="99"/>
      <c r="D68" s="149" t="s">
        <v>2589</v>
      </c>
      <c r="E68" s="150"/>
      <c r="F68" s="150"/>
      <c r="G68" s="150"/>
      <c r="H68" s="150"/>
      <c r="I68" s="150"/>
      <c r="J68" s="151">
        <f>J221</f>
        <v>0</v>
      </c>
      <c r="K68" s="99"/>
      <c r="L68" s="152"/>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186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9" t="str">
        <f>E7</f>
        <v>VD Pastviny, rekonstrukce koruny hráze</v>
      </c>
      <c r="F78" s="400"/>
      <c r="G78" s="400"/>
      <c r="H78" s="400"/>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164</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73" t="str">
        <f>E9</f>
        <v>07 - SO 06 Zařízení TBD</v>
      </c>
      <c r="F80" s="401"/>
      <c r="G80" s="401"/>
      <c r="H80" s="401"/>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24</v>
      </c>
      <c r="D82" s="38"/>
      <c r="E82" s="38"/>
      <c r="F82" s="29" t="str">
        <f>F12</f>
        <v>Obec Nekoř</v>
      </c>
      <c r="G82" s="38"/>
      <c r="H82" s="38"/>
      <c r="I82" s="31" t="s">
        <v>26</v>
      </c>
      <c r="J82" s="61" t="str">
        <f>IF(J12="","",J12)</f>
        <v>15. 10. 2018</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30</v>
      </c>
      <c r="D84" s="38"/>
      <c r="E84" s="38"/>
      <c r="F84" s="29" t="str">
        <f>E15</f>
        <v>MDS PROJEKT</v>
      </c>
      <c r="G84" s="38"/>
      <c r="H84" s="38"/>
      <c r="I84" s="31" t="s">
        <v>37</v>
      </c>
      <c r="J84" s="34" t="str">
        <f>E21</f>
        <v>VODNÍ DÍLA - TBD a.s.</v>
      </c>
      <c r="K84" s="38"/>
      <c r="L84" s="115"/>
      <c r="S84" s="36"/>
      <c r="T84" s="36"/>
      <c r="U84" s="36"/>
      <c r="V84" s="36"/>
      <c r="W84" s="36"/>
      <c r="X84" s="36"/>
      <c r="Y84" s="36"/>
      <c r="Z84" s="36"/>
      <c r="AA84" s="36"/>
      <c r="AB84" s="36"/>
      <c r="AC84" s="36"/>
      <c r="AD84" s="36"/>
      <c r="AE84" s="36"/>
    </row>
    <row r="85" spans="1:65" s="2" customFormat="1" ht="15.2" customHeight="1">
      <c r="A85" s="36"/>
      <c r="B85" s="37"/>
      <c r="C85" s="31" t="s">
        <v>35</v>
      </c>
      <c r="D85" s="38"/>
      <c r="E85" s="38"/>
      <c r="F85" s="29" t="str">
        <f>IF(E18="","",E18)</f>
        <v>Vyplň údaj</v>
      </c>
      <c r="G85" s="38"/>
      <c r="H85" s="38"/>
      <c r="I85" s="31" t="s">
        <v>42</v>
      </c>
      <c r="J85" s="34" t="str">
        <f>E24</f>
        <v>Ing. T. Klemša</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187</v>
      </c>
      <c r="D87" s="156" t="s">
        <v>65</v>
      </c>
      <c r="E87" s="156" t="s">
        <v>61</v>
      </c>
      <c r="F87" s="156" t="s">
        <v>62</v>
      </c>
      <c r="G87" s="156" t="s">
        <v>188</v>
      </c>
      <c r="H87" s="156" t="s">
        <v>189</v>
      </c>
      <c r="I87" s="156" t="s">
        <v>190</v>
      </c>
      <c r="J87" s="156" t="s">
        <v>170</v>
      </c>
      <c r="K87" s="157" t="s">
        <v>191</v>
      </c>
      <c r="L87" s="158"/>
      <c r="M87" s="70" t="s">
        <v>22</v>
      </c>
      <c r="N87" s="71" t="s">
        <v>50</v>
      </c>
      <c r="O87" s="71" t="s">
        <v>192</v>
      </c>
      <c r="P87" s="71" t="s">
        <v>193</v>
      </c>
      <c r="Q87" s="71" t="s">
        <v>194</v>
      </c>
      <c r="R87" s="71" t="s">
        <v>195</v>
      </c>
      <c r="S87" s="71" t="s">
        <v>196</v>
      </c>
      <c r="T87" s="72" t="s">
        <v>197</v>
      </c>
      <c r="U87" s="153"/>
      <c r="V87" s="153"/>
      <c r="W87" s="153"/>
      <c r="X87" s="153"/>
      <c r="Y87" s="153"/>
      <c r="Z87" s="153"/>
      <c r="AA87" s="153"/>
      <c r="AB87" s="153"/>
      <c r="AC87" s="153"/>
      <c r="AD87" s="153"/>
      <c r="AE87" s="153"/>
    </row>
    <row r="88" spans="1:65" s="2" customFormat="1" ht="22.9" customHeight="1">
      <c r="A88" s="36"/>
      <c r="B88" s="37"/>
      <c r="C88" s="77" t="s">
        <v>198</v>
      </c>
      <c r="D88" s="38"/>
      <c r="E88" s="38"/>
      <c r="F88" s="38"/>
      <c r="G88" s="38"/>
      <c r="H88" s="38"/>
      <c r="I88" s="38"/>
      <c r="J88" s="159">
        <f>BK88</f>
        <v>0</v>
      </c>
      <c r="K88" s="38"/>
      <c r="L88" s="41"/>
      <c r="M88" s="73"/>
      <c r="N88" s="160"/>
      <c r="O88" s="74"/>
      <c r="P88" s="161">
        <f>P89+P203</f>
        <v>0</v>
      </c>
      <c r="Q88" s="74"/>
      <c r="R88" s="161">
        <f>R89+R203</f>
        <v>7.8370025503039997</v>
      </c>
      <c r="S88" s="74"/>
      <c r="T88" s="162">
        <f>T89+T203</f>
        <v>0.46079999999999999</v>
      </c>
      <c r="U88" s="36"/>
      <c r="V88" s="36"/>
      <c r="W88" s="36"/>
      <c r="X88" s="36"/>
      <c r="Y88" s="36"/>
      <c r="Z88" s="36"/>
      <c r="AA88" s="36"/>
      <c r="AB88" s="36"/>
      <c r="AC88" s="36"/>
      <c r="AD88" s="36"/>
      <c r="AE88" s="36"/>
      <c r="AT88" s="19" t="s">
        <v>79</v>
      </c>
      <c r="AU88" s="19" t="s">
        <v>171</v>
      </c>
      <c r="BK88" s="163">
        <f>BK89+BK203</f>
        <v>0</v>
      </c>
    </row>
    <row r="89" spans="1:65" s="12" customFormat="1" ht="25.9" customHeight="1">
      <c r="B89" s="164"/>
      <c r="C89" s="165"/>
      <c r="D89" s="166" t="s">
        <v>79</v>
      </c>
      <c r="E89" s="167" t="s">
        <v>199</v>
      </c>
      <c r="F89" s="167" t="s">
        <v>200</v>
      </c>
      <c r="G89" s="165"/>
      <c r="H89" s="165"/>
      <c r="I89" s="168"/>
      <c r="J89" s="169">
        <f>BK89</f>
        <v>0</v>
      </c>
      <c r="K89" s="165"/>
      <c r="L89" s="170"/>
      <c r="M89" s="171"/>
      <c r="N89" s="172"/>
      <c r="O89" s="172"/>
      <c r="P89" s="173">
        <f>P90+P111+P172+P192+P201</f>
        <v>0</v>
      </c>
      <c r="Q89" s="172"/>
      <c r="R89" s="173">
        <f>R90+R111+R172+R192+R201</f>
        <v>7.4622025503040001</v>
      </c>
      <c r="S89" s="172"/>
      <c r="T89" s="174">
        <f>T90+T111+T172+T192+T201</f>
        <v>0.46079999999999999</v>
      </c>
      <c r="AR89" s="175" t="s">
        <v>23</v>
      </c>
      <c r="AT89" s="176" t="s">
        <v>79</v>
      </c>
      <c r="AU89" s="176" t="s">
        <v>80</v>
      </c>
      <c r="AY89" s="175" t="s">
        <v>201</v>
      </c>
      <c r="BK89" s="177">
        <f>BK90+BK111+BK172+BK192+BK201</f>
        <v>0</v>
      </c>
    </row>
    <row r="90" spans="1:65" s="12" customFormat="1" ht="22.9" customHeight="1">
      <c r="B90" s="164"/>
      <c r="C90" s="165"/>
      <c r="D90" s="166" t="s">
        <v>79</v>
      </c>
      <c r="E90" s="178" t="s">
        <v>23</v>
      </c>
      <c r="F90" s="178" t="s">
        <v>107</v>
      </c>
      <c r="G90" s="165"/>
      <c r="H90" s="165"/>
      <c r="I90" s="168"/>
      <c r="J90" s="179">
        <f>BK90</f>
        <v>0</v>
      </c>
      <c r="K90" s="165"/>
      <c r="L90" s="170"/>
      <c r="M90" s="171"/>
      <c r="N90" s="172"/>
      <c r="O90" s="172"/>
      <c r="P90" s="173">
        <f>SUM(P91:P110)</f>
        <v>0</v>
      </c>
      <c r="Q90" s="172"/>
      <c r="R90" s="173">
        <f>SUM(R91:R110)</f>
        <v>0</v>
      </c>
      <c r="S90" s="172"/>
      <c r="T90" s="174">
        <f>SUM(T91:T110)</f>
        <v>0</v>
      </c>
      <c r="AR90" s="175" t="s">
        <v>23</v>
      </c>
      <c r="AT90" s="176" t="s">
        <v>79</v>
      </c>
      <c r="AU90" s="176" t="s">
        <v>23</v>
      </c>
      <c r="AY90" s="175" t="s">
        <v>201</v>
      </c>
      <c r="BK90" s="177">
        <f>SUM(BK91:BK110)</f>
        <v>0</v>
      </c>
    </row>
    <row r="91" spans="1:65" s="2" customFormat="1" ht="14.45" customHeight="1">
      <c r="A91" s="36"/>
      <c r="B91" s="37"/>
      <c r="C91" s="180" t="s">
        <v>23</v>
      </c>
      <c r="D91" s="180" t="s">
        <v>202</v>
      </c>
      <c r="E91" s="181" t="s">
        <v>2590</v>
      </c>
      <c r="F91" s="182" t="s">
        <v>2591</v>
      </c>
      <c r="G91" s="183" t="s">
        <v>224</v>
      </c>
      <c r="H91" s="184">
        <v>7.3869999999999996</v>
      </c>
      <c r="I91" s="185"/>
      <c r="J91" s="186">
        <f>ROUND(I91*H91,2)</f>
        <v>0</v>
      </c>
      <c r="K91" s="182" t="s">
        <v>206</v>
      </c>
      <c r="L91" s="41"/>
      <c r="M91" s="187" t="s">
        <v>22</v>
      </c>
      <c r="N91" s="188" t="s">
        <v>51</v>
      </c>
      <c r="O91" s="66"/>
      <c r="P91" s="189">
        <f>O91*H91</f>
        <v>0</v>
      </c>
      <c r="Q91" s="189">
        <v>0</v>
      </c>
      <c r="R91" s="189">
        <f>Q91*H91</f>
        <v>0</v>
      </c>
      <c r="S91" s="189">
        <v>0</v>
      </c>
      <c r="T91" s="190">
        <f>S91*H91</f>
        <v>0</v>
      </c>
      <c r="U91" s="36"/>
      <c r="V91" s="36"/>
      <c r="W91" s="36"/>
      <c r="X91" s="36"/>
      <c r="Y91" s="36"/>
      <c r="Z91" s="36"/>
      <c r="AA91" s="36"/>
      <c r="AB91" s="36"/>
      <c r="AC91" s="36"/>
      <c r="AD91" s="36"/>
      <c r="AE91" s="36"/>
      <c r="AR91" s="191" t="s">
        <v>207</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207</v>
      </c>
      <c r="BM91" s="191" t="s">
        <v>2592</v>
      </c>
    </row>
    <row r="92" spans="1:65" s="2" customFormat="1" ht="68.25">
      <c r="A92" s="36"/>
      <c r="B92" s="37"/>
      <c r="C92" s="38"/>
      <c r="D92" s="193" t="s">
        <v>209</v>
      </c>
      <c r="E92" s="38"/>
      <c r="F92" s="194" t="s">
        <v>1346</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209</v>
      </c>
      <c r="AU92" s="19" t="s">
        <v>89</v>
      </c>
    </row>
    <row r="93" spans="1:65" s="14" customFormat="1" ht="11.25">
      <c r="B93" s="208"/>
      <c r="C93" s="209"/>
      <c r="D93" s="193" t="s">
        <v>211</v>
      </c>
      <c r="E93" s="210" t="s">
        <v>22</v>
      </c>
      <c r="F93" s="211" t="s">
        <v>2593</v>
      </c>
      <c r="G93" s="209"/>
      <c r="H93" s="212">
        <v>6.875</v>
      </c>
      <c r="I93" s="213"/>
      <c r="J93" s="209"/>
      <c r="K93" s="209"/>
      <c r="L93" s="214"/>
      <c r="M93" s="215"/>
      <c r="N93" s="216"/>
      <c r="O93" s="216"/>
      <c r="P93" s="216"/>
      <c r="Q93" s="216"/>
      <c r="R93" s="216"/>
      <c r="S93" s="216"/>
      <c r="T93" s="217"/>
      <c r="AT93" s="218" t="s">
        <v>211</v>
      </c>
      <c r="AU93" s="218" t="s">
        <v>89</v>
      </c>
      <c r="AV93" s="14" t="s">
        <v>89</v>
      </c>
      <c r="AW93" s="14" t="s">
        <v>41</v>
      </c>
      <c r="AX93" s="14" t="s">
        <v>80</v>
      </c>
      <c r="AY93" s="218" t="s">
        <v>201</v>
      </c>
    </row>
    <row r="94" spans="1:65" s="14" customFormat="1" ht="11.25">
      <c r="B94" s="208"/>
      <c r="C94" s="209"/>
      <c r="D94" s="193" t="s">
        <v>211</v>
      </c>
      <c r="E94" s="210" t="s">
        <v>22</v>
      </c>
      <c r="F94" s="211" t="s">
        <v>2594</v>
      </c>
      <c r="G94" s="209"/>
      <c r="H94" s="212">
        <v>0.51200000000000001</v>
      </c>
      <c r="I94" s="213"/>
      <c r="J94" s="209"/>
      <c r="K94" s="209"/>
      <c r="L94" s="214"/>
      <c r="M94" s="215"/>
      <c r="N94" s="216"/>
      <c r="O94" s="216"/>
      <c r="P94" s="216"/>
      <c r="Q94" s="216"/>
      <c r="R94" s="216"/>
      <c r="S94" s="216"/>
      <c r="T94" s="217"/>
      <c r="AT94" s="218" t="s">
        <v>211</v>
      </c>
      <c r="AU94" s="218" t="s">
        <v>89</v>
      </c>
      <c r="AV94" s="14" t="s">
        <v>89</v>
      </c>
      <c r="AW94" s="14" t="s">
        <v>41</v>
      </c>
      <c r="AX94" s="14" t="s">
        <v>80</v>
      </c>
      <c r="AY94" s="218" t="s">
        <v>201</v>
      </c>
    </row>
    <row r="95" spans="1:65" s="15" customFormat="1" ht="11.25">
      <c r="B95" s="229"/>
      <c r="C95" s="230"/>
      <c r="D95" s="193" t="s">
        <v>211</v>
      </c>
      <c r="E95" s="231" t="s">
        <v>22</v>
      </c>
      <c r="F95" s="232" t="s">
        <v>316</v>
      </c>
      <c r="G95" s="230"/>
      <c r="H95" s="233">
        <v>7.3870000000000005</v>
      </c>
      <c r="I95" s="234"/>
      <c r="J95" s="230"/>
      <c r="K95" s="230"/>
      <c r="L95" s="235"/>
      <c r="M95" s="236"/>
      <c r="N95" s="237"/>
      <c r="O95" s="237"/>
      <c r="P95" s="237"/>
      <c r="Q95" s="237"/>
      <c r="R95" s="237"/>
      <c r="S95" s="237"/>
      <c r="T95" s="238"/>
      <c r="AT95" s="239" t="s">
        <v>211</v>
      </c>
      <c r="AU95" s="239" t="s">
        <v>89</v>
      </c>
      <c r="AV95" s="15" t="s">
        <v>207</v>
      </c>
      <c r="AW95" s="15" t="s">
        <v>41</v>
      </c>
      <c r="AX95" s="15" t="s">
        <v>23</v>
      </c>
      <c r="AY95" s="239" t="s">
        <v>201</v>
      </c>
    </row>
    <row r="96" spans="1:65" s="2" customFormat="1" ht="37.9" customHeight="1">
      <c r="A96" s="36"/>
      <c r="B96" s="37"/>
      <c r="C96" s="180" t="s">
        <v>89</v>
      </c>
      <c r="D96" s="180" t="s">
        <v>202</v>
      </c>
      <c r="E96" s="181" t="s">
        <v>2595</v>
      </c>
      <c r="F96" s="182" t="s">
        <v>2596</v>
      </c>
      <c r="G96" s="183" t="s">
        <v>224</v>
      </c>
      <c r="H96" s="184">
        <v>7.3869999999999996</v>
      </c>
      <c r="I96" s="185"/>
      <c r="J96" s="186">
        <f>ROUND(I96*H96,2)</f>
        <v>0</v>
      </c>
      <c r="K96" s="182" t="s">
        <v>206</v>
      </c>
      <c r="L96" s="41"/>
      <c r="M96" s="187" t="s">
        <v>22</v>
      </c>
      <c r="N96" s="188" t="s">
        <v>51</v>
      </c>
      <c r="O96" s="66"/>
      <c r="P96" s="189">
        <f>O96*H96</f>
        <v>0</v>
      </c>
      <c r="Q96" s="189">
        <v>0</v>
      </c>
      <c r="R96" s="189">
        <f>Q96*H96</f>
        <v>0</v>
      </c>
      <c r="S96" s="189">
        <v>0</v>
      </c>
      <c r="T96" s="190">
        <f>S96*H96</f>
        <v>0</v>
      </c>
      <c r="U96" s="36"/>
      <c r="V96" s="36"/>
      <c r="W96" s="36"/>
      <c r="X96" s="36"/>
      <c r="Y96" s="36"/>
      <c r="Z96" s="36"/>
      <c r="AA96" s="36"/>
      <c r="AB96" s="36"/>
      <c r="AC96" s="36"/>
      <c r="AD96" s="36"/>
      <c r="AE96" s="36"/>
      <c r="AR96" s="191" t="s">
        <v>207</v>
      </c>
      <c r="AT96" s="191" t="s">
        <v>202</v>
      </c>
      <c r="AU96" s="191" t="s">
        <v>89</v>
      </c>
      <c r="AY96" s="19" t="s">
        <v>201</v>
      </c>
      <c r="BE96" s="192">
        <f>IF(N96="základní",J96,0)</f>
        <v>0</v>
      </c>
      <c r="BF96" s="192">
        <f>IF(N96="snížená",J96,0)</f>
        <v>0</v>
      </c>
      <c r="BG96" s="192">
        <f>IF(N96="zákl. přenesená",J96,0)</f>
        <v>0</v>
      </c>
      <c r="BH96" s="192">
        <f>IF(N96="sníž. přenesená",J96,0)</f>
        <v>0</v>
      </c>
      <c r="BI96" s="192">
        <f>IF(N96="nulová",J96,0)</f>
        <v>0</v>
      </c>
      <c r="BJ96" s="19" t="s">
        <v>23</v>
      </c>
      <c r="BK96" s="192">
        <f>ROUND(I96*H96,2)</f>
        <v>0</v>
      </c>
      <c r="BL96" s="19" t="s">
        <v>207</v>
      </c>
      <c r="BM96" s="191" t="s">
        <v>2597</v>
      </c>
    </row>
    <row r="97" spans="1:65" s="2" customFormat="1" ht="58.5">
      <c r="A97" s="36"/>
      <c r="B97" s="37"/>
      <c r="C97" s="38"/>
      <c r="D97" s="193" t="s">
        <v>209</v>
      </c>
      <c r="E97" s="38"/>
      <c r="F97" s="194" t="s">
        <v>1352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209</v>
      </c>
      <c r="AU97" s="19" t="s">
        <v>89</v>
      </c>
    </row>
    <row r="98" spans="1:65" s="2" customFormat="1" ht="24.2" customHeight="1">
      <c r="A98" s="36"/>
      <c r="B98" s="37"/>
      <c r="C98" s="180" t="s">
        <v>221</v>
      </c>
      <c r="D98" s="180" t="s">
        <v>202</v>
      </c>
      <c r="E98" s="181" t="s">
        <v>2598</v>
      </c>
      <c r="F98" s="182" t="s">
        <v>2599</v>
      </c>
      <c r="G98" s="183" t="s">
        <v>224</v>
      </c>
      <c r="H98" s="184">
        <v>7.3869999999999996</v>
      </c>
      <c r="I98" s="185"/>
      <c r="J98" s="186">
        <f>ROUND(I98*H98,2)</f>
        <v>0</v>
      </c>
      <c r="K98" s="182" t="s">
        <v>206</v>
      </c>
      <c r="L98" s="41"/>
      <c r="M98" s="187" t="s">
        <v>22</v>
      </c>
      <c r="N98" s="188" t="s">
        <v>51</v>
      </c>
      <c r="O98" s="66"/>
      <c r="P98" s="189">
        <f>O98*H98</f>
        <v>0</v>
      </c>
      <c r="Q98" s="189">
        <v>0</v>
      </c>
      <c r="R98" s="189">
        <f>Q98*H98</f>
        <v>0</v>
      </c>
      <c r="S98" s="189">
        <v>0</v>
      </c>
      <c r="T98" s="190">
        <f>S98*H98</f>
        <v>0</v>
      </c>
      <c r="U98" s="36"/>
      <c r="V98" s="36"/>
      <c r="W98" s="36"/>
      <c r="X98" s="36"/>
      <c r="Y98" s="36"/>
      <c r="Z98" s="36"/>
      <c r="AA98" s="36"/>
      <c r="AB98" s="36"/>
      <c r="AC98" s="36"/>
      <c r="AD98" s="36"/>
      <c r="AE98" s="36"/>
      <c r="AR98" s="191" t="s">
        <v>207</v>
      </c>
      <c r="AT98" s="191" t="s">
        <v>202</v>
      </c>
      <c r="AU98" s="191" t="s">
        <v>89</v>
      </c>
      <c r="AY98" s="19" t="s">
        <v>201</v>
      </c>
      <c r="BE98" s="192">
        <f>IF(N98="základní",J98,0)</f>
        <v>0</v>
      </c>
      <c r="BF98" s="192">
        <f>IF(N98="snížená",J98,0)</f>
        <v>0</v>
      </c>
      <c r="BG98" s="192">
        <f>IF(N98="zákl. přenesená",J98,0)</f>
        <v>0</v>
      </c>
      <c r="BH98" s="192">
        <f>IF(N98="sníž. přenesená",J98,0)</f>
        <v>0</v>
      </c>
      <c r="BI98" s="192">
        <f>IF(N98="nulová",J98,0)</f>
        <v>0</v>
      </c>
      <c r="BJ98" s="19" t="s">
        <v>23</v>
      </c>
      <c r="BK98" s="192">
        <f>ROUND(I98*H98,2)</f>
        <v>0</v>
      </c>
      <c r="BL98" s="19" t="s">
        <v>207</v>
      </c>
      <c r="BM98" s="191" t="s">
        <v>2600</v>
      </c>
    </row>
    <row r="99" spans="1:65" s="2" customFormat="1" ht="87.75">
      <c r="A99" s="36"/>
      <c r="B99" s="37"/>
      <c r="C99" s="38"/>
      <c r="D99" s="193" t="s">
        <v>209</v>
      </c>
      <c r="E99" s="38"/>
      <c r="F99" s="194" t="s">
        <v>2601</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209</v>
      </c>
      <c r="AU99" s="19" t="s">
        <v>89</v>
      </c>
    </row>
    <row r="100" spans="1:65" s="2" customFormat="1" ht="24.2" customHeight="1">
      <c r="A100" s="36"/>
      <c r="B100" s="37"/>
      <c r="C100" s="180" t="s">
        <v>207</v>
      </c>
      <c r="D100" s="180" t="s">
        <v>202</v>
      </c>
      <c r="E100" s="181" t="s">
        <v>1362</v>
      </c>
      <c r="F100" s="182" t="s">
        <v>1291</v>
      </c>
      <c r="G100" s="183" t="s">
        <v>285</v>
      </c>
      <c r="H100" s="184">
        <v>4.6109999999999998</v>
      </c>
      <c r="I100" s="185"/>
      <c r="J100" s="186">
        <f>ROUND(I100*H100,2)</f>
        <v>0</v>
      </c>
      <c r="K100" s="182" t="s">
        <v>206</v>
      </c>
      <c r="L100" s="41"/>
      <c r="M100" s="187" t="s">
        <v>22</v>
      </c>
      <c r="N100" s="188" t="s">
        <v>51</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207</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207</v>
      </c>
      <c r="BM100" s="191" t="s">
        <v>2602</v>
      </c>
    </row>
    <row r="101" spans="1:65" s="2" customFormat="1" ht="39">
      <c r="A101" s="36"/>
      <c r="B101" s="37"/>
      <c r="C101" s="38"/>
      <c r="D101" s="193" t="s">
        <v>209</v>
      </c>
      <c r="E101" s="38"/>
      <c r="F101" s="194" t="s">
        <v>1364</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209</v>
      </c>
      <c r="AU101" s="19" t="s">
        <v>89</v>
      </c>
    </row>
    <row r="102" spans="1:65" s="14" customFormat="1" ht="11.25">
      <c r="B102" s="208"/>
      <c r="C102" s="209"/>
      <c r="D102" s="193" t="s">
        <v>211</v>
      </c>
      <c r="E102" s="210" t="s">
        <v>22</v>
      </c>
      <c r="F102" s="211" t="s">
        <v>2603</v>
      </c>
      <c r="G102" s="209"/>
      <c r="H102" s="212">
        <v>4.6109999999999998</v>
      </c>
      <c r="I102" s="213"/>
      <c r="J102" s="209"/>
      <c r="K102" s="209"/>
      <c r="L102" s="214"/>
      <c r="M102" s="215"/>
      <c r="N102" s="216"/>
      <c r="O102" s="216"/>
      <c r="P102" s="216"/>
      <c r="Q102" s="216"/>
      <c r="R102" s="216"/>
      <c r="S102" s="216"/>
      <c r="T102" s="217"/>
      <c r="AT102" s="218" t="s">
        <v>211</v>
      </c>
      <c r="AU102" s="218" t="s">
        <v>89</v>
      </c>
      <c r="AV102" s="14" t="s">
        <v>89</v>
      </c>
      <c r="AW102" s="14" t="s">
        <v>41</v>
      </c>
      <c r="AX102" s="14" t="s">
        <v>23</v>
      </c>
      <c r="AY102" s="218" t="s">
        <v>201</v>
      </c>
    </row>
    <row r="103" spans="1:65" s="2" customFormat="1" ht="14.45" customHeight="1">
      <c r="A103" s="36"/>
      <c r="B103" s="37"/>
      <c r="C103" s="180" t="s">
        <v>234</v>
      </c>
      <c r="D103" s="180" t="s">
        <v>202</v>
      </c>
      <c r="E103" s="181" t="s">
        <v>2604</v>
      </c>
      <c r="F103" s="182" t="s">
        <v>2605</v>
      </c>
      <c r="G103" s="183" t="s">
        <v>224</v>
      </c>
      <c r="H103" s="184">
        <v>5.2910000000000004</v>
      </c>
      <c r="I103" s="185"/>
      <c r="J103" s="186">
        <f>ROUND(I103*H103,2)</f>
        <v>0</v>
      </c>
      <c r="K103" s="182" t="s">
        <v>22</v>
      </c>
      <c r="L103" s="41"/>
      <c r="M103" s="187" t="s">
        <v>22</v>
      </c>
      <c r="N103" s="188" t="s">
        <v>51</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207</v>
      </c>
      <c r="AT103" s="191" t="s">
        <v>202</v>
      </c>
      <c r="AU103" s="191" t="s">
        <v>89</v>
      </c>
      <c r="AY103" s="19" t="s">
        <v>201</v>
      </c>
      <c r="BE103" s="192">
        <f>IF(N103="základní",J103,0)</f>
        <v>0</v>
      </c>
      <c r="BF103" s="192">
        <f>IF(N103="snížená",J103,0)</f>
        <v>0</v>
      </c>
      <c r="BG103" s="192">
        <f>IF(N103="zákl. přenesená",J103,0)</f>
        <v>0</v>
      </c>
      <c r="BH103" s="192">
        <f>IF(N103="sníž. přenesená",J103,0)</f>
        <v>0</v>
      </c>
      <c r="BI103" s="192">
        <f>IF(N103="nulová",J103,0)</f>
        <v>0</v>
      </c>
      <c r="BJ103" s="19" t="s">
        <v>23</v>
      </c>
      <c r="BK103" s="192">
        <f>ROUND(I103*H103,2)</f>
        <v>0</v>
      </c>
      <c r="BL103" s="19" t="s">
        <v>207</v>
      </c>
      <c r="BM103" s="191" t="s">
        <v>2606</v>
      </c>
    </row>
    <row r="104" spans="1:65" s="14" customFormat="1" ht="11.25">
      <c r="B104" s="208"/>
      <c r="C104" s="209"/>
      <c r="D104" s="193" t="s">
        <v>211</v>
      </c>
      <c r="E104" s="210" t="s">
        <v>22</v>
      </c>
      <c r="F104" s="211" t="s">
        <v>2607</v>
      </c>
      <c r="G104" s="209"/>
      <c r="H104" s="212">
        <v>5.2910000000000004</v>
      </c>
      <c r="I104" s="213"/>
      <c r="J104" s="209"/>
      <c r="K104" s="209"/>
      <c r="L104" s="214"/>
      <c r="M104" s="215"/>
      <c r="N104" s="216"/>
      <c r="O104" s="216"/>
      <c r="P104" s="216"/>
      <c r="Q104" s="216"/>
      <c r="R104" s="216"/>
      <c r="S104" s="216"/>
      <c r="T104" s="217"/>
      <c r="AT104" s="218" t="s">
        <v>211</v>
      </c>
      <c r="AU104" s="218" t="s">
        <v>89</v>
      </c>
      <c r="AV104" s="14" t="s">
        <v>89</v>
      </c>
      <c r="AW104" s="14" t="s">
        <v>41</v>
      </c>
      <c r="AX104" s="14" t="s">
        <v>23</v>
      </c>
      <c r="AY104" s="218" t="s">
        <v>201</v>
      </c>
    </row>
    <row r="105" spans="1:65" s="2" customFormat="1" ht="24.2" customHeight="1">
      <c r="A105" s="36"/>
      <c r="B105" s="37"/>
      <c r="C105" s="180" t="s">
        <v>241</v>
      </c>
      <c r="D105" s="180" t="s">
        <v>202</v>
      </c>
      <c r="E105" s="181" t="s">
        <v>1366</v>
      </c>
      <c r="F105" s="182" t="s">
        <v>1367</v>
      </c>
      <c r="G105" s="183" t="s">
        <v>224</v>
      </c>
      <c r="H105" s="184">
        <v>5.2910000000000004</v>
      </c>
      <c r="I105" s="185"/>
      <c r="J105" s="186">
        <f>ROUND(I105*H105,2)</f>
        <v>0</v>
      </c>
      <c r="K105" s="182" t="s">
        <v>206</v>
      </c>
      <c r="L105" s="41"/>
      <c r="M105" s="187" t="s">
        <v>22</v>
      </c>
      <c r="N105" s="188" t="s">
        <v>51</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207</v>
      </c>
      <c r="AT105" s="191" t="s">
        <v>202</v>
      </c>
      <c r="AU105" s="191" t="s">
        <v>89</v>
      </c>
      <c r="AY105" s="19" t="s">
        <v>201</v>
      </c>
      <c r="BE105" s="192">
        <f>IF(N105="základní",J105,0)</f>
        <v>0</v>
      </c>
      <c r="BF105" s="192">
        <f>IF(N105="snížená",J105,0)</f>
        <v>0</v>
      </c>
      <c r="BG105" s="192">
        <f>IF(N105="zákl. přenesená",J105,0)</f>
        <v>0</v>
      </c>
      <c r="BH105" s="192">
        <f>IF(N105="sníž. přenesená",J105,0)</f>
        <v>0</v>
      </c>
      <c r="BI105" s="192">
        <f>IF(N105="nulová",J105,0)</f>
        <v>0</v>
      </c>
      <c r="BJ105" s="19" t="s">
        <v>23</v>
      </c>
      <c r="BK105" s="192">
        <f>ROUND(I105*H105,2)</f>
        <v>0</v>
      </c>
      <c r="BL105" s="19" t="s">
        <v>207</v>
      </c>
      <c r="BM105" s="191" t="s">
        <v>2608</v>
      </c>
    </row>
    <row r="106" spans="1:65" s="2" customFormat="1" ht="126.75">
      <c r="A106" s="36"/>
      <c r="B106" s="37"/>
      <c r="C106" s="38"/>
      <c r="D106" s="193" t="s">
        <v>209</v>
      </c>
      <c r="E106" s="38"/>
      <c r="F106" s="194" t="s">
        <v>1369</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209</v>
      </c>
      <c r="AU106" s="19" t="s">
        <v>89</v>
      </c>
    </row>
    <row r="107" spans="1:65" s="2" customFormat="1" ht="24.2" customHeight="1">
      <c r="A107" s="36"/>
      <c r="B107" s="37"/>
      <c r="C107" s="180" t="s">
        <v>246</v>
      </c>
      <c r="D107" s="180" t="s">
        <v>202</v>
      </c>
      <c r="E107" s="181" t="s">
        <v>1358</v>
      </c>
      <c r="F107" s="182" t="s">
        <v>1359</v>
      </c>
      <c r="G107" s="183" t="s">
        <v>224</v>
      </c>
      <c r="H107" s="184">
        <v>2.0960000000000001</v>
      </c>
      <c r="I107" s="185"/>
      <c r="J107" s="186">
        <f>ROUND(I107*H107,2)</f>
        <v>0</v>
      </c>
      <c r="K107" s="182" t="s">
        <v>206</v>
      </c>
      <c r="L107" s="41"/>
      <c r="M107" s="187" t="s">
        <v>22</v>
      </c>
      <c r="N107" s="188" t="s">
        <v>51</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207</v>
      </c>
      <c r="AT107" s="191" t="s">
        <v>202</v>
      </c>
      <c r="AU107" s="191" t="s">
        <v>89</v>
      </c>
      <c r="AY107" s="19" t="s">
        <v>201</v>
      </c>
      <c r="BE107" s="192">
        <f>IF(N107="základní",J107,0)</f>
        <v>0</v>
      </c>
      <c r="BF107" s="192">
        <f>IF(N107="snížená",J107,0)</f>
        <v>0</v>
      </c>
      <c r="BG107" s="192">
        <f>IF(N107="zákl. přenesená",J107,0)</f>
        <v>0</v>
      </c>
      <c r="BH107" s="192">
        <f>IF(N107="sníž. přenesená",J107,0)</f>
        <v>0</v>
      </c>
      <c r="BI107" s="192">
        <f>IF(N107="nulová",J107,0)</f>
        <v>0</v>
      </c>
      <c r="BJ107" s="19" t="s">
        <v>23</v>
      </c>
      <c r="BK107" s="192">
        <f>ROUND(I107*H107,2)</f>
        <v>0</v>
      </c>
      <c r="BL107" s="19" t="s">
        <v>207</v>
      </c>
      <c r="BM107" s="191" t="s">
        <v>2609</v>
      </c>
    </row>
    <row r="108" spans="1:65" s="2" customFormat="1" ht="97.5">
      <c r="A108" s="36"/>
      <c r="B108" s="37"/>
      <c r="C108" s="38"/>
      <c r="D108" s="193" t="s">
        <v>209</v>
      </c>
      <c r="E108" s="38"/>
      <c r="F108" s="194" t="s">
        <v>1361</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209</v>
      </c>
      <c r="AU108" s="19" t="s">
        <v>89</v>
      </c>
    </row>
    <row r="109" spans="1:65" s="2" customFormat="1" ht="29.25">
      <c r="A109" s="36"/>
      <c r="B109" s="37"/>
      <c r="C109" s="38"/>
      <c r="D109" s="193" t="s">
        <v>953</v>
      </c>
      <c r="E109" s="38"/>
      <c r="F109" s="194" t="s">
        <v>2610</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953</v>
      </c>
      <c r="AU109" s="19" t="s">
        <v>89</v>
      </c>
    </row>
    <row r="110" spans="1:65" s="14" customFormat="1" ht="11.25">
      <c r="B110" s="208"/>
      <c r="C110" s="209"/>
      <c r="D110" s="193" t="s">
        <v>211</v>
      </c>
      <c r="E110" s="210" t="s">
        <v>22</v>
      </c>
      <c r="F110" s="211" t="s">
        <v>2611</v>
      </c>
      <c r="G110" s="209"/>
      <c r="H110" s="212">
        <v>2.0960000000000001</v>
      </c>
      <c r="I110" s="213"/>
      <c r="J110" s="209"/>
      <c r="K110" s="209"/>
      <c r="L110" s="214"/>
      <c r="M110" s="215"/>
      <c r="N110" s="216"/>
      <c r="O110" s="216"/>
      <c r="P110" s="216"/>
      <c r="Q110" s="216"/>
      <c r="R110" s="216"/>
      <c r="S110" s="216"/>
      <c r="T110" s="217"/>
      <c r="AT110" s="218" t="s">
        <v>211</v>
      </c>
      <c r="AU110" s="218" t="s">
        <v>89</v>
      </c>
      <c r="AV110" s="14" t="s">
        <v>89</v>
      </c>
      <c r="AW110" s="14" t="s">
        <v>41</v>
      </c>
      <c r="AX110" s="14" t="s">
        <v>23</v>
      </c>
      <c r="AY110" s="218" t="s">
        <v>201</v>
      </c>
    </row>
    <row r="111" spans="1:65" s="12" customFormat="1" ht="22.9" customHeight="1">
      <c r="B111" s="164"/>
      <c r="C111" s="165"/>
      <c r="D111" s="166" t="s">
        <v>79</v>
      </c>
      <c r="E111" s="178" t="s">
        <v>89</v>
      </c>
      <c r="F111" s="178" t="s">
        <v>240</v>
      </c>
      <c r="G111" s="165"/>
      <c r="H111" s="165"/>
      <c r="I111" s="168"/>
      <c r="J111" s="179">
        <f>BK111</f>
        <v>0</v>
      </c>
      <c r="K111" s="165"/>
      <c r="L111" s="170"/>
      <c r="M111" s="171"/>
      <c r="N111" s="172"/>
      <c r="O111" s="172"/>
      <c r="P111" s="173">
        <f>SUM(P112:P171)</f>
        <v>0</v>
      </c>
      <c r="Q111" s="172"/>
      <c r="R111" s="173">
        <f>SUM(R112:R171)</f>
        <v>7.4519900543039999</v>
      </c>
      <c r="S111" s="172"/>
      <c r="T111" s="174">
        <f>SUM(T112:T171)</f>
        <v>0</v>
      </c>
      <c r="AR111" s="175" t="s">
        <v>23</v>
      </c>
      <c r="AT111" s="176" t="s">
        <v>79</v>
      </c>
      <c r="AU111" s="176" t="s">
        <v>23</v>
      </c>
      <c r="AY111" s="175" t="s">
        <v>201</v>
      </c>
      <c r="BK111" s="177">
        <f>SUM(BK112:BK171)</f>
        <v>0</v>
      </c>
    </row>
    <row r="112" spans="1:65" s="2" customFormat="1" ht="14.45" customHeight="1">
      <c r="A112" s="36"/>
      <c r="B112" s="37"/>
      <c r="C112" s="180" t="s">
        <v>253</v>
      </c>
      <c r="D112" s="180" t="s">
        <v>202</v>
      </c>
      <c r="E112" s="181" t="s">
        <v>2612</v>
      </c>
      <c r="F112" s="182" t="s">
        <v>2613</v>
      </c>
      <c r="G112" s="183" t="s">
        <v>205</v>
      </c>
      <c r="H112" s="184">
        <v>15.48</v>
      </c>
      <c r="I112" s="185"/>
      <c r="J112" s="186">
        <f>ROUND(I112*H112,2)</f>
        <v>0</v>
      </c>
      <c r="K112" s="182" t="s">
        <v>206</v>
      </c>
      <c r="L112" s="41"/>
      <c r="M112" s="187" t="s">
        <v>22</v>
      </c>
      <c r="N112" s="188" t="s">
        <v>51</v>
      </c>
      <c r="O112" s="66"/>
      <c r="P112" s="189">
        <f>O112*H112</f>
        <v>0</v>
      </c>
      <c r="Q112" s="189">
        <v>2.4719E-3</v>
      </c>
      <c r="R112" s="189">
        <f>Q112*H112</f>
        <v>3.8265012000000001E-2</v>
      </c>
      <c r="S112" s="189">
        <v>0</v>
      </c>
      <c r="T112" s="190">
        <f>S112*H112</f>
        <v>0</v>
      </c>
      <c r="U112" s="36"/>
      <c r="V112" s="36"/>
      <c r="W112" s="36"/>
      <c r="X112" s="36"/>
      <c r="Y112" s="36"/>
      <c r="Z112" s="36"/>
      <c r="AA112" s="36"/>
      <c r="AB112" s="36"/>
      <c r="AC112" s="36"/>
      <c r="AD112" s="36"/>
      <c r="AE112" s="36"/>
      <c r="AR112" s="191" t="s">
        <v>207</v>
      </c>
      <c r="AT112" s="191" t="s">
        <v>202</v>
      </c>
      <c r="AU112" s="191" t="s">
        <v>89</v>
      </c>
      <c r="AY112" s="19" t="s">
        <v>201</v>
      </c>
      <c r="BE112" s="192">
        <f>IF(N112="základní",J112,0)</f>
        <v>0</v>
      </c>
      <c r="BF112" s="192">
        <f>IF(N112="snížená",J112,0)</f>
        <v>0</v>
      </c>
      <c r="BG112" s="192">
        <f>IF(N112="zákl. přenesená",J112,0)</f>
        <v>0</v>
      </c>
      <c r="BH112" s="192">
        <f>IF(N112="sníž. přenesená",J112,0)</f>
        <v>0</v>
      </c>
      <c r="BI112" s="192">
        <f>IF(N112="nulová",J112,0)</f>
        <v>0</v>
      </c>
      <c r="BJ112" s="19" t="s">
        <v>23</v>
      </c>
      <c r="BK112" s="192">
        <f>ROUND(I112*H112,2)</f>
        <v>0</v>
      </c>
      <c r="BL112" s="19" t="s">
        <v>207</v>
      </c>
      <c r="BM112" s="191" t="s">
        <v>2614</v>
      </c>
    </row>
    <row r="113" spans="1:51" s="2" customFormat="1" ht="39">
      <c r="A113" s="36"/>
      <c r="B113" s="37"/>
      <c r="C113" s="38"/>
      <c r="D113" s="193" t="s">
        <v>209</v>
      </c>
      <c r="E113" s="38"/>
      <c r="F113" s="194" t="s">
        <v>2615</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209</v>
      </c>
      <c r="AU113" s="19" t="s">
        <v>89</v>
      </c>
    </row>
    <row r="114" spans="1:51" s="13" customFormat="1" ht="11.25">
      <c r="B114" s="198"/>
      <c r="C114" s="199"/>
      <c r="D114" s="193" t="s">
        <v>211</v>
      </c>
      <c r="E114" s="200" t="s">
        <v>22</v>
      </c>
      <c r="F114" s="201" t="s">
        <v>2616</v>
      </c>
      <c r="G114" s="199"/>
      <c r="H114" s="200" t="s">
        <v>22</v>
      </c>
      <c r="I114" s="202"/>
      <c r="J114" s="199"/>
      <c r="K114" s="199"/>
      <c r="L114" s="203"/>
      <c r="M114" s="204"/>
      <c r="N114" s="205"/>
      <c r="O114" s="205"/>
      <c r="P114" s="205"/>
      <c r="Q114" s="205"/>
      <c r="R114" s="205"/>
      <c r="S114" s="205"/>
      <c r="T114" s="206"/>
      <c r="AT114" s="207" t="s">
        <v>211</v>
      </c>
      <c r="AU114" s="207" t="s">
        <v>89</v>
      </c>
      <c r="AV114" s="13" t="s">
        <v>23</v>
      </c>
      <c r="AW114" s="13" t="s">
        <v>41</v>
      </c>
      <c r="AX114" s="13" t="s">
        <v>80</v>
      </c>
      <c r="AY114" s="207" t="s">
        <v>201</v>
      </c>
    </row>
    <row r="115" spans="1:51" s="14" customFormat="1" ht="11.25">
      <c r="B115" s="208"/>
      <c r="C115" s="209"/>
      <c r="D115" s="193" t="s">
        <v>211</v>
      </c>
      <c r="E115" s="210" t="s">
        <v>22</v>
      </c>
      <c r="F115" s="211" t="s">
        <v>2617</v>
      </c>
      <c r="G115" s="209"/>
      <c r="H115" s="212">
        <v>5.28</v>
      </c>
      <c r="I115" s="213"/>
      <c r="J115" s="209"/>
      <c r="K115" s="209"/>
      <c r="L115" s="214"/>
      <c r="M115" s="215"/>
      <c r="N115" s="216"/>
      <c r="O115" s="216"/>
      <c r="P115" s="216"/>
      <c r="Q115" s="216"/>
      <c r="R115" s="216"/>
      <c r="S115" s="216"/>
      <c r="T115" s="217"/>
      <c r="AT115" s="218" t="s">
        <v>211</v>
      </c>
      <c r="AU115" s="218" t="s">
        <v>89</v>
      </c>
      <c r="AV115" s="14" t="s">
        <v>89</v>
      </c>
      <c r="AW115" s="14" t="s">
        <v>41</v>
      </c>
      <c r="AX115" s="14" t="s">
        <v>80</v>
      </c>
      <c r="AY115" s="218" t="s">
        <v>201</v>
      </c>
    </row>
    <row r="116" spans="1:51" s="14" customFormat="1" ht="11.25">
      <c r="B116" s="208"/>
      <c r="C116" s="209"/>
      <c r="D116" s="193" t="s">
        <v>211</v>
      </c>
      <c r="E116" s="210" t="s">
        <v>22</v>
      </c>
      <c r="F116" s="211" t="s">
        <v>2618</v>
      </c>
      <c r="G116" s="209"/>
      <c r="H116" s="212">
        <v>2.56</v>
      </c>
      <c r="I116" s="213"/>
      <c r="J116" s="209"/>
      <c r="K116" s="209"/>
      <c r="L116" s="214"/>
      <c r="M116" s="215"/>
      <c r="N116" s="216"/>
      <c r="O116" s="216"/>
      <c r="P116" s="216"/>
      <c r="Q116" s="216"/>
      <c r="R116" s="216"/>
      <c r="S116" s="216"/>
      <c r="T116" s="217"/>
      <c r="AT116" s="218" t="s">
        <v>211</v>
      </c>
      <c r="AU116" s="218" t="s">
        <v>89</v>
      </c>
      <c r="AV116" s="14" t="s">
        <v>89</v>
      </c>
      <c r="AW116" s="14" t="s">
        <v>41</v>
      </c>
      <c r="AX116" s="14" t="s">
        <v>80</v>
      </c>
      <c r="AY116" s="218" t="s">
        <v>201</v>
      </c>
    </row>
    <row r="117" spans="1:51" s="16" customFormat="1" ht="11.25">
      <c r="B117" s="245"/>
      <c r="C117" s="246"/>
      <c r="D117" s="193" t="s">
        <v>211</v>
      </c>
      <c r="E117" s="247" t="s">
        <v>22</v>
      </c>
      <c r="F117" s="248" t="s">
        <v>969</v>
      </c>
      <c r="G117" s="246"/>
      <c r="H117" s="249">
        <v>7.84</v>
      </c>
      <c r="I117" s="250"/>
      <c r="J117" s="246"/>
      <c r="K117" s="246"/>
      <c r="L117" s="251"/>
      <c r="M117" s="252"/>
      <c r="N117" s="253"/>
      <c r="O117" s="253"/>
      <c r="P117" s="253"/>
      <c r="Q117" s="253"/>
      <c r="R117" s="253"/>
      <c r="S117" s="253"/>
      <c r="T117" s="254"/>
      <c r="AT117" s="255" t="s">
        <v>211</v>
      </c>
      <c r="AU117" s="255" t="s">
        <v>89</v>
      </c>
      <c r="AV117" s="16" t="s">
        <v>221</v>
      </c>
      <c r="AW117" s="16" t="s">
        <v>41</v>
      </c>
      <c r="AX117" s="16" t="s">
        <v>80</v>
      </c>
      <c r="AY117" s="255" t="s">
        <v>201</v>
      </c>
    </row>
    <row r="118" spans="1:51" s="13" customFormat="1" ht="11.25">
      <c r="B118" s="198"/>
      <c r="C118" s="199"/>
      <c r="D118" s="193" t="s">
        <v>211</v>
      </c>
      <c r="E118" s="200" t="s">
        <v>22</v>
      </c>
      <c r="F118" s="201" t="s">
        <v>2619</v>
      </c>
      <c r="G118" s="199"/>
      <c r="H118" s="200" t="s">
        <v>22</v>
      </c>
      <c r="I118" s="202"/>
      <c r="J118" s="199"/>
      <c r="K118" s="199"/>
      <c r="L118" s="203"/>
      <c r="M118" s="204"/>
      <c r="N118" s="205"/>
      <c r="O118" s="205"/>
      <c r="P118" s="205"/>
      <c r="Q118" s="205"/>
      <c r="R118" s="205"/>
      <c r="S118" s="205"/>
      <c r="T118" s="206"/>
      <c r="AT118" s="207" t="s">
        <v>211</v>
      </c>
      <c r="AU118" s="207" t="s">
        <v>89</v>
      </c>
      <c r="AV118" s="13" t="s">
        <v>23</v>
      </c>
      <c r="AW118" s="13" t="s">
        <v>41</v>
      </c>
      <c r="AX118" s="13" t="s">
        <v>80</v>
      </c>
      <c r="AY118" s="207" t="s">
        <v>201</v>
      </c>
    </row>
    <row r="119" spans="1:51" s="14" customFormat="1" ht="11.25">
      <c r="B119" s="208"/>
      <c r="C119" s="209"/>
      <c r="D119" s="193" t="s">
        <v>211</v>
      </c>
      <c r="E119" s="210" t="s">
        <v>22</v>
      </c>
      <c r="F119" s="211" t="s">
        <v>2620</v>
      </c>
      <c r="G119" s="209"/>
      <c r="H119" s="212">
        <v>2.56</v>
      </c>
      <c r="I119" s="213"/>
      <c r="J119" s="209"/>
      <c r="K119" s="209"/>
      <c r="L119" s="214"/>
      <c r="M119" s="215"/>
      <c r="N119" s="216"/>
      <c r="O119" s="216"/>
      <c r="P119" s="216"/>
      <c r="Q119" s="216"/>
      <c r="R119" s="216"/>
      <c r="S119" s="216"/>
      <c r="T119" s="217"/>
      <c r="AT119" s="218" t="s">
        <v>211</v>
      </c>
      <c r="AU119" s="218" t="s">
        <v>89</v>
      </c>
      <c r="AV119" s="14" t="s">
        <v>89</v>
      </c>
      <c r="AW119" s="14" t="s">
        <v>41</v>
      </c>
      <c r="AX119" s="14" t="s">
        <v>80</v>
      </c>
      <c r="AY119" s="218" t="s">
        <v>201</v>
      </c>
    </row>
    <row r="120" spans="1:51" s="14" customFormat="1" ht="11.25">
      <c r="B120" s="208"/>
      <c r="C120" s="209"/>
      <c r="D120" s="193" t="s">
        <v>211</v>
      </c>
      <c r="E120" s="210" t="s">
        <v>22</v>
      </c>
      <c r="F120" s="211" t="s">
        <v>2621</v>
      </c>
      <c r="G120" s="209"/>
      <c r="H120" s="212">
        <v>2.08</v>
      </c>
      <c r="I120" s="213"/>
      <c r="J120" s="209"/>
      <c r="K120" s="209"/>
      <c r="L120" s="214"/>
      <c r="M120" s="215"/>
      <c r="N120" s="216"/>
      <c r="O120" s="216"/>
      <c r="P120" s="216"/>
      <c r="Q120" s="216"/>
      <c r="R120" s="216"/>
      <c r="S120" s="216"/>
      <c r="T120" s="217"/>
      <c r="AT120" s="218" t="s">
        <v>211</v>
      </c>
      <c r="AU120" s="218" t="s">
        <v>89</v>
      </c>
      <c r="AV120" s="14" t="s">
        <v>89</v>
      </c>
      <c r="AW120" s="14" t="s">
        <v>41</v>
      </c>
      <c r="AX120" s="14" t="s">
        <v>80</v>
      </c>
      <c r="AY120" s="218" t="s">
        <v>201</v>
      </c>
    </row>
    <row r="121" spans="1:51" s="16" customFormat="1" ht="11.25">
      <c r="B121" s="245"/>
      <c r="C121" s="246"/>
      <c r="D121" s="193" t="s">
        <v>211</v>
      </c>
      <c r="E121" s="247" t="s">
        <v>22</v>
      </c>
      <c r="F121" s="248" t="s">
        <v>969</v>
      </c>
      <c r="G121" s="246"/>
      <c r="H121" s="249">
        <v>4.6400000000000006</v>
      </c>
      <c r="I121" s="250"/>
      <c r="J121" s="246"/>
      <c r="K121" s="246"/>
      <c r="L121" s="251"/>
      <c r="M121" s="252"/>
      <c r="N121" s="253"/>
      <c r="O121" s="253"/>
      <c r="P121" s="253"/>
      <c r="Q121" s="253"/>
      <c r="R121" s="253"/>
      <c r="S121" s="253"/>
      <c r="T121" s="254"/>
      <c r="AT121" s="255" t="s">
        <v>211</v>
      </c>
      <c r="AU121" s="255" t="s">
        <v>89</v>
      </c>
      <c r="AV121" s="16" t="s">
        <v>221</v>
      </c>
      <c r="AW121" s="16" t="s">
        <v>41</v>
      </c>
      <c r="AX121" s="16" t="s">
        <v>80</v>
      </c>
      <c r="AY121" s="255" t="s">
        <v>201</v>
      </c>
    </row>
    <row r="122" spans="1:51" s="13" customFormat="1" ht="11.25">
      <c r="B122" s="198"/>
      <c r="C122" s="199"/>
      <c r="D122" s="193" t="s">
        <v>211</v>
      </c>
      <c r="E122" s="200" t="s">
        <v>22</v>
      </c>
      <c r="F122" s="201" t="s">
        <v>2622</v>
      </c>
      <c r="G122" s="199"/>
      <c r="H122" s="200" t="s">
        <v>22</v>
      </c>
      <c r="I122" s="202"/>
      <c r="J122" s="199"/>
      <c r="K122" s="199"/>
      <c r="L122" s="203"/>
      <c r="M122" s="204"/>
      <c r="N122" s="205"/>
      <c r="O122" s="205"/>
      <c r="P122" s="205"/>
      <c r="Q122" s="205"/>
      <c r="R122" s="205"/>
      <c r="S122" s="205"/>
      <c r="T122" s="206"/>
      <c r="AT122" s="207" t="s">
        <v>211</v>
      </c>
      <c r="AU122" s="207" t="s">
        <v>89</v>
      </c>
      <c r="AV122" s="13" t="s">
        <v>23</v>
      </c>
      <c r="AW122" s="13" t="s">
        <v>41</v>
      </c>
      <c r="AX122" s="13" t="s">
        <v>80</v>
      </c>
      <c r="AY122" s="207" t="s">
        <v>201</v>
      </c>
    </row>
    <row r="123" spans="1:51" s="14" customFormat="1" ht="11.25">
      <c r="B123" s="208"/>
      <c r="C123" s="209"/>
      <c r="D123" s="193" t="s">
        <v>211</v>
      </c>
      <c r="E123" s="210" t="s">
        <v>22</v>
      </c>
      <c r="F123" s="211" t="s">
        <v>2623</v>
      </c>
      <c r="G123" s="209"/>
      <c r="H123" s="212">
        <v>0</v>
      </c>
      <c r="I123" s="213"/>
      <c r="J123" s="209"/>
      <c r="K123" s="209"/>
      <c r="L123" s="214"/>
      <c r="M123" s="215"/>
      <c r="N123" s="216"/>
      <c r="O123" s="216"/>
      <c r="P123" s="216"/>
      <c r="Q123" s="216"/>
      <c r="R123" s="216"/>
      <c r="S123" s="216"/>
      <c r="T123" s="217"/>
      <c r="AT123" s="218" t="s">
        <v>211</v>
      </c>
      <c r="AU123" s="218" t="s">
        <v>89</v>
      </c>
      <c r="AV123" s="14" t="s">
        <v>89</v>
      </c>
      <c r="AW123" s="14" t="s">
        <v>41</v>
      </c>
      <c r="AX123" s="14" t="s">
        <v>80</v>
      </c>
      <c r="AY123" s="218" t="s">
        <v>201</v>
      </c>
    </row>
    <row r="124" spans="1:51" s="14" customFormat="1" ht="11.25">
      <c r="B124" s="208"/>
      <c r="C124" s="209"/>
      <c r="D124" s="193" t="s">
        <v>211</v>
      </c>
      <c r="E124" s="210" t="s">
        <v>22</v>
      </c>
      <c r="F124" s="211" t="s">
        <v>2624</v>
      </c>
      <c r="G124" s="209"/>
      <c r="H124" s="212">
        <v>1.5</v>
      </c>
      <c r="I124" s="213"/>
      <c r="J124" s="209"/>
      <c r="K124" s="209"/>
      <c r="L124" s="214"/>
      <c r="M124" s="215"/>
      <c r="N124" s="216"/>
      <c r="O124" s="216"/>
      <c r="P124" s="216"/>
      <c r="Q124" s="216"/>
      <c r="R124" s="216"/>
      <c r="S124" s="216"/>
      <c r="T124" s="217"/>
      <c r="AT124" s="218" t="s">
        <v>211</v>
      </c>
      <c r="AU124" s="218" t="s">
        <v>89</v>
      </c>
      <c r="AV124" s="14" t="s">
        <v>89</v>
      </c>
      <c r="AW124" s="14" t="s">
        <v>41</v>
      </c>
      <c r="AX124" s="14" t="s">
        <v>80</v>
      </c>
      <c r="AY124" s="218" t="s">
        <v>201</v>
      </c>
    </row>
    <row r="125" spans="1:51" s="16" customFormat="1" ht="11.25">
      <c r="B125" s="245"/>
      <c r="C125" s="246"/>
      <c r="D125" s="193" t="s">
        <v>211</v>
      </c>
      <c r="E125" s="247" t="s">
        <v>22</v>
      </c>
      <c r="F125" s="248" t="s">
        <v>969</v>
      </c>
      <c r="G125" s="246"/>
      <c r="H125" s="249">
        <v>1.5</v>
      </c>
      <c r="I125" s="250"/>
      <c r="J125" s="246"/>
      <c r="K125" s="246"/>
      <c r="L125" s="251"/>
      <c r="M125" s="252"/>
      <c r="N125" s="253"/>
      <c r="O125" s="253"/>
      <c r="P125" s="253"/>
      <c r="Q125" s="253"/>
      <c r="R125" s="253"/>
      <c r="S125" s="253"/>
      <c r="T125" s="254"/>
      <c r="AT125" s="255" t="s">
        <v>211</v>
      </c>
      <c r="AU125" s="255" t="s">
        <v>89</v>
      </c>
      <c r="AV125" s="16" t="s">
        <v>221</v>
      </c>
      <c r="AW125" s="16" t="s">
        <v>41</v>
      </c>
      <c r="AX125" s="16" t="s">
        <v>80</v>
      </c>
      <c r="AY125" s="255" t="s">
        <v>201</v>
      </c>
    </row>
    <row r="126" spans="1:51" s="13" customFormat="1" ht="11.25">
      <c r="B126" s="198"/>
      <c r="C126" s="199"/>
      <c r="D126" s="193" t="s">
        <v>211</v>
      </c>
      <c r="E126" s="200" t="s">
        <v>22</v>
      </c>
      <c r="F126" s="201" t="s">
        <v>2625</v>
      </c>
      <c r="G126" s="199"/>
      <c r="H126" s="200" t="s">
        <v>22</v>
      </c>
      <c r="I126" s="202"/>
      <c r="J126" s="199"/>
      <c r="K126" s="199"/>
      <c r="L126" s="203"/>
      <c r="M126" s="204"/>
      <c r="N126" s="205"/>
      <c r="O126" s="205"/>
      <c r="P126" s="205"/>
      <c r="Q126" s="205"/>
      <c r="R126" s="205"/>
      <c r="S126" s="205"/>
      <c r="T126" s="206"/>
      <c r="AT126" s="207" t="s">
        <v>211</v>
      </c>
      <c r="AU126" s="207" t="s">
        <v>89</v>
      </c>
      <c r="AV126" s="13" t="s">
        <v>23</v>
      </c>
      <c r="AW126" s="13" t="s">
        <v>41</v>
      </c>
      <c r="AX126" s="13" t="s">
        <v>80</v>
      </c>
      <c r="AY126" s="207" t="s">
        <v>201</v>
      </c>
    </row>
    <row r="127" spans="1:51" s="14" customFormat="1" ht="11.25">
      <c r="B127" s="208"/>
      <c r="C127" s="209"/>
      <c r="D127" s="193" t="s">
        <v>211</v>
      </c>
      <c r="E127" s="210" t="s">
        <v>22</v>
      </c>
      <c r="F127" s="211" t="s">
        <v>2623</v>
      </c>
      <c r="G127" s="209"/>
      <c r="H127" s="212">
        <v>0</v>
      </c>
      <c r="I127" s="213"/>
      <c r="J127" s="209"/>
      <c r="K127" s="209"/>
      <c r="L127" s="214"/>
      <c r="M127" s="215"/>
      <c r="N127" s="216"/>
      <c r="O127" s="216"/>
      <c r="P127" s="216"/>
      <c r="Q127" s="216"/>
      <c r="R127" s="216"/>
      <c r="S127" s="216"/>
      <c r="T127" s="217"/>
      <c r="AT127" s="218" t="s">
        <v>211</v>
      </c>
      <c r="AU127" s="218" t="s">
        <v>89</v>
      </c>
      <c r="AV127" s="14" t="s">
        <v>89</v>
      </c>
      <c r="AW127" s="14" t="s">
        <v>41</v>
      </c>
      <c r="AX127" s="14" t="s">
        <v>80</v>
      </c>
      <c r="AY127" s="218" t="s">
        <v>201</v>
      </c>
    </row>
    <row r="128" spans="1:51" s="14" customFormat="1" ht="11.25">
      <c r="B128" s="208"/>
      <c r="C128" s="209"/>
      <c r="D128" s="193" t="s">
        <v>211</v>
      </c>
      <c r="E128" s="210" t="s">
        <v>22</v>
      </c>
      <c r="F128" s="211" t="s">
        <v>2624</v>
      </c>
      <c r="G128" s="209"/>
      <c r="H128" s="212">
        <v>1.5</v>
      </c>
      <c r="I128" s="213"/>
      <c r="J128" s="209"/>
      <c r="K128" s="209"/>
      <c r="L128" s="214"/>
      <c r="M128" s="215"/>
      <c r="N128" s="216"/>
      <c r="O128" s="216"/>
      <c r="P128" s="216"/>
      <c r="Q128" s="216"/>
      <c r="R128" s="216"/>
      <c r="S128" s="216"/>
      <c r="T128" s="217"/>
      <c r="AT128" s="218" t="s">
        <v>211</v>
      </c>
      <c r="AU128" s="218" t="s">
        <v>89</v>
      </c>
      <c r="AV128" s="14" t="s">
        <v>89</v>
      </c>
      <c r="AW128" s="14" t="s">
        <v>41</v>
      </c>
      <c r="AX128" s="14" t="s">
        <v>80</v>
      </c>
      <c r="AY128" s="218" t="s">
        <v>201</v>
      </c>
    </row>
    <row r="129" spans="1:65" s="16" customFormat="1" ht="11.25">
      <c r="B129" s="245"/>
      <c r="C129" s="246"/>
      <c r="D129" s="193" t="s">
        <v>211</v>
      </c>
      <c r="E129" s="247" t="s">
        <v>22</v>
      </c>
      <c r="F129" s="248" t="s">
        <v>969</v>
      </c>
      <c r="G129" s="246"/>
      <c r="H129" s="249">
        <v>1.5</v>
      </c>
      <c r="I129" s="250"/>
      <c r="J129" s="246"/>
      <c r="K129" s="246"/>
      <c r="L129" s="251"/>
      <c r="M129" s="252"/>
      <c r="N129" s="253"/>
      <c r="O129" s="253"/>
      <c r="P129" s="253"/>
      <c r="Q129" s="253"/>
      <c r="R129" s="253"/>
      <c r="S129" s="253"/>
      <c r="T129" s="254"/>
      <c r="AT129" s="255" t="s">
        <v>211</v>
      </c>
      <c r="AU129" s="255" t="s">
        <v>89</v>
      </c>
      <c r="AV129" s="16" t="s">
        <v>221</v>
      </c>
      <c r="AW129" s="16" t="s">
        <v>41</v>
      </c>
      <c r="AX129" s="16" t="s">
        <v>80</v>
      </c>
      <c r="AY129" s="255" t="s">
        <v>201</v>
      </c>
    </row>
    <row r="130" spans="1:65" s="15" customFormat="1" ht="11.25">
      <c r="B130" s="229"/>
      <c r="C130" s="230"/>
      <c r="D130" s="193" t="s">
        <v>211</v>
      </c>
      <c r="E130" s="231" t="s">
        <v>22</v>
      </c>
      <c r="F130" s="232" t="s">
        <v>316</v>
      </c>
      <c r="G130" s="230"/>
      <c r="H130" s="233">
        <v>15.48</v>
      </c>
      <c r="I130" s="234"/>
      <c r="J130" s="230"/>
      <c r="K130" s="230"/>
      <c r="L130" s="235"/>
      <c r="M130" s="236"/>
      <c r="N130" s="237"/>
      <c r="O130" s="237"/>
      <c r="P130" s="237"/>
      <c r="Q130" s="237"/>
      <c r="R130" s="237"/>
      <c r="S130" s="237"/>
      <c r="T130" s="238"/>
      <c r="AT130" s="239" t="s">
        <v>211</v>
      </c>
      <c r="AU130" s="239" t="s">
        <v>89</v>
      </c>
      <c r="AV130" s="15" t="s">
        <v>207</v>
      </c>
      <c r="AW130" s="15" t="s">
        <v>41</v>
      </c>
      <c r="AX130" s="15" t="s">
        <v>23</v>
      </c>
      <c r="AY130" s="239" t="s">
        <v>201</v>
      </c>
    </row>
    <row r="131" spans="1:65" s="2" customFormat="1" ht="14.45" customHeight="1">
      <c r="A131" s="36"/>
      <c r="B131" s="37"/>
      <c r="C131" s="180" t="s">
        <v>260</v>
      </c>
      <c r="D131" s="180" t="s">
        <v>202</v>
      </c>
      <c r="E131" s="181" t="s">
        <v>2626</v>
      </c>
      <c r="F131" s="182" t="s">
        <v>2627</v>
      </c>
      <c r="G131" s="183" t="s">
        <v>205</v>
      </c>
      <c r="H131" s="184">
        <v>15.48</v>
      </c>
      <c r="I131" s="185"/>
      <c r="J131" s="186">
        <f>ROUND(I131*H131,2)</f>
        <v>0</v>
      </c>
      <c r="K131" s="182" t="s">
        <v>206</v>
      </c>
      <c r="L131" s="41"/>
      <c r="M131" s="187" t="s">
        <v>22</v>
      </c>
      <c r="N131" s="188" t="s">
        <v>51</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207</v>
      </c>
      <c r="AT131" s="191" t="s">
        <v>202</v>
      </c>
      <c r="AU131" s="191" t="s">
        <v>89</v>
      </c>
      <c r="AY131" s="19" t="s">
        <v>201</v>
      </c>
      <c r="BE131" s="192">
        <f>IF(N131="základní",J131,0)</f>
        <v>0</v>
      </c>
      <c r="BF131" s="192">
        <f>IF(N131="snížená",J131,0)</f>
        <v>0</v>
      </c>
      <c r="BG131" s="192">
        <f>IF(N131="zákl. přenesená",J131,0)</f>
        <v>0</v>
      </c>
      <c r="BH131" s="192">
        <f>IF(N131="sníž. přenesená",J131,0)</f>
        <v>0</v>
      </c>
      <c r="BI131" s="192">
        <f>IF(N131="nulová",J131,0)</f>
        <v>0</v>
      </c>
      <c r="BJ131" s="19" t="s">
        <v>23</v>
      </c>
      <c r="BK131" s="192">
        <f>ROUND(I131*H131,2)</f>
        <v>0</v>
      </c>
      <c r="BL131" s="19" t="s">
        <v>207</v>
      </c>
      <c r="BM131" s="191" t="s">
        <v>2628</v>
      </c>
    </row>
    <row r="132" spans="1:65" s="2" customFormat="1" ht="39">
      <c r="A132" s="36"/>
      <c r="B132" s="37"/>
      <c r="C132" s="38"/>
      <c r="D132" s="193" t="s">
        <v>209</v>
      </c>
      <c r="E132" s="38"/>
      <c r="F132" s="194" t="s">
        <v>2615</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209</v>
      </c>
      <c r="AU132" s="19" t="s">
        <v>89</v>
      </c>
    </row>
    <row r="133" spans="1:65" s="2" customFormat="1" ht="14.45" customHeight="1">
      <c r="A133" s="36"/>
      <c r="B133" s="37"/>
      <c r="C133" s="180" t="s">
        <v>28</v>
      </c>
      <c r="D133" s="180" t="s">
        <v>202</v>
      </c>
      <c r="E133" s="181" t="s">
        <v>2629</v>
      </c>
      <c r="F133" s="182" t="s">
        <v>2630</v>
      </c>
      <c r="G133" s="183" t="s">
        <v>224</v>
      </c>
      <c r="H133" s="184">
        <v>2.786</v>
      </c>
      <c r="I133" s="185"/>
      <c r="J133" s="186">
        <f>ROUND(I133*H133,2)</f>
        <v>0</v>
      </c>
      <c r="K133" s="182" t="s">
        <v>206</v>
      </c>
      <c r="L133" s="41"/>
      <c r="M133" s="187" t="s">
        <v>22</v>
      </c>
      <c r="N133" s="188" t="s">
        <v>51</v>
      </c>
      <c r="O133" s="66"/>
      <c r="P133" s="189">
        <f>O133*H133</f>
        <v>0</v>
      </c>
      <c r="Q133" s="189">
        <v>2.4532922039999998</v>
      </c>
      <c r="R133" s="189">
        <f>Q133*H133</f>
        <v>6.8348720803439997</v>
      </c>
      <c r="S133" s="189">
        <v>0</v>
      </c>
      <c r="T133" s="190">
        <f>S133*H133</f>
        <v>0</v>
      </c>
      <c r="U133" s="36"/>
      <c r="V133" s="36"/>
      <c r="W133" s="36"/>
      <c r="X133" s="36"/>
      <c r="Y133" s="36"/>
      <c r="Z133" s="36"/>
      <c r="AA133" s="36"/>
      <c r="AB133" s="36"/>
      <c r="AC133" s="36"/>
      <c r="AD133" s="36"/>
      <c r="AE133" s="36"/>
      <c r="AR133" s="191" t="s">
        <v>207</v>
      </c>
      <c r="AT133" s="191" t="s">
        <v>202</v>
      </c>
      <c r="AU133" s="191" t="s">
        <v>89</v>
      </c>
      <c r="AY133" s="19" t="s">
        <v>201</v>
      </c>
      <c r="BE133" s="192">
        <f>IF(N133="základní",J133,0)</f>
        <v>0</v>
      </c>
      <c r="BF133" s="192">
        <f>IF(N133="snížená",J133,0)</f>
        <v>0</v>
      </c>
      <c r="BG133" s="192">
        <f>IF(N133="zákl. přenesená",J133,0)</f>
        <v>0</v>
      </c>
      <c r="BH133" s="192">
        <f>IF(N133="sníž. přenesená",J133,0)</f>
        <v>0</v>
      </c>
      <c r="BI133" s="192">
        <f>IF(N133="nulová",J133,0)</f>
        <v>0</v>
      </c>
      <c r="BJ133" s="19" t="s">
        <v>23</v>
      </c>
      <c r="BK133" s="192">
        <f>ROUND(I133*H133,2)</f>
        <v>0</v>
      </c>
      <c r="BL133" s="19" t="s">
        <v>207</v>
      </c>
      <c r="BM133" s="191" t="s">
        <v>2631</v>
      </c>
    </row>
    <row r="134" spans="1:65" s="2" customFormat="1" ht="87.75">
      <c r="A134" s="36"/>
      <c r="B134" s="37"/>
      <c r="C134" s="38"/>
      <c r="D134" s="193" t="s">
        <v>209</v>
      </c>
      <c r="E134" s="38"/>
      <c r="F134" s="194" t="s">
        <v>2632</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209</v>
      </c>
      <c r="AU134" s="19" t="s">
        <v>89</v>
      </c>
    </row>
    <row r="135" spans="1:65" s="2" customFormat="1" ht="19.5">
      <c r="A135" s="36"/>
      <c r="B135" s="37"/>
      <c r="C135" s="38"/>
      <c r="D135" s="193" t="s">
        <v>953</v>
      </c>
      <c r="E135" s="38"/>
      <c r="F135" s="194" t="s">
        <v>2633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953</v>
      </c>
      <c r="AU135" s="19" t="s">
        <v>89</v>
      </c>
    </row>
    <row r="136" spans="1:65" s="13" customFormat="1" ht="11.25">
      <c r="B136" s="198"/>
      <c r="C136" s="199"/>
      <c r="D136" s="193" t="s">
        <v>211</v>
      </c>
      <c r="E136" s="200" t="s">
        <v>22</v>
      </c>
      <c r="F136" s="201" t="s">
        <v>2616</v>
      </c>
      <c r="G136" s="199"/>
      <c r="H136" s="200" t="s">
        <v>22</v>
      </c>
      <c r="I136" s="202"/>
      <c r="J136" s="199"/>
      <c r="K136" s="199"/>
      <c r="L136" s="203"/>
      <c r="M136" s="204"/>
      <c r="N136" s="205"/>
      <c r="O136" s="205"/>
      <c r="P136" s="205"/>
      <c r="Q136" s="205"/>
      <c r="R136" s="205"/>
      <c r="S136" s="205"/>
      <c r="T136" s="206"/>
      <c r="AT136" s="207" t="s">
        <v>211</v>
      </c>
      <c r="AU136" s="207" t="s">
        <v>89</v>
      </c>
      <c r="AV136" s="13" t="s">
        <v>23</v>
      </c>
      <c r="AW136" s="13" t="s">
        <v>41</v>
      </c>
      <c r="AX136" s="13" t="s">
        <v>80</v>
      </c>
      <c r="AY136" s="207" t="s">
        <v>201</v>
      </c>
    </row>
    <row r="137" spans="1:65" s="14" customFormat="1" ht="11.25">
      <c r="B137" s="208"/>
      <c r="C137" s="209"/>
      <c r="D137" s="193" t="s">
        <v>211</v>
      </c>
      <c r="E137" s="210" t="s">
        <v>22</v>
      </c>
      <c r="F137" s="211" t="s">
        <v>2634</v>
      </c>
      <c r="G137" s="209"/>
      <c r="H137" s="212">
        <v>1.5840000000000001</v>
      </c>
      <c r="I137" s="213"/>
      <c r="J137" s="209"/>
      <c r="K137" s="209"/>
      <c r="L137" s="214"/>
      <c r="M137" s="215"/>
      <c r="N137" s="216"/>
      <c r="O137" s="216"/>
      <c r="P137" s="216"/>
      <c r="Q137" s="216"/>
      <c r="R137" s="216"/>
      <c r="S137" s="216"/>
      <c r="T137" s="217"/>
      <c r="AT137" s="218" t="s">
        <v>211</v>
      </c>
      <c r="AU137" s="218" t="s">
        <v>89</v>
      </c>
      <c r="AV137" s="14" t="s">
        <v>89</v>
      </c>
      <c r="AW137" s="14" t="s">
        <v>41</v>
      </c>
      <c r="AX137" s="14" t="s">
        <v>80</v>
      </c>
      <c r="AY137" s="218" t="s">
        <v>201</v>
      </c>
    </row>
    <row r="138" spans="1:65" s="14" customFormat="1" ht="11.25">
      <c r="B138" s="208"/>
      <c r="C138" s="209"/>
      <c r="D138" s="193" t="s">
        <v>211</v>
      </c>
      <c r="E138" s="210" t="s">
        <v>22</v>
      </c>
      <c r="F138" s="211" t="s">
        <v>2635</v>
      </c>
      <c r="G138" s="209"/>
      <c r="H138" s="212">
        <v>0.25600000000000001</v>
      </c>
      <c r="I138" s="213"/>
      <c r="J138" s="209"/>
      <c r="K138" s="209"/>
      <c r="L138" s="214"/>
      <c r="M138" s="215"/>
      <c r="N138" s="216"/>
      <c r="O138" s="216"/>
      <c r="P138" s="216"/>
      <c r="Q138" s="216"/>
      <c r="R138" s="216"/>
      <c r="S138" s="216"/>
      <c r="T138" s="217"/>
      <c r="AT138" s="218" t="s">
        <v>211</v>
      </c>
      <c r="AU138" s="218" t="s">
        <v>89</v>
      </c>
      <c r="AV138" s="14" t="s">
        <v>89</v>
      </c>
      <c r="AW138" s="14" t="s">
        <v>41</v>
      </c>
      <c r="AX138" s="14" t="s">
        <v>80</v>
      </c>
      <c r="AY138" s="218" t="s">
        <v>201</v>
      </c>
    </row>
    <row r="139" spans="1:65" s="16" customFormat="1" ht="11.25">
      <c r="B139" s="245"/>
      <c r="C139" s="246"/>
      <c r="D139" s="193" t="s">
        <v>211</v>
      </c>
      <c r="E139" s="247" t="s">
        <v>22</v>
      </c>
      <c r="F139" s="248" t="s">
        <v>969</v>
      </c>
      <c r="G139" s="246"/>
      <c r="H139" s="249">
        <v>1.84</v>
      </c>
      <c r="I139" s="250"/>
      <c r="J139" s="246"/>
      <c r="K139" s="246"/>
      <c r="L139" s="251"/>
      <c r="M139" s="252"/>
      <c r="N139" s="253"/>
      <c r="O139" s="253"/>
      <c r="P139" s="253"/>
      <c r="Q139" s="253"/>
      <c r="R139" s="253"/>
      <c r="S139" s="253"/>
      <c r="T139" s="254"/>
      <c r="AT139" s="255" t="s">
        <v>211</v>
      </c>
      <c r="AU139" s="255" t="s">
        <v>89</v>
      </c>
      <c r="AV139" s="16" t="s">
        <v>221</v>
      </c>
      <c r="AW139" s="16" t="s">
        <v>41</v>
      </c>
      <c r="AX139" s="16" t="s">
        <v>80</v>
      </c>
      <c r="AY139" s="255" t="s">
        <v>201</v>
      </c>
    </row>
    <row r="140" spans="1:65" s="13" customFormat="1" ht="11.25">
      <c r="B140" s="198"/>
      <c r="C140" s="199"/>
      <c r="D140" s="193" t="s">
        <v>211</v>
      </c>
      <c r="E140" s="200" t="s">
        <v>22</v>
      </c>
      <c r="F140" s="201" t="s">
        <v>2619</v>
      </c>
      <c r="G140" s="199"/>
      <c r="H140" s="200" t="s">
        <v>22</v>
      </c>
      <c r="I140" s="202"/>
      <c r="J140" s="199"/>
      <c r="K140" s="199"/>
      <c r="L140" s="203"/>
      <c r="M140" s="204"/>
      <c r="N140" s="205"/>
      <c r="O140" s="205"/>
      <c r="P140" s="205"/>
      <c r="Q140" s="205"/>
      <c r="R140" s="205"/>
      <c r="S140" s="205"/>
      <c r="T140" s="206"/>
      <c r="AT140" s="207" t="s">
        <v>211</v>
      </c>
      <c r="AU140" s="207" t="s">
        <v>89</v>
      </c>
      <c r="AV140" s="13" t="s">
        <v>23</v>
      </c>
      <c r="AW140" s="13" t="s">
        <v>41</v>
      </c>
      <c r="AX140" s="13" t="s">
        <v>80</v>
      </c>
      <c r="AY140" s="207" t="s">
        <v>201</v>
      </c>
    </row>
    <row r="141" spans="1:65" s="14" customFormat="1" ht="11.25">
      <c r="B141" s="208"/>
      <c r="C141" s="209"/>
      <c r="D141" s="193" t="s">
        <v>211</v>
      </c>
      <c r="E141" s="210" t="s">
        <v>22</v>
      </c>
      <c r="F141" s="211" t="s">
        <v>2636</v>
      </c>
      <c r="G141" s="209"/>
      <c r="H141" s="212">
        <v>0.51200000000000001</v>
      </c>
      <c r="I141" s="213"/>
      <c r="J141" s="209"/>
      <c r="K141" s="209"/>
      <c r="L141" s="214"/>
      <c r="M141" s="215"/>
      <c r="N141" s="216"/>
      <c r="O141" s="216"/>
      <c r="P141" s="216"/>
      <c r="Q141" s="216"/>
      <c r="R141" s="216"/>
      <c r="S141" s="216"/>
      <c r="T141" s="217"/>
      <c r="AT141" s="218" t="s">
        <v>211</v>
      </c>
      <c r="AU141" s="218" t="s">
        <v>89</v>
      </c>
      <c r="AV141" s="14" t="s">
        <v>89</v>
      </c>
      <c r="AW141" s="14" t="s">
        <v>41</v>
      </c>
      <c r="AX141" s="14" t="s">
        <v>80</v>
      </c>
      <c r="AY141" s="218" t="s">
        <v>201</v>
      </c>
    </row>
    <row r="142" spans="1:65" s="14" customFormat="1" ht="11.25">
      <c r="B142" s="208"/>
      <c r="C142" s="209"/>
      <c r="D142" s="193" t="s">
        <v>211</v>
      </c>
      <c r="E142" s="210" t="s">
        <v>22</v>
      </c>
      <c r="F142" s="211" t="s">
        <v>2637</v>
      </c>
      <c r="G142" s="209"/>
      <c r="H142" s="212">
        <v>0.20799999999999999</v>
      </c>
      <c r="I142" s="213"/>
      <c r="J142" s="209"/>
      <c r="K142" s="209"/>
      <c r="L142" s="214"/>
      <c r="M142" s="215"/>
      <c r="N142" s="216"/>
      <c r="O142" s="216"/>
      <c r="P142" s="216"/>
      <c r="Q142" s="216"/>
      <c r="R142" s="216"/>
      <c r="S142" s="216"/>
      <c r="T142" s="217"/>
      <c r="AT142" s="218" t="s">
        <v>211</v>
      </c>
      <c r="AU142" s="218" t="s">
        <v>89</v>
      </c>
      <c r="AV142" s="14" t="s">
        <v>89</v>
      </c>
      <c r="AW142" s="14" t="s">
        <v>41</v>
      </c>
      <c r="AX142" s="14" t="s">
        <v>80</v>
      </c>
      <c r="AY142" s="218" t="s">
        <v>201</v>
      </c>
    </row>
    <row r="143" spans="1:65" s="16" customFormat="1" ht="11.25">
      <c r="B143" s="245"/>
      <c r="C143" s="246"/>
      <c r="D143" s="193" t="s">
        <v>211</v>
      </c>
      <c r="E143" s="247" t="s">
        <v>22</v>
      </c>
      <c r="F143" s="248" t="s">
        <v>969</v>
      </c>
      <c r="G143" s="246"/>
      <c r="H143" s="249">
        <v>0.72</v>
      </c>
      <c r="I143" s="250"/>
      <c r="J143" s="246"/>
      <c r="K143" s="246"/>
      <c r="L143" s="251"/>
      <c r="M143" s="252"/>
      <c r="N143" s="253"/>
      <c r="O143" s="253"/>
      <c r="P143" s="253"/>
      <c r="Q143" s="253"/>
      <c r="R143" s="253"/>
      <c r="S143" s="253"/>
      <c r="T143" s="254"/>
      <c r="AT143" s="255" t="s">
        <v>211</v>
      </c>
      <c r="AU143" s="255" t="s">
        <v>89</v>
      </c>
      <c r="AV143" s="16" t="s">
        <v>221</v>
      </c>
      <c r="AW143" s="16" t="s">
        <v>41</v>
      </c>
      <c r="AX143" s="16" t="s">
        <v>80</v>
      </c>
      <c r="AY143" s="255" t="s">
        <v>201</v>
      </c>
    </row>
    <row r="144" spans="1:65" s="13" customFormat="1" ht="11.25">
      <c r="B144" s="198"/>
      <c r="C144" s="199"/>
      <c r="D144" s="193" t="s">
        <v>211</v>
      </c>
      <c r="E144" s="200" t="s">
        <v>22</v>
      </c>
      <c r="F144" s="201" t="s">
        <v>2622</v>
      </c>
      <c r="G144" s="199"/>
      <c r="H144" s="200" t="s">
        <v>22</v>
      </c>
      <c r="I144" s="202"/>
      <c r="J144" s="199"/>
      <c r="K144" s="199"/>
      <c r="L144" s="203"/>
      <c r="M144" s="204"/>
      <c r="N144" s="205"/>
      <c r="O144" s="205"/>
      <c r="P144" s="205"/>
      <c r="Q144" s="205"/>
      <c r="R144" s="205"/>
      <c r="S144" s="205"/>
      <c r="T144" s="206"/>
      <c r="AT144" s="207" t="s">
        <v>211</v>
      </c>
      <c r="AU144" s="207" t="s">
        <v>89</v>
      </c>
      <c r="AV144" s="13" t="s">
        <v>23</v>
      </c>
      <c r="AW144" s="13" t="s">
        <v>41</v>
      </c>
      <c r="AX144" s="13" t="s">
        <v>80</v>
      </c>
      <c r="AY144" s="207" t="s">
        <v>201</v>
      </c>
    </row>
    <row r="145" spans="1:65" s="14" customFormat="1" ht="11.25">
      <c r="B145" s="208"/>
      <c r="C145" s="209"/>
      <c r="D145" s="193" t="s">
        <v>211</v>
      </c>
      <c r="E145" s="210" t="s">
        <v>22</v>
      </c>
      <c r="F145" s="211" t="s">
        <v>2623</v>
      </c>
      <c r="G145" s="209"/>
      <c r="H145" s="212">
        <v>0</v>
      </c>
      <c r="I145" s="213"/>
      <c r="J145" s="209"/>
      <c r="K145" s="209"/>
      <c r="L145" s="214"/>
      <c r="M145" s="215"/>
      <c r="N145" s="216"/>
      <c r="O145" s="216"/>
      <c r="P145" s="216"/>
      <c r="Q145" s="216"/>
      <c r="R145" s="216"/>
      <c r="S145" s="216"/>
      <c r="T145" s="217"/>
      <c r="AT145" s="218" t="s">
        <v>211</v>
      </c>
      <c r="AU145" s="218" t="s">
        <v>89</v>
      </c>
      <c r="AV145" s="14" t="s">
        <v>89</v>
      </c>
      <c r="AW145" s="14" t="s">
        <v>41</v>
      </c>
      <c r="AX145" s="14" t="s">
        <v>80</v>
      </c>
      <c r="AY145" s="218" t="s">
        <v>201</v>
      </c>
    </row>
    <row r="146" spans="1:65" s="14" customFormat="1" ht="11.25">
      <c r="B146" s="208"/>
      <c r="C146" s="209"/>
      <c r="D146" s="193" t="s">
        <v>211</v>
      </c>
      <c r="E146" s="210" t="s">
        <v>22</v>
      </c>
      <c r="F146" s="211" t="s">
        <v>2638</v>
      </c>
      <c r="G146" s="209"/>
      <c r="H146" s="212">
        <v>0.113</v>
      </c>
      <c r="I146" s="213"/>
      <c r="J146" s="209"/>
      <c r="K146" s="209"/>
      <c r="L146" s="214"/>
      <c r="M146" s="215"/>
      <c r="N146" s="216"/>
      <c r="O146" s="216"/>
      <c r="P146" s="216"/>
      <c r="Q146" s="216"/>
      <c r="R146" s="216"/>
      <c r="S146" s="216"/>
      <c r="T146" s="217"/>
      <c r="AT146" s="218" t="s">
        <v>211</v>
      </c>
      <c r="AU146" s="218" t="s">
        <v>89</v>
      </c>
      <c r="AV146" s="14" t="s">
        <v>89</v>
      </c>
      <c r="AW146" s="14" t="s">
        <v>41</v>
      </c>
      <c r="AX146" s="14" t="s">
        <v>80</v>
      </c>
      <c r="AY146" s="218" t="s">
        <v>201</v>
      </c>
    </row>
    <row r="147" spans="1:65" s="16" customFormat="1" ht="11.25">
      <c r="B147" s="245"/>
      <c r="C147" s="246"/>
      <c r="D147" s="193" t="s">
        <v>211</v>
      </c>
      <c r="E147" s="247" t="s">
        <v>22</v>
      </c>
      <c r="F147" s="248" t="s">
        <v>969</v>
      </c>
      <c r="G147" s="246"/>
      <c r="H147" s="249">
        <v>0.113</v>
      </c>
      <c r="I147" s="250"/>
      <c r="J147" s="246"/>
      <c r="K147" s="246"/>
      <c r="L147" s="251"/>
      <c r="M147" s="252"/>
      <c r="N147" s="253"/>
      <c r="O147" s="253"/>
      <c r="P147" s="253"/>
      <c r="Q147" s="253"/>
      <c r="R147" s="253"/>
      <c r="S147" s="253"/>
      <c r="T147" s="254"/>
      <c r="AT147" s="255" t="s">
        <v>211</v>
      </c>
      <c r="AU147" s="255" t="s">
        <v>89</v>
      </c>
      <c r="AV147" s="16" t="s">
        <v>221</v>
      </c>
      <c r="AW147" s="16" t="s">
        <v>41</v>
      </c>
      <c r="AX147" s="16" t="s">
        <v>80</v>
      </c>
      <c r="AY147" s="255" t="s">
        <v>201</v>
      </c>
    </row>
    <row r="148" spans="1:65" s="13" customFormat="1" ht="11.25">
      <c r="B148" s="198"/>
      <c r="C148" s="199"/>
      <c r="D148" s="193" t="s">
        <v>211</v>
      </c>
      <c r="E148" s="200" t="s">
        <v>22</v>
      </c>
      <c r="F148" s="201" t="s">
        <v>2625</v>
      </c>
      <c r="G148" s="199"/>
      <c r="H148" s="200" t="s">
        <v>22</v>
      </c>
      <c r="I148" s="202"/>
      <c r="J148" s="199"/>
      <c r="K148" s="199"/>
      <c r="L148" s="203"/>
      <c r="M148" s="204"/>
      <c r="N148" s="205"/>
      <c r="O148" s="205"/>
      <c r="P148" s="205"/>
      <c r="Q148" s="205"/>
      <c r="R148" s="205"/>
      <c r="S148" s="205"/>
      <c r="T148" s="206"/>
      <c r="AT148" s="207" t="s">
        <v>211</v>
      </c>
      <c r="AU148" s="207" t="s">
        <v>89</v>
      </c>
      <c r="AV148" s="13" t="s">
        <v>23</v>
      </c>
      <c r="AW148" s="13" t="s">
        <v>41</v>
      </c>
      <c r="AX148" s="13" t="s">
        <v>80</v>
      </c>
      <c r="AY148" s="207" t="s">
        <v>201</v>
      </c>
    </row>
    <row r="149" spans="1:65" s="14" customFormat="1" ht="11.25">
      <c r="B149" s="208"/>
      <c r="C149" s="209"/>
      <c r="D149" s="193" t="s">
        <v>211</v>
      </c>
      <c r="E149" s="210" t="s">
        <v>22</v>
      </c>
      <c r="F149" s="211" t="s">
        <v>2623</v>
      </c>
      <c r="G149" s="209"/>
      <c r="H149" s="212">
        <v>0</v>
      </c>
      <c r="I149" s="213"/>
      <c r="J149" s="209"/>
      <c r="K149" s="209"/>
      <c r="L149" s="214"/>
      <c r="M149" s="215"/>
      <c r="N149" s="216"/>
      <c r="O149" s="216"/>
      <c r="P149" s="216"/>
      <c r="Q149" s="216"/>
      <c r="R149" s="216"/>
      <c r="S149" s="216"/>
      <c r="T149" s="217"/>
      <c r="AT149" s="218" t="s">
        <v>211</v>
      </c>
      <c r="AU149" s="218" t="s">
        <v>89</v>
      </c>
      <c r="AV149" s="14" t="s">
        <v>89</v>
      </c>
      <c r="AW149" s="14" t="s">
        <v>41</v>
      </c>
      <c r="AX149" s="14" t="s">
        <v>80</v>
      </c>
      <c r="AY149" s="218" t="s">
        <v>201</v>
      </c>
    </row>
    <row r="150" spans="1:65" s="14" customFormat="1" ht="11.25">
      <c r="B150" s="208"/>
      <c r="C150" s="209"/>
      <c r="D150" s="193" t="s">
        <v>211</v>
      </c>
      <c r="E150" s="210" t="s">
        <v>22</v>
      </c>
      <c r="F150" s="211" t="s">
        <v>2638</v>
      </c>
      <c r="G150" s="209"/>
      <c r="H150" s="212">
        <v>0.113</v>
      </c>
      <c r="I150" s="213"/>
      <c r="J150" s="209"/>
      <c r="K150" s="209"/>
      <c r="L150" s="214"/>
      <c r="M150" s="215"/>
      <c r="N150" s="216"/>
      <c r="O150" s="216"/>
      <c r="P150" s="216"/>
      <c r="Q150" s="216"/>
      <c r="R150" s="216"/>
      <c r="S150" s="216"/>
      <c r="T150" s="217"/>
      <c r="AT150" s="218" t="s">
        <v>211</v>
      </c>
      <c r="AU150" s="218" t="s">
        <v>89</v>
      </c>
      <c r="AV150" s="14" t="s">
        <v>89</v>
      </c>
      <c r="AW150" s="14" t="s">
        <v>41</v>
      </c>
      <c r="AX150" s="14" t="s">
        <v>80</v>
      </c>
      <c r="AY150" s="218" t="s">
        <v>201</v>
      </c>
    </row>
    <row r="151" spans="1:65" s="16" customFormat="1" ht="11.25">
      <c r="B151" s="245"/>
      <c r="C151" s="246"/>
      <c r="D151" s="193" t="s">
        <v>211</v>
      </c>
      <c r="E151" s="247" t="s">
        <v>22</v>
      </c>
      <c r="F151" s="248" t="s">
        <v>969</v>
      </c>
      <c r="G151" s="246"/>
      <c r="H151" s="249">
        <v>0.113</v>
      </c>
      <c r="I151" s="250"/>
      <c r="J151" s="246"/>
      <c r="K151" s="246"/>
      <c r="L151" s="251"/>
      <c r="M151" s="252"/>
      <c r="N151" s="253"/>
      <c r="O151" s="253"/>
      <c r="P151" s="253"/>
      <c r="Q151" s="253"/>
      <c r="R151" s="253"/>
      <c r="S151" s="253"/>
      <c r="T151" s="254"/>
      <c r="AT151" s="255" t="s">
        <v>211</v>
      </c>
      <c r="AU151" s="255" t="s">
        <v>89</v>
      </c>
      <c r="AV151" s="16" t="s">
        <v>221</v>
      </c>
      <c r="AW151" s="16" t="s">
        <v>41</v>
      </c>
      <c r="AX151" s="16" t="s">
        <v>80</v>
      </c>
      <c r="AY151" s="255" t="s">
        <v>201</v>
      </c>
    </row>
    <row r="152" spans="1:65" s="15" customFormat="1" ht="11.25">
      <c r="B152" s="229"/>
      <c r="C152" s="230"/>
      <c r="D152" s="193" t="s">
        <v>211</v>
      </c>
      <c r="E152" s="231" t="s">
        <v>22</v>
      </c>
      <c r="F152" s="232" t="s">
        <v>316</v>
      </c>
      <c r="G152" s="230"/>
      <c r="H152" s="233">
        <v>2.7860000000000005</v>
      </c>
      <c r="I152" s="234"/>
      <c r="J152" s="230"/>
      <c r="K152" s="230"/>
      <c r="L152" s="235"/>
      <c r="M152" s="236"/>
      <c r="N152" s="237"/>
      <c r="O152" s="237"/>
      <c r="P152" s="237"/>
      <c r="Q152" s="237"/>
      <c r="R152" s="237"/>
      <c r="S152" s="237"/>
      <c r="T152" s="238"/>
      <c r="AT152" s="239" t="s">
        <v>211</v>
      </c>
      <c r="AU152" s="239" t="s">
        <v>89</v>
      </c>
      <c r="AV152" s="15" t="s">
        <v>207</v>
      </c>
      <c r="AW152" s="15" t="s">
        <v>41</v>
      </c>
      <c r="AX152" s="15" t="s">
        <v>23</v>
      </c>
      <c r="AY152" s="239" t="s">
        <v>201</v>
      </c>
    </row>
    <row r="153" spans="1:65" s="2" customFormat="1" ht="14.45" customHeight="1">
      <c r="A153" s="36"/>
      <c r="B153" s="37"/>
      <c r="C153" s="180" t="s">
        <v>129</v>
      </c>
      <c r="D153" s="180" t="s">
        <v>202</v>
      </c>
      <c r="E153" s="181" t="s">
        <v>2639</v>
      </c>
      <c r="F153" s="182" t="s">
        <v>2640</v>
      </c>
      <c r="G153" s="183" t="s">
        <v>285</v>
      </c>
      <c r="H153" s="184">
        <v>0.54600000000000004</v>
      </c>
      <c r="I153" s="185"/>
      <c r="J153" s="186">
        <f>ROUND(I153*H153,2)</f>
        <v>0</v>
      </c>
      <c r="K153" s="182" t="s">
        <v>206</v>
      </c>
      <c r="L153" s="41"/>
      <c r="M153" s="187" t="s">
        <v>22</v>
      </c>
      <c r="N153" s="188" t="s">
        <v>51</v>
      </c>
      <c r="O153" s="66"/>
      <c r="P153" s="189">
        <f>O153*H153</f>
        <v>0</v>
      </c>
      <c r="Q153" s="189">
        <v>1.06017026</v>
      </c>
      <c r="R153" s="189">
        <f>Q153*H153</f>
        <v>0.57885296196000002</v>
      </c>
      <c r="S153" s="189">
        <v>0</v>
      </c>
      <c r="T153" s="190">
        <f>S153*H153</f>
        <v>0</v>
      </c>
      <c r="U153" s="36"/>
      <c r="V153" s="36"/>
      <c r="W153" s="36"/>
      <c r="X153" s="36"/>
      <c r="Y153" s="36"/>
      <c r="Z153" s="36"/>
      <c r="AA153" s="36"/>
      <c r="AB153" s="36"/>
      <c r="AC153" s="36"/>
      <c r="AD153" s="36"/>
      <c r="AE153" s="36"/>
      <c r="AR153" s="191" t="s">
        <v>207</v>
      </c>
      <c r="AT153" s="191" t="s">
        <v>202</v>
      </c>
      <c r="AU153" s="191" t="s">
        <v>89</v>
      </c>
      <c r="AY153" s="19" t="s">
        <v>201</v>
      </c>
      <c r="BE153" s="192">
        <f>IF(N153="základní",J153,0)</f>
        <v>0</v>
      </c>
      <c r="BF153" s="192">
        <f>IF(N153="snížená",J153,0)</f>
        <v>0</v>
      </c>
      <c r="BG153" s="192">
        <f>IF(N153="zákl. přenesená",J153,0)</f>
        <v>0</v>
      </c>
      <c r="BH153" s="192">
        <f>IF(N153="sníž. přenesená",J153,0)</f>
        <v>0</v>
      </c>
      <c r="BI153" s="192">
        <f>IF(N153="nulová",J153,0)</f>
        <v>0</v>
      </c>
      <c r="BJ153" s="19" t="s">
        <v>23</v>
      </c>
      <c r="BK153" s="192">
        <f>ROUND(I153*H153,2)</f>
        <v>0</v>
      </c>
      <c r="BL153" s="19" t="s">
        <v>207</v>
      </c>
      <c r="BM153" s="191" t="s">
        <v>2641</v>
      </c>
    </row>
    <row r="154" spans="1:65" s="2" customFormat="1" ht="29.25">
      <c r="A154" s="36"/>
      <c r="B154" s="37"/>
      <c r="C154" s="38"/>
      <c r="D154" s="193" t="s">
        <v>209</v>
      </c>
      <c r="E154" s="38"/>
      <c r="F154" s="194" t="s">
        <v>2642</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209</v>
      </c>
      <c r="AU154" s="19" t="s">
        <v>89</v>
      </c>
    </row>
    <row r="155" spans="1:65" s="13" customFormat="1" ht="11.25">
      <c r="B155" s="198"/>
      <c r="C155" s="199"/>
      <c r="D155" s="193" t="s">
        <v>211</v>
      </c>
      <c r="E155" s="200" t="s">
        <v>22</v>
      </c>
      <c r="F155" s="201" t="s">
        <v>2616</v>
      </c>
      <c r="G155" s="199"/>
      <c r="H155" s="200" t="s">
        <v>22</v>
      </c>
      <c r="I155" s="202"/>
      <c r="J155" s="199"/>
      <c r="K155" s="199"/>
      <c r="L155" s="203"/>
      <c r="M155" s="204"/>
      <c r="N155" s="205"/>
      <c r="O155" s="205"/>
      <c r="P155" s="205"/>
      <c r="Q155" s="205"/>
      <c r="R155" s="205"/>
      <c r="S155" s="205"/>
      <c r="T155" s="206"/>
      <c r="AT155" s="207" t="s">
        <v>211</v>
      </c>
      <c r="AU155" s="207" t="s">
        <v>89</v>
      </c>
      <c r="AV155" s="13" t="s">
        <v>23</v>
      </c>
      <c r="AW155" s="13" t="s">
        <v>41</v>
      </c>
      <c r="AX155" s="13" t="s">
        <v>80</v>
      </c>
      <c r="AY155" s="207" t="s">
        <v>201</v>
      </c>
    </row>
    <row r="156" spans="1:65" s="14" customFormat="1" ht="11.25">
      <c r="B156" s="208"/>
      <c r="C156" s="209"/>
      <c r="D156" s="193" t="s">
        <v>211</v>
      </c>
      <c r="E156" s="210" t="s">
        <v>22</v>
      </c>
      <c r="F156" s="211" t="s">
        <v>2643</v>
      </c>
      <c r="G156" s="209"/>
      <c r="H156" s="212">
        <v>0.311</v>
      </c>
      <c r="I156" s="213"/>
      <c r="J156" s="209"/>
      <c r="K156" s="209"/>
      <c r="L156" s="214"/>
      <c r="M156" s="215"/>
      <c r="N156" s="216"/>
      <c r="O156" s="216"/>
      <c r="P156" s="216"/>
      <c r="Q156" s="216"/>
      <c r="R156" s="216"/>
      <c r="S156" s="216"/>
      <c r="T156" s="217"/>
      <c r="AT156" s="218" t="s">
        <v>211</v>
      </c>
      <c r="AU156" s="218" t="s">
        <v>89</v>
      </c>
      <c r="AV156" s="14" t="s">
        <v>89</v>
      </c>
      <c r="AW156" s="14" t="s">
        <v>41</v>
      </c>
      <c r="AX156" s="14" t="s">
        <v>80</v>
      </c>
      <c r="AY156" s="218" t="s">
        <v>201</v>
      </c>
    </row>
    <row r="157" spans="1:65" s="14" customFormat="1" ht="11.25">
      <c r="B157" s="208"/>
      <c r="C157" s="209"/>
      <c r="D157" s="193" t="s">
        <v>211</v>
      </c>
      <c r="E157" s="210" t="s">
        <v>22</v>
      </c>
      <c r="F157" s="211" t="s">
        <v>2644</v>
      </c>
      <c r="G157" s="209"/>
      <c r="H157" s="212">
        <v>0.05</v>
      </c>
      <c r="I157" s="213"/>
      <c r="J157" s="209"/>
      <c r="K157" s="209"/>
      <c r="L157" s="214"/>
      <c r="M157" s="215"/>
      <c r="N157" s="216"/>
      <c r="O157" s="216"/>
      <c r="P157" s="216"/>
      <c r="Q157" s="216"/>
      <c r="R157" s="216"/>
      <c r="S157" s="216"/>
      <c r="T157" s="217"/>
      <c r="AT157" s="218" t="s">
        <v>211</v>
      </c>
      <c r="AU157" s="218" t="s">
        <v>89</v>
      </c>
      <c r="AV157" s="14" t="s">
        <v>89</v>
      </c>
      <c r="AW157" s="14" t="s">
        <v>41</v>
      </c>
      <c r="AX157" s="14" t="s">
        <v>80</v>
      </c>
      <c r="AY157" s="218" t="s">
        <v>201</v>
      </c>
    </row>
    <row r="158" spans="1:65" s="16" customFormat="1" ht="11.25">
      <c r="B158" s="245"/>
      <c r="C158" s="246"/>
      <c r="D158" s="193" t="s">
        <v>211</v>
      </c>
      <c r="E158" s="247" t="s">
        <v>22</v>
      </c>
      <c r="F158" s="248" t="s">
        <v>969</v>
      </c>
      <c r="G158" s="246"/>
      <c r="H158" s="249">
        <v>0.36099999999999999</v>
      </c>
      <c r="I158" s="250"/>
      <c r="J158" s="246"/>
      <c r="K158" s="246"/>
      <c r="L158" s="251"/>
      <c r="M158" s="252"/>
      <c r="N158" s="253"/>
      <c r="O158" s="253"/>
      <c r="P158" s="253"/>
      <c r="Q158" s="253"/>
      <c r="R158" s="253"/>
      <c r="S158" s="253"/>
      <c r="T158" s="254"/>
      <c r="AT158" s="255" t="s">
        <v>211</v>
      </c>
      <c r="AU158" s="255" t="s">
        <v>89</v>
      </c>
      <c r="AV158" s="16" t="s">
        <v>221</v>
      </c>
      <c r="AW158" s="16" t="s">
        <v>41</v>
      </c>
      <c r="AX158" s="16" t="s">
        <v>80</v>
      </c>
      <c r="AY158" s="255" t="s">
        <v>201</v>
      </c>
    </row>
    <row r="159" spans="1:65" s="13" customFormat="1" ht="11.25">
      <c r="B159" s="198"/>
      <c r="C159" s="199"/>
      <c r="D159" s="193" t="s">
        <v>211</v>
      </c>
      <c r="E159" s="200" t="s">
        <v>22</v>
      </c>
      <c r="F159" s="201" t="s">
        <v>2619</v>
      </c>
      <c r="G159" s="199"/>
      <c r="H159" s="200" t="s">
        <v>22</v>
      </c>
      <c r="I159" s="202"/>
      <c r="J159" s="199"/>
      <c r="K159" s="199"/>
      <c r="L159" s="203"/>
      <c r="M159" s="204"/>
      <c r="N159" s="205"/>
      <c r="O159" s="205"/>
      <c r="P159" s="205"/>
      <c r="Q159" s="205"/>
      <c r="R159" s="205"/>
      <c r="S159" s="205"/>
      <c r="T159" s="206"/>
      <c r="AT159" s="207" t="s">
        <v>211</v>
      </c>
      <c r="AU159" s="207" t="s">
        <v>89</v>
      </c>
      <c r="AV159" s="13" t="s">
        <v>23</v>
      </c>
      <c r="AW159" s="13" t="s">
        <v>41</v>
      </c>
      <c r="AX159" s="13" t="s">
        <v>80</v>
      </c>
      <c r="AY159" s="207" t="s">
        <v>201</v>
      </c>
    </row>
    <row r="160" spans="1:65" s="14" customFormat="1" ht="11.25">
      <c r="B160" s="208"/>
      <c r="C160" s="209"/>
      <c r="D160" s="193" t="s">
        <v>211</v>
      </c>
      <c r="E160" s="210" t="s">
        <v>22</v>
      </c>
      <c r="F160" s="211" t="s">
        <v>2645</v>
      </c>
      <c r="G160" s="209"/>
      <c r="H160" s="212">
        <v>0.1</v>
      </c>
      <c r="I160" s="213"/>
      <c r="J160" s="209"/>
      <c r="K160" s="209"/>
      <c r="L160" s="214"/>
      <c r="M160" s="215"/>
      <c r="N160" s="216"/>
      <c r="O160" s="216"/>
      <c r="P160" s="216"/>
      <c r="Q160" s="216"/>
      <c r="R160" s="216"/>
      <c r="S160" s="216"/>
      <c r="T160" s="217"/>
      <c r="AT160" s="218" t="s">
        <v>211</v>
      </c>
      <c r="AU160" s="218" t="s">
        <v>89</v>
      </c>
      <c r="AV160" s="14" t="s">
        <v>89</v>
      </c>
      <c r="AW160" s="14" t="s">
        <v>41</v>
      </c>
      <c r="AX160" s="14" t="s">
        <v>80</v>
      </c>
      <c r="AY160" s="218" t="s">
        <v>201</v>
      </c>
    </row>
    <row r="161" spans="1:65" s="14" customFormat="1" ht="11.25">
      <c r="B161" s="208"/>
      <c r="C161" s="209"/>
      <c r="D161" s="193" t="s">
        <v>211</v>
      </c>
      <c r="E161" s="210" t="s">
        <v>22</v>
      </c>
      <c r="F161" s="211" t="s">
        <v>2646</v>
      </c>
      <c r="G161" s="209"/>
      <c r="H161" s="212">
        <v>4.1000000000000002E-2</v>
      </c>
      <c r="I161" s="213"/>
      <c r="J161" s="209"/>
      <c r="K161" s="209"/>
      <c r="L161" s="214"/>
      <c r="M161" s="215"/>
      <c r="N161" s="216"/>
      <c r="O161" s="216"/>
      <c r="P161" s="216"/>
      <c r="Q161" s="216"/>
      <c r="R161" s="216"/>
      <c r="S161" s="216"/>
      <c r="T161" s="217"/>
      <c r="AT161" s="218" t="s">
        <v>211</v>
      </c>
      <c r="AU161" s="218" t="s">
        <v>89</v>
      </c>
      <c r="AV161" s="14" t="s">
        <v>89</v>
      </c>
      <c r="AW161" s="14" t="s">
        <v>41</v>
      </c>
      <c r="AX161" s="14" t="s">
        <v>80</v>
      </c>
      <c r="AY161" s="218" t="s">
        <v>201</v>
      </c>
    </row>
    <row r="162" spans="1:65" s="16" customFormat="1" ht="11.25">
      <c r="B162" s="245"/>
      <c r="C162" s="246"/>
      <c r="D162" s="193" t="s">
        <v>211</v>
      </c>
      <c r="E162" s="247" t="s">
        <v>22</v>
      </c>
      <c r="F162" s="248" t="s">
        <v>969</v>
      </c>
      <c r="G162" s="246"/>
      <c r="H162" s="249">
        <v>0.14100000000000001</v>
      </c>
      <c r="I162" s="250"/>
      <c r="J162" s="246"/>
      <c r="K162" s="246"/>
      <c r="L162" s="251"/>
      <c r="M162" s="252"/>
      <c r="N162" s="253"/>
      <c r="O162" s="253"/>
      <c r="P162" s="253"/>
      <c r="Q162" s="253"/>
      <c r="R162" s="253"/>
      <c r="S162" s="253"/>
      <c r="T162" s="254"/>
      <c r="AT162" s="255" t="s">
        <v>211</v>
      </c>
      <c r="AU162" s="255" t="s">
        <v>89</v>
      </c>
      <c r="AV162" s="16" t="s">
        <v>221</v>
      </c>
      <c r="AW162" s="16" t="s">
        <v>41</v>
      </c>
      <c r="AX162" s="16" t="s">
        <v>80</v>
      </c>
      <c r="AY162" s="255" t="s">
        <v>201</v>
      </c>
    </row>
    <row r="163" spans="1:65" s="13" customFormat="1" ht="11.25">
      <c r="B163" s="198"/>
      <c r="C163" s="199"/>
      <c r="D163" s="193" t="s">
        <v>211</v>
      </c>
      <c r="E163" s="200" t="s">
        <v>22</v>
      </c>
      <c r="F163" s="201" t="s">
        <v>2622</v>
      </c>
      <c r="G163" s="199"/>
      <c r="H163" s="200" t="s">
        <v>22</v>
      </c>
      <c r="I163" s="202"/>
      <c r="J163" s="199"/>
      <c r="K163" s="199"/>
      <c r="L163" s="203"/>
      <c r="M163" s="204"/>
      <c r="N163" s="205"/>
      <c r="O163" s="205"/>
      <c r="P163" s="205"/>
      <c r="Q163" s="205"/>
      <c r="R163" s="205"/>
      <c r="S163" s="205"/>
      <c r="T163" s="206"/>
      <c r="AT163" s="207" t="s">
        <v>211</v>
      </c>
      <c r="AU163" s="207" t="s">
        <v>89</v>
      </c>
      <c r="AV163" s="13" t="s">
        <v>23</v>
      </c>
      <c r="AW163" s="13" t="s">
        <v>41</v>
      </c>
      <c r="AX163" s="13" t="s">
        <v>80</v>
      </c>
      <c r="AY163" s="207" t="s">
        <v>201</v>
      </c>
    </row>
    <row r="164" spans="1:65" s="14" customFormat="1" ht="11.25">
      <c r="B164" s="208"/>
      <c r="C164" s="209"/>
      <c r="D164" s="193" t="s">
        <v>211</v>
      </c>
      <c r="E164" s="210" t="s">
        <v>22</v>
      </c>
      <c r="F164" s="211" t="s">
        <v>2623</v>
      </c>
      <c r="G164" s="209"/>
      <c r="H164" s="212">
        <v>0</v>
      </c>
      <c r="I164" s="213"/>
      <c r="J164" s="209"/>
      <c r="K164" s="209"/>
      <c r="L164" s="214"/>
      <c r="M164" s="215"/>
      <c r="N164" s="216"/>
      <c r="O164" s="216"/>
      <c r="P164" s="216"/>
      <c r="Q164" s="216"/>
      <c r="R164" s="216"/>
      <c r="S164" s="216"/>
      <c r="T164" s="217"/>
      <c r="AT164" s="218" t="s">
        <v>211</v>
      </c>
      <c r="AU164" s="218" t="s">
        <v>89</v>
      </c>
      <c r="AV164" s="14" t="s">
        <v>89</v>
      </c>
      <c r="AW164" s="14" t="s">
        <v>41</v>
      </c>
      <c r="AX164" s="14" t="s">
        <v>80</v>
      </c>
      <c r="AY164" s="218" t="s">
        <v>201</v>
      </c>
    </row>
    <row r="165" spans="1:65" s="14" customFormat="1" ht="11.25">
      <c r="B165" s="208"/>
      <c r="C165" s="209"/>
      <c r="D165" s="193" t="s">
        <v>211</v>
      </c>
      <c r="E165" s="210" t="s">
        <v>22</v>
      </c>
      <c r="F165" s="211" t="s">
        <v>2647</v>
      </c>
      <c r="G165" s="209"/>
      <c r="H165" s="212">
        <v>2.1999999999999999E-2</v>
      </c>
      <c r="I165" s="213"/>
      <c r="J165" s="209"/>
      <c r="K165" s="209"/>
      <c r="L165" s="214"/>
      <c r="M165" s="215"/>
      <c r="N165" s="216"/>
      <c r="O165" s="216"/>
      <c r="P165" s="216"/>
      <c r="Q165" s="216"/>
      <c r="R165" s="216"/>
      <c r="S165" s="216"/>
      <c r="T165" s="217"/>
      <c r="AT165" s="218" t="s">
        <v>211</v>
      </c>
      <c r="AU165" s="218" t="s">
        <v>89</v>
      </c>
      <c r="AV165" s="14" t="s">
        <v>89</v>
      </c>
      <c r="AW165" s="14" t="s">
        <v>41</v>
      </c>
      <c r="AX165" s="14" t="s">
        <v>80</v>
      </c>
      <c r="AY165" s="218" t="s">
        <v>201</v>
      </c>
    </row>
    <row r="166" spans="1:65" s="16" customFormat="1" ht="11.25">
      <c r="B166" s="245"/>
      <c r="C166" s="246"/>
      <c r="D166" s="193" t="s">
        <v>211</v>
      </c>
      <c r="E166" s="247" t="s">
        <v>22</v>
      </c>
      <c r="F166" s="248" t="s">
        <v>969</v>
      </c>
      <c r="G166" s="246"/>
      <c r="H166" s="249">
        <v>2.1999999999999999E-2</v>
      </c>
      <c r="I166" s="250"/>
      <c r="J166" s="246"/>
      <c r="K166" s="246"/>
      <c r="L166" s="251"/>
      <c r="M166" s="252"/>
      <c r="N166" s="253"/>
      <c r="O166" s="253"/>
      <c r="P166" s="253"/>
      <c r="Q166" s="253"/>
      <c r="R166" s="253"/>
      <c r="S166" s="253"/>
      <c r="T166" s="254"/>
      <c r="AT166" s="255" t="s">
        <v>211</v>
      </c>
      <c r="AU166" s="255" t="s">
        <v>89</v>
      </c>
      <c r="AV166" s="16" t="s">
        <v>221</v>
      </c>
      <c r="AW166" s="16" t="s">
        <v>41</v>
      </c>
      <c r="AX166" s="16" t="s">
        <v>80</v>
      </c>
      <c r="AY166" s="255" t="s">
        <v>201</v>
      </c>
    </row>
    <row r="167" spans="1:65" s="13" customFormat="1" ht="11.25">
      <c r="B167" s="198"/>
      <c r="C167" s="199"/>
      <c r="D167" s="193" t="s">
        <v>211</v>
      </c>
      <c r="E167" s="200" t="s">
        <v>22</v>
      </c>
      <c r="F167" s="201" t="s">
        <v>2625</v>
      </c>
      <c r="G167" s="199"/>
      <c r="H167" s="200" t="s">
        <v>22</v>
      </c>
      <c r="I167" s="202"/>
      <c r="J167" s="199"/>
      <c r="K167" s="199"/>
      <c r="L167" s="203"/>
      <c r="M167" s="204"/>
      <c r="N167" s="205"/>
      <c r="O167" s="205"/>
      <c r="P167" s="205"/>
      <c r="Q167" s="205"/>
      <c r="R167" s="205"/>
      <c r="S167" s="205"/>
      <c r="T167" s="206"/>
      <c r="AT167" s="207" t="s">
        <v>211</v>
      </c>
      <c r="AU167" s="207" t="s">
        <v>89</v>
      </c>
      <c r="AV167" s="13" t="s">
        <v>23</v>
      </c>
      <c r="AW167" s="13" t="s">
        <v>41</v>
      </c>
      <c r="AX167" s="13" t="s">
        <v>80</v>
      </c>
      <c r="AY167" s="207" t="s">
        <v>201</v>
      </c>
    </row>
    <row r="168" spans="1:65" s="14" customFormat="1" ht="11.25">
      <c r="B168" s="208"/>
      <c r="C168" s="209"/>
      <c r="D168" s="193" t="s">
        <v>211</v>
      </c>
      <c r="E168" s="210" t="s">
        <v>22</v>
      </c>
      <c r="F168" s="211" t="s">
        <v>2623</v>
      </c>
      <c r="G168" s="209"/>
      <c r="H168" s="212">
        <v>0</v>
      </c>
      <c r="I168" s="213"/>
      <c r="J168" s="209"/>
      <c r="K168" s="209"/>
      <c r="L168" s="214"/>
      <c r="M168" s="215"/>
      <c r="N168" s="216"/>
      <c r="O168" s="216"/>
      <c r="P168" s="216"/>
      <c r="Q168" s="216"/>
      <c r="R168" s="216"/>
      <c r="S168" s="216"/>
      <c r="T168" s="217"/>
      <c r="AT168" s="218" t="s">
        <v>211</v>
      </c>
      <c r="AU168" s="218" t="s">
        <v>89</v>
      </c>
      <c r="AV168" s="14" t="s">
        <v>89</v>
      </c>
      <c r="AW168" s="14" t="s">
        <v>41</v>
      </c>
      <c r="AX168" s="14" t="s">
        <v>80</v>
      </c>
      <c r="AY168" s="218" t="s">
        <v>201</v>
      </c>
    </row>
    <row r="169" spans="1:65" s="14" customFormat="1" ht="11.25">
      <c r="B169" s="208"/>
      <c r="C169" s="209"/>
      <c r="D169" s="193" t="s">
        <v>211</v>
      </c>
      <c r="E169" s="210" t="s">
        <v>22</v>
      </c>
      <c r="F169" s="211" t="s">
        <v>2647</v>
      </c>
      <c r="G169" s="209"/>
      <c r="H169" s="212">
        <v>2.1999999999999999E-2</v>
      </c>
      <c r="I169" s="213"/>
      <c r="J169" s="209"/>
      <c r="K169" s="209"/>
      <c r="L169" s="214"/>
      <c r="M169" s="215"/>
      <c r="N169" s="216"/>
      <c r="O169" s="216"/>
      <c r="P169" s="216"/>
      <c r="Q169" s="216"/>
      <c r="R169" s="216"/>
      <c r="S169" s="216"/>
      <c r="T169" s="217"/>
      <c r="AT169" s="218" t="s">
        <v>211</v>
      </c>
      <c r="AU169" s="218" t="s">
        <v>89</v>
      </c>
      <c r="AV169" s="14" t="s">
        <v>89</v>
      </c>
      <c r="AW169" s="14" t="s">
        <v>41</v>
      </c>
      <c r="AX169" s="14" t="s">
        <v>80</v>
      </c>
      <c r="AY169" s="218" t="s">
        <v>201</v>
      </c>
    </row>
    <row r="170" spans="1:65" s="16" customFormat="1" ht="11.25">
      <c r="B170" s="245"/>
      <c r="C170" s="246"/>
      <c r="D170" s="193" t="s">
        <v>211</v>
      </c>
      <c r="E170" s="247" t="s">
        <v>22</v>
      </c>
      <c r="F170" s="248" t="s">
        <v>969</v>
      </c>
      <c r="G170" s="246"/>
      <c r="H170" s="249">
        <v>2.1999999999999999E-2</v>
      </c>
      <c r="I170" s="250"/>
      <c r="J170" s="246"/>
      <c r="K170" s="246"/>
      <c r="L170" s="251"/>
      <c r="M170" s="252"/>
      <c r="N170" s="253"/>
      <c r="O170" s="253"/>
      <c r="P170" s="253"/>
      <c r="Q170" s="253"/>
      <c r="R170" s="253"/>
      <c r="S170" s="253"/>
      <c r="T170" s="254"/>
      <c r="AT170" s="255" t="s">
        <v>211</v>
      </c>
      <c r="AU170" s="255" t="s">
        <v>89</v>
      </c>
      <c r="AV170" s="16" t="s">
        <v>221</v>
      </c>
      <c r="AW170" s="16" t="s">
        <v>41</v>
      </c>
      <c r="AX170" s="16" t="s">
        <v>80</v>
      </c>
      <c r="AY170" s="255" t="s">
        <v>201</v>
      </c>
    </row>
    <row r="171" spans="1:65" s="15" customFormat="1" ht="11.25">
      <c r="B171" s="229"/>
      <c r="C171" s="230"/>
      <c r="D171" s="193" t="s">
        <v>211</v>
      </c>
      <c r="E171" s="231" t="s">
        <v>22</v>
      </c>
      <c r="F171" s="232" t="s">
        <v>316</v>
      </c>
      <c r="G171" s="230"/>
      <c r="H171" s="233">
        <v>0.54600000000000004</v>
      </c>
      <c r="I171" s="234"/>
      <c r="J171" s="230"/>
      <c r="K171" s="230"/>
      <c r="L171" s="235"/>
      <c r="M171" s="236"/>
      <c r="N171" s="237"/>
      <c r="O171" s="237"/>
      <c r="P171" s="237"/>
      <c r="Q171" s="237"/>
      <c r="R171" s="237"/>
      <c r="S171" s="237"/>
      <c r="T171" s="238"/>
      <c r="AT171" s="239" t="s">
        <v>211</v>
      </c>
      <c r="AU171" s="239" t="s">
        <v>89</v>
      </c>
      <c r="AV171" s="15" t="s">
        <v>207</v>
      </c>
      <c r="AW171" s="15" t="s">
        <v>41</v>
      </c>
      <c r="AX171" s="15" t="s">
        <v>23</v>
      </c>
      <c r="AY171" s="239" t="s">
        <v>201</v>
      </c>
    </row>
    <row r="172" spans="1:65" s="12" customFormat="1" ht="22.9" customHeight="1">
      <c r="B172" s="164"/>
      <c r="C172" s="165"/>
      <c r="D172" s="166" t="s">
        <v>79</v>
      </c>
      <c r="E172" s="178" t="s">
        <v>260</v>
      </c>
      <c r="F172" s="178" t="s">
        <v>570</v>
      </c>
      <c r="G172" s="165"/>
      <c r="H172" s="165"/>
      <c r="I172" s="168"/>
      <c r="J172" s="179">
        <f>BK172</f>
        <v>0</v>
      </c>
      <c r="K172" s="165"/>
      <c r="L172" s="170"/>
      <c r="M172" s="171"/>
      <c r="N172" s="172"/>
      <c r="O172" s="172"/>
      <c r="P172" s="173">
        <f>SUM(P173:P191)</f>
        <v>0</v>
      </c>
      <c r="Q172" s="172"/>
      <c r="R172" s="173">
        <f>SUM(R173:R191)</f>
        <v>1.0212496000000001E-2</v>
      </c>
      <c r="S172" s="172"/>
      <c r="T172" s="174">
        <f>SUM(T173:T191)</f>
        <v>0.46079999999999999</v>
      </c>
      <c r="AR172" s="175" t="s">
        <v>23</v>
      </c>
      <c r="AT172" s="176" t="s">
        <v>79</v>
      </c>
      <c r="AU172" s="176" t="s">
        <v>23</v>
      </c>
      <c r="AY172" s="175" t="s">
        <v>201</v>
      </c>
      <c r="BK172" s="177">
        <f>SUM(BK173:BK191)</f>
        <v>0</v>
      </c>
    </row>
    <row r="173" spans="1:65" s="2" customFormat="1" ht="14.45" customHeight="1">
      <c r="A173" s="36"/>
      <c r="B173" s="37"/>
      <c r="C173" s="180" t="s">
        <v>137</v>
      </c>
      <c r="D173" s="180" t="s">
        <v>202</v>
      </c>
      <c r="E173" s="181" t="s">
        <v>2648</v>
      </c>
      <c r="F173" s="182" t="s">
        <v>2649</v>
      </c>
      <c r="G173" s="183" t="s">
        <v>434</v>
      </c>
      <c r="H173" s="184">
        <v>9</v>
      </c>
      <c r="I173" s="185"/>
      <c r="J173" s="186">
        <f>ROUND(I173*H173,2)</f>
        <v>0</v>
      </c>
      <c r="K173" s="182" t="s">
        <v>206</v>
      </c>
      <c r="L173" s="41"/>
      <c r="M173" s="187" t="s">
        <v>22</v>
      </c>
      <c r="N173" s="188" t="s">
        <v>51</v>
      </c>
      <c r="O173" s="66"/>
      <c r="P173" s="189">
        <f>O173*H173</f>
        <v>0</v>
      </c>
      <c r="Q173" s="189">
        <v>8.0000000000000004E-4</v>
      </c>
      <c r="R173" s="189">
        <f>Q173*H173</f>
        <v>7.2000000000000007E-3</v>
      </c>
      <c r="S173" s="189">
        <v>0</v>
      </c>
      <c r="T173" s="190">
        <f>S173*H173</f>
        <v>0</v>
      </c>
      <c r="U173" s="36"/>
      <c r="V173" s="36"/>
      <c r="W173" s="36"/>
      <c r="X173" s="36"/>
      <c r="Y173" s="36"/>
      <c r="Z173" s="36"/>
      <c r="AA173" s="36"/>
      <c r="AB173" s="36"/>
      <c r="AC173" s="36"/>
      <c r="AD173" s="36"/>
      <c r="AE173" s="36"/>
      <c r="AR173" s="191" t="s">
        <v>207</v>
      </c>
      <c r="AT173" s="191" t="s">
        <v>202</v>
      </c>
      <c r="AU173" s="191" t="s">
        <v>89</v>
      </c>
      <c r="AY173" s="19" t="s">
        <v>201</v>
      </c>
      <c r="BE173" s="192">
        <f>IF(N173="základní",J173,0)</f>
        <v>0</v>
      </c>
      <c r="BF173" s="192">
        <f>IF(N173="snížená",J173,0)</f>
        <v>0</v>
      </c>
      <c r="BG173" s="192">
        <f>IF(N173="zákl. přenesená",J173,0)</f>
        <v>0</v>
      </c>
      <c r="BH173" s="192">
        <f>IF(N173="sníž. přenesená",J173,0)</f>
        <v>0</v>
      </c>
      <c r="BI173" s="192">
        <f>IF(N173="nulová",J173,0)</f>
        <v>0</v>
      </c>
      <c r="BJ173" s="19" t="s">
        <v>23</v>
      </c>
      <c r="BK173" s="192">
        <f>ROUND(I173*H173,2)</f>
        <v>0</v>
      </c>
      <c r="BL173" s="19" t="s">
        <v>207</v>
      </c>
      <c r="BM173" s="191" t="s">
        <v>2650</v>
      </c>
    </row>
    <row r="174" spans="1:65" s="2" customFormat="1" ht="87.75">
      <c r="A174" s="36"/>
      <c r="B174" s="37"/>
      <c r="C174" s="38"/>
      <c r="D174" s="193" t="s">
        <v>209</v>
      </c>
      <c r="E174" s="38"/>
      <c r="F174" s="194" t="s">
        <v>1005</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209</v>
      </c>
      <c r="AU174" s="19" t="s">
        <v>89</v>
      </c>
    </row>
    <row r="175" spans="1:65" s="2" customFormat="1" ht="24.2" customHeight="1">
      <c r="A175" s="36"/>
      <c r="B175" s="37"/>
      <c r="C175" s="180" t="s">
        <v>143</v>
      </c>
      <c r="D175" s="180" t="s">
        <v>202</v>
      </c>
      <c r="E175" s="181" t="s">
        <v>2651</v>
      </c>
      <c r="F175" s="182" t="s">
        <v>2652</v>
      </c>
      <c r="G175" s="183" t="s">
        <v>434</v>
      </c>
      <c r="H175" s="184">
        <v>9</v>
      </c>
      <c r="I175" s="185"/>
      <c r="J175" s="186">
        <f>ROUND(I175*H175,2)</f>
        <v>0</v>
      </c>
      <c r="K175" s="182" t="s">
        <v>206</v>
      </c>
      <c r="L175" s="41"/>
      <c r="M175" s="187" t="s">
        <v>22</v>
      </c>
      <c r="N175" s="188" t="s">
        <v>51</v>
      </c>
      <c r="O175" s="66"/>
      <c r="P175" s="189">
        <f>O175*H175</f>
        <v>0</v>
      </c>
      <c r="Q175" s="189">
        <v>1.5694400000000001E-4</v>
      </c>
      <c r="R175" s="189">
        <f>Q175*H175</f>
        <v>1.4124960000000001E-3</v>
      </c>
      <c r="S175" s="189">
        <v>0</v>
      </c>
      <c r="T175" s="190">
        <f>S175*H175</f>
        <v>0</v>
      </c>
      <c r="U175" s="36"/>
      <c r="V175" s="36"/>
      <c r="W175" s="36"/>
      <c r="X175" s="36"/>
      <c r="Y175" s="36"/>
      <c r="Z175" s="36"/>
      <c r="AA175" s="36"/>
      <c r="AB175" s="36"/>
      <c r="AC175" s="36"/>
      <c r="AD175" s="36"/>
      <c r="AE175" s="36"/>
      <c r="AR175" s="191" t="s">
        <v>207</v>
      </c>
      <c r="AT175" s="191" t="s">
        <v>202</v>
      </c>
      <c r="AU175" s="191" t="s">
        <v>89</v>
      </c>
      <c r="AY175" s="19" t="s">
        <v>201</v>
      </c>
      <c r="BE175" s="192">
        <f>IF(N175="základní",J175,0)</f>
        <v>0</v>
      </c>
      <c r="BF175" s="192">
        <f>IF(N175="snížená",J175,0)</f>
        <v>0</v>
      </c>
      <c r="BG175" s="192">
        <f>IF(N175="zákl. přenesená",J175,0)</f>
        <v>0</v>
      </c>
      <c r="BH175" s="192">
        <f>IF(N175="sníž. přenesená",J175,0)</f>
        <v>0</v>
      </c>
      <c r="BI175" s="192">
        <f>IF(N175="nulová",J175,0)</f>
        <v>0</v>
      </c>
      <c r="BJ175" s="19" t="s">
        <v>23</v>
      </c>
      <c r="BK175" s="192">
        <f>ROUND(I175*H175,2)</f>
        <v>0</v>
      </c>
      <c r="BL175" s="19" t="s">
        <v>207</v>
      </c>
      <c r="BM175" s="191" t="s">
        <v>2653</v>
      </c>
    </row>
    <row r="176" spans="1:65" s="2" customFormat="1" ht="87.75">
      <c r="A176" s="36"/>
      <c r="B176" s="37"/>
      <c r="C176" s="38"/>
      <c r="D176" s="193" t="s">
        <v>209</v>
      </c>
      <c r="E176" s="38"/>
      <c r="F176" s="194" t="s">
        <v>1005</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209</v>
      </c>
      <c r="AU176" s="19" t="s">
        <v>89</v>
      </c>
    </row>
    <row r="177" spans="1:65" s="2" customFormat="1" ht="14.45" customHeight="1">
      <c r="A177" s="36"/>
      <c r="B177" s="37"/>
      <c r="C177" s="180" t="s">
        <v>152</v>
      </c>
      <c r="D177" s="180" t="s">
        <v>202</v>
      </c>
      <c r="E177" s="181" t="s">
        <v>2654</v>
      </c>
      <c r="F177" s="182" t="s">
        <v>2655</v>
      </c>
      <c r="G177" s="183" t="s">
        <v>224</v>
      </c>
      <c r="H177" s="184">
        <v>0.192</v>
      </c>
      <c r="I177" s="185"/>
      <c r="J177" s="186">
        <f>ROUND(I177*H177,2)</f>
        <v>0</v>
      </c>
      <c r="K177" s="182" t="s">
        <v>206</v>
      </c>
      <c r="L177" s="41"/>
      <c r="M177" s="187" t="s">
        <v>22</v>
      </c>
      <c r="N177" s="188" t="s">
        <v>51</v>
      </c>
      <c r="O177" s="66"/>
      <c r="P177" s="189">
        <f>O177*H177</f>
        <v>0</v>
      </c>
      <c r="Q177" s="189">
        <v>0</v>
      </c>
      <c r="R177" s="189">
        <f>Q177*H177</f>
        <v>0</v>
      </c>
      <c r="S177" s="189">
        <v>2.4</v>
      </c>
      <c r="T177" s="190">
        <f>S177*H177</f>
        <v>0.46079999999999999</v>
      </c>
      <c r="U177" s="36"/>
      <c r="V177" s="36"/>
      <c r="W177" s="36"/>
      <c r="X177" s="36"/>
      <c r="Y177" s="36"/>
      <c r="Z177" s="36"/>
      <c r="AA177" s="36"/>
      <c r="AB177" s="36"/>
      <c r="AC177" s="36"/>
      <c r="AD177" s="36"/>
      <c r="AE177" s="36"/>
      <c r="AR177" s="191" t="s">
        <v>207</v>
      </c>
      <c r="AT177" s="191" t="s">
        <v>202</v>
      </c>
      <c r="AU177" s="191" t="s">
        <v>89</v>
      </c>
      <c r="AY177" s="19" t="s">
        <v>201</v>
      </c>
      <c r="BE177" s="192">
        <f>IF(N177="základní",J177,0)</f>
        <v>0</v>
      </c>
      <c r="BF177" s="192">
        <f>IF(N177="snížená",J177,0)</f>
        <v>0</v>
      </c>
      <c r="BG177" s="192">
        <f>IF(N177="zákl. přenesená",J177,0)</f>
        <v>0</v>
      </c>
      <c r="BH177" s="192">
        <f>IF(N177="sníž. přenesená",J177,0)</f>
        <v>0</v>
      </c>
      <c r="BI177" s="192">
        <f>IF(N177="nulová",J177,0)</f>
        <v>0</v>
      </c>
      <c r="BJ177" s="19" t="s">
        <v>23</v>
      </c>
      <c r="BK177" s="192">
        <f>ROUND(I177*H177,2)</f>
        <v>0</v>
      </c>
      <c r="BL177" s="19" t="s">
        <v>207</v>
      </c>
      <c r="BM177" s="191" t="s">
        <v>2656</v>
      </c>
    </row>
    <row r="178" spans="1:65" s="14" customFormat="1" ht="11.25">
      <c r="B178" s="208"/>
      <c r="C178" s="209"/>
      <c r="D178" s="193" t="s">
        <v>211</v>
      </c>
      <c r="E178" s="210" t="s">
        <v>22</v>
      </c>
      <c r="F178" s="211" t="s">
        <v>2657</v>
      </c>
      <c r="G178" s="209"/>
      <c r="H178" s="212">
        <v>0.192</v>
      </c>
      <c r="I178" s="213"/>
      <c r="J178" s="209"/>
      <c r="K178" s="209"/>
      <c r="L178" s="214"/>
      <c r="M178" s="215"/>
      <c r="N178" s="216"/>
      <c r="O178" s="216"/>
      <c r="P178" s="216"/>
      <c r="Q178" s="216"/>
      <c r="R178" s="216"/>
      <c r="S178" s="216"/>
      <c r="T178" s="217"/>
      <c r="AT178" s="218" t="s">
        <v>211</v>
      </c>
      <c r="AU178" s="218" t="s">
        <v>89</v>
      </c>
      <c r="AV178" s="14" t="s">
        <v>89</v>
      </c>
      <c r="AW178" s="14" t="s">
        <v>41</v>
      </c>
      <c r="AX178" s="14" t="s">
        <v>23</v>
      </c>
      <c r="AY178" s="218" t="s">
        <v>201</v>
      </c>
    </row>
    <row r="179" spans="1:65" s="2" customFormat="1" ht="14.45" customHeight="1">
      <c r="A179" s="36"/>
      <c r="B179" s="37"/>
      <c r="C179" s="180" t="s">
        <v>8</v>
      </c>
      <c r="D179" s="180" t="s">
        <v>202</v>
      </c>
      <c r="E179" s="181" t="s">
        <v>795</v>
      </c>
      <c r="F179" s="182" t="s">
        <v>2658</v>
      </c>
      <c r="G179" s="183" t="s">
        <v>434</v>
      </c>
      <c r="H179" s="184">
        <v>14</v>
      </c>
      <c r="I179" s="185"/>
      <c r="J179" s="186">
        <f>ROUND(I179*H179,2)</f>
        <v>0</v>
      </c>
      <c r="K179" s="182" t="s">
        <v>22</v>
      </c>
      <c r="L179" s="41"/>
      <c r="M179" s="187" t="s">
        <v>22</v>
      </c>
      <c r="N179" s="188" t="s">
        <v>51</v>
      </c>
      <c r="O179" s="66"/>
      <c r="P179" s="189">
        <f>O179*H179</f>
        <v>0</v>
      </c>
      <c r="Q179" s="189">
        <v>4.0000000000000003E-5</v>
      </c>
      <c r="R179" s="189">
        <f>Q179*H179</f>
        <v>5.6000000000000006E-4</v>
      </c>
      <c r="S179" s="189">
        <v>0</v>
      </c>
      <c r="T179" s="190">
        <f>S179*H179</f>
        <v>0</v>
      </c>
      <c r="U179" s="36"/>
      <c r="V179" s="36"/>
      <c r="W179" s="36"/>
      <c r="X179" s="36"/>
      <c r="Y179" s="36"/>
      <c r="Z179" s="36"/>
      <c r="AA179" s="36"/>
      <c r="AB179" s="36"/>
      <c r="AC179" s="36"/>
      <c r="AD179" s="36"/>
      <c r="AE179" s="36"/>
      <c r="AR179" s="191" t="s">
        <v>207</v>
      </c>
      <c r="AT179" s="191" t="s">
        <v>202</v>
      </c>
      <c r="AU179" s="191" t="s">
        <v>89</v>
      </c>
      <c r="AY179" s="19" t="s">
        <v>201</v>
      </c>
      <c r="BE179" s="192">
        <f>IF(N179="základní",J179,0)</f>
        <v>0</v>
      </c>
      <c r="BF179" s="192">
        <f>IF(N179="snížená",J179,0)</f>
        <v>0</v>
      </c>
      <c r="BG179" s="192">
        <f>IF(N179="zákl. přenesená",J179,0)</f>
        <v>0</v>
      </c>
      <c r="BH179" s="192">
        <f>IF(N179="sníž. přenesená",J179,0)</f>
        <v>0</v>
      </c>
      <c r="BI179" s="192">
        <f>IF(N179="nulová",J179,0)</f>
        <v>0</v>
      </c>
      <c r="BJ179" s="19" t="s">
        <v>23</v>
      </c>
      <c r="BK179" s="192">
        <f>ROUND(I179*H179,2)</f>
        <v>0</v>
      </c>
      <c r="BL179" s="19" t="s">
        <v>207</v>
      </c>
      <c r="BM179" s="191" t="s">
        <v>2659</v>
      </c>
    </row>
    <row r="180" spans="1:65" s="2" customFormat="1" ht="58.5">
      <c r="A180" s="36"/>
      <c r="B180" s="37"/>
      <c r="C180" s="38"/>
      <c r="D180" s="193" t="s">
        <v>953</v>
      </c>
      <c r="E180" s="38"/>
      <c r="F180" s="194" t="s">
        <v>2660</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953</v>
      </c>
      <c r="AU180" s="19" t="s">
        <v>89</v>
      </c>
    </row>
    <row r="181" spans="1:65" s="2" customFormat="1" ht="14.45" customHeight="1">
      <c r="A181" s="36"/>
      <c r="B181" s="37"/>
      <c r="C181" s="180" t="s">
        <v>157</v>
      </c>
      <c r="D181" s="180" t="s">
        <v>202</v>
      </c>
      <c r="E181" s="181" t="s">
        <v>799</v>
      </c>
      <c r="F181" s="182" t="s">
        <v>2661</v>
      </c>
      <c r="G181" s="183" t="s">
        <v>434</v>
      </c>
      <c r="H181" s="184">
        <v>4</v>
      </c>
      <c r="I181" s="185"/>
      <c r="J181" s="186">
        <f>ROUND(I181*H181,2)</f>
        <v>0</v>
      </c>
      <c r="K181" s="182" t="s">
        <v>22</v>
      </c>
      <c r="L181" s="41"/>
      <c r="M181" s="187" t="s">
        <v>22</v>
      </c>
      <c r="N181" s="188" t="s">
        <v>51</v>
      </c>
      <c r="O181" s="66"/>
      <c r="P181" s="189">
        <f>O181*H181</f>
        <v>0</v>
      </c>
      <c r="Q181" s="189">
        <v>4.0000000000000003E-5</v>
      </c>
      <c r="R181" s="189">
        <f>Q181*H181</f>
        <v>1.6000000000000001E-4</v>
      </c>
      <c r="S181" s="189">
        <v>0</v>
      </c>
      <c r="T181" s="190">
        <f>S181*H181</f>
        <v>0</v>
      </c>
      <c r="U181" s="36"/>
      <c r="V181" s="36"/>
      <c r="W181" s="36"/>
      <c r="X181" s="36"/>
      <c r="Y181" s="36"/>
      <c r="Z181" s="36"/>
      <c r="AA181" s="36"/>
      <c r="AB181" s="36"/>
      <c r="AC181" s="36"/>
      <c r="AD181" s="36"/>
      <c r="AE181" s="36"/>
      <c r="AR181" s="191" t="s">
        <v>207</v>
      </c>
      <c r="AT181" s="191" t="s">
        <v>202</v>
      </c>
      <c r="AU181" s="191" t="s">
        <v>89</v>
      </c>
      <c r="AY181" s="19" t="s">
        <v>201</v>
      </c>
      <c r="BE181" s="192">
        <f>IF(N181="základní",J181,0)</f>
        <v>0</v>
      </c>
      <c r="BF181" s="192">
        <f>IF(N181="snížená",J181,0)</f>
        <v>0</v>
      </c>
      <c r="BG181" s="192">
        <f>IF(N181="zákl. přenesená",J181,0)</f>
        <v>0</v>
      </c>
      <c r="BH181" s="192">
        <f>IF(N181="sníž. přenesená",J181,0)</f>
        <v>0</v>
      </c>
      <c r="BI181" s="192">
        <f>IF(N181="nulová",J181,0)</f>
        <v>0</v>
      </c>
      <c r="BJ181" s="19" t="s">
        <v>23</v>
      </c>
      <c r="BK181" s="192">
        <f>ROUND(I181*H181,2)</f>
        <v>0</v>
      </c>
      <c r="BL181" s="19" t="s">
        <v>207</v>
      </c>
      <c r="BM181" s="191" t="s">
        <v>2662</v>
      </c>
    </row>
    <row r="182" spans="1:65" s="2" customFormat="1" ht="58.5">
      <c r="A182" s="36"/>
      <c r="B182" s="37"/>
      <c r="C182" s="38"/>
      <c r="D182" s="193" t="s">
        <v>953</v>
      </c>
      <c r="E182" s="38"/>
      <c r="F182" s="194" t="s">
        <v>2663</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953</v>
      </c>
      <c r="AU182" s="19" t="s">
        <v>89</v>
      </c>
    </row>
    <row r="183" spans="1:65" s="2" customFormat="1" ht="14.45" customHeight="1">
      <c r="A183" s="36"/>
      <c r="B183" s="37"/>
      <c r="C183" s="180" t="s">
        <v>160</v>
      </c>
      <c r="D183" s="180" t="s">
        <v>202</v>
      </c>
      <c r="E183" s="181" t="s">
        <v>2664</v>
      </c>
      <c r="F183" s="182" t="s">
        <v>2665</v>
      </c>
      <c r="G183" s="183" t="s">
        <v>434</v>
      </c>
      <c r="H183" s="184">
        <v>9</v>
      </c>
      <c r="I183" s="185"/>
      <c r="J183" s="186">
        <f>ROUND(I183*H183,2)</f>
        <v>0</v>
      </c>
      <c r="K183" s="182" t="s">
        <v>22</v>
      </c>
      <c r="L183" s="41"/>
      <c r="M183" s="187" t="s">
        <v>22</v>
      </c>
      <c r="N183" s="188" t="s">
        <v>51</v>
      </c>
      <c r="O183" s="66"/>
      <c r="P183" s="189">
        <f>O183*H183</f>
        <v>0</v>
      </c>
      <c r="Q183" s="189">
        <v>4.0000000000000003E-5</v>
      </c>
      <c r="R183" s="189">
        <f>Q183*H183</f>
        <v>3.6000000000000002E-4</v>
      </c>
      <c r="S183" s="189">
        <v>0</v>
      </c>
      <c r="T183" s="190">
        <f>S183*H183</f>
        <v>0</v>
      </c>
      <c r="U183" s="36"/>
      <c r="V183" s="36"/>
      <c r="W183" s="36"/>
      <c r="X183" s="36"/>
      <c r="Y183" s="36"/>
      <c r="Z183" s="36"/>
      <c r="AA183" s="36"/>
      <c r="AB183" s="36"/>
      <c r="AC183" s="36"/>
      <c r="AD183" s="36"/>
      <c r="AE183" s="36"/>
      <c r="AR183" s="191" t="s">
        <v>207</v>
      </c>
      <c r="AT183" s="191" t="s">
        <v>202</v>
      </c>
      <c r="AU183" s="191" t="s">
        <v>89</v>
      </c>
      <c r="AY183" s="19" t="s">
        <v>201</v>
      </c>
      <c r="BE183" s="192">
        <f>IF(N183="základní",J183,0)</f>
        <v>0</v>
      </c>
      <c r="BF183" s="192">
        <f>IF(N183="snížená",J183,0)</f>
        <v>0</v>
      </c>
      <c r="BG183" s="192">
        <f>IF(N183="zákl. přenesená",J183,0)</f>
        <v>0</v>
      </c>
      <c r="BH183" s="192">
        <f>IF(N183="sníž. přenesená",J183,0)</f>
        <v>0</v>
      </c>
      <c r="BI183" s="192">
        <f>IF(N183="nulová",J183,0)</f>
        <v>0</v>
      </c>
      <c r="BJ183" s="19" t="s">
        <v>23</v>
      </c>
      <c r="BK183" s="192">
        <f>ROUND(I183*H183,2)</f>
        <v>0</v>
      </c>
      <c r="BL183" s="19" t="s">
        <v>207</v>
      </c>
      <c r="BM183" s="191" t="s">
        <v>2666</v>
      </c>
    </row>
    <row r="184" spans="1:65" s="2" customFormat="1" ht="58.5">
      <c r="A184" s="36"/>
      <c r="B184" s="37"/>
      <c r="C184" s="38"/>
      <c r="D184" s="193" t="s">
        <v>953</v>
      </c>
      <c r="E184" s="38"/>
      <c r="F184" s="194" t="s">
        <v>2667</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953</v>
      </c>
      <c r="AU184" s="19" t="s">
        <v>89</v>
      </c>
    </row>
    <row r="185" spans="1:65" s="2" customFormat="1" ht="14.45" customHeight="1">
      <c r="A185" s="36"/>
      <c r="B185" s="37"/>
      <c r="C185" s="180" t="s">
        <v>317</v>
      </c>
      <c r="D185" s="180" t="s">
        <v>202</v>
      </c>
      <c r="E185" s="181" t="s">
        <v>2668</v>
      </c>
      <c r="F185" s="182" t="s">
        <v>2669</v>
      </c>
      <c r="G185" s="183" t="s">
        <v>434</v>
      </c>
      <c r="H185" s="184">
        <v>3</v>
      </c>
      <c r="I185" s="185"/>
      <c r="J185" s="186">
        <f>ROUND(I185*H185,2)</f>
        <v>0</v>
      </c>
      <c r="K185" s="182" t="s">
        <v>22</v>
      </c>
      <c r="L185" s="41"/>
      <c r="M185" s="187" t="s">
        <v>22</v>
      </c>
      <c r="N185" s="188" t="s">
        <v>51</v>
      </c>
      <c r="O185" s="66"/>
      <c r="P185" s="189">
        <f>O185*H185</f>
        <v>0</v>
      </c>
      <c r="Q185" s="189">
        <v>4.0000000000000003E-5</v>
      </c>
      <c r="R185" s="189">
        <f>Q185*H185</f>
        <v>1.2000000000000002E-4</v>
      </c>
      <c r="S185" s="189">
        <v>0</v>
      </c>
      <c r="T185" s="190">
        <f>S185*H185</f>
        <v>0</v>
      </c>
      <c r="U185" s="36"/>
      <c r="V185" s="36"/>
      <c r="W185" s="36"/>
      <c r="X185" s="36"/>
      <c r="Y185" s="36"/>
      <c r="Z185" s="36"/>
      <c r="AA185" s="36"/>
      <c r="AB185" s="36"/>
      <c r="AC185" s="36"/>
      <c r="AD185" s="36"/>
      <c r="AE185" s="36"/>
      <c r="AR185" s="191" t="s">
        <v>207</v>
      </c>
      <c r="AT185" s="191" t="s">
        <v>202</v>
      </c>
      <c r="AU185" s="191" t="s">
        <v>89</v>
      </c>
      <c r="AY185" s="19" t="s">
        <v>201</v>
      </c>
      <c r="BE185" s="192">
        <f>IF(N185="základní",J185,0)</f>
        <v>0</v>
      </c>
      <c r="BF185" s="192">
        <f>IF(N185="snížená",J185,0)</f>
        <v>0</v>
      </c>
      <c r="BG185" s="192">
        <f>IF(N185="zákl. přenesená",J185,0)</f>
        <v>0</v>
      </c>
      <c r="BH185" s="192">
        <f>IF(N185="sníž. přenesená",J185,0)</f>
        <v>0</v>
      </c>
      <c r="BI185" s="192">
        <f>IF(N185="nulová",J185,0)</f>
        <v>0</v>
      </c>
      <c r="BJ185" s="19" t="s">
        <v>23</v>
      </c>
      <c r="BK185" s="192">
        <f>ROUND(I185*H185,2)</f>
        <v>0</v>
      </c>
      <c r="BL185" s="19" t="s">
        <v>207</v>
      </c>
      <c r="BM185" s="191" t="s">
        <v>2670</v>
      </c>
    </row>
    <row r="186" spans="1:65" s="2" customFormat="1" ht="58.5">
      <c r="A186" s="36"/>
      <c r="B186" s="37"/>
      <c r="C186" s="38"/>
      <c r="D186" s="193" t="s">
        <v>953</v>
      </c>
      <c r="E186" s="38"/>
      <c r="F186" s="194" t="s">
        <v>2671</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953</v>
      </c>
      <c r="AU186" s="19" t="s">
        <v>89</v>
      </c>
    </row>
    <row r="187" spans="1:65" s="2" customFormat="1" ht="14.45" customHeight="1">
      <c r="A187" s="36"/>
      <c r="B187" s="37"/>
      <c r="C187" s="180" t="s">
        <v>321</v>
      </c>
      <c r="D187" s="180" t="s">
        <v>202</v>
      </c>
      <c r="E187" s="181" t="s">
        <v>2672</v>
      </c>
      <c r="F187" s="182" t="s">
        <v>2673</v>
      </c>
      <c r="G187" s="183" t="s">
        <v>434</v>
      </c>
      <c r="H187" s="184">
        <v>4</v>
      </c>
      <c r="I187" s="185"/>
      <c r="J187" s="186">
        <f>ROUND(I187*H187,2)</f>
        <v>0</v>
      </c>
      <c r="K187" s="182" t="s">
        <v>22</v>
      </c>
      <c r="L187" s="41"/>
      <c r="M187" s="187" t="s">
        <v>22</v>
      </c>
      <c r="N187" s="188" t="s">
        <v>51</v>
      </c>
      <c r="O187" s="66"/>
      <c r="P187" s="189">
        <f>O187*H187</f>
        <v>0</v>
      </c>
      <c r="Q187" s="189">
        <v>4.0000000000000003E-5</v>
      </c>
      <c r="R187" s="189">
        <f>Q187*H187</f>
        <v>1.6000000000000001E-4</v>
      </c>
      <c r="S187" s="189">
        <v>0</v>
      </c>
      <c r="T187" s="190">
        <f>S187*H187</f>
        <v>0</v>
      </c>
      <c r="U187" s="36"/>
      <c r="V187" s="36"/>
      <c r="W187" s="36"/>
      <c r="X187" s="36"/>
      <c r="Y187" s="36"/>
      <c r="Z187" s="36"/>
      <c r="AA187" s="36"/>
      <c r="AB187" s="36"/>
      <c r="AC187" s="36"/>
      <c r="AD187" s="36"/>
      <c r="AE187" s="36"/>
      <c r="AR187" s="191" t="s">
        <v>207</v>
      </c>
      <c r="AT187" s="191" t="s">
        <v>202</v>
      </c>
      <c r="AU187" s="191" t="s">
        <v>89</v>
      </c>
      <c r="AY187" s="19" t="s">
        <v>201</v>
      </c>
      <c r="BE187" s="192">
        <f>IF(N187="základní",J187,0)</f>
        <v>0</v>
      </c>
      <c r="BF187" s="192">
        <f>IF(N187="snížená",J187,0)</f>
        <v>0</v>
      </c>
      <c r="BG187" s="192">
        <f>IF(N187="zákl. přenesená",J187,0)</f>
        <v>0</v>
      </c>
      <c r="BH187" s="192">
        <f>IF(N187="sníž. přenesená",J187,0)</f>
        <v>0</v>
      </c>
      <c r="BI187" s="192">
        <f>IF(N187="nulová",J187,0)</f>
        <v>0</v>
      </c>
      <c r="BJ187" s="19" t="s">
        <v>23</v>
      </c>
      <c r="BK187" s="192">
        <f>ROUND(I187*H187,2)</f>
        <v>0</v>
      </c>
      <c r="BL187" s="19" t="s">
        <v>207</v>
      </c>
      <c r="BM187" s="191" t="s">
        <v>2674</v>
      </c>
    </row>
    <row r="188" spans="1:65" s="2" customFormat="1" ht="14.45" customHeight="1">
      <c r="A188" s="36"/>
      <c r="B188" s="37"/>
      <c r="C188" s="180" t="s">
        <v>328</v>
      </c>
      <c r="D188" s="180" t="s">
        <v>202</v>
      </c>
      <c r="E188" s="181" t="s">
        <v>2675</v>
      </c>
      <c r="F188" s="182" t="s">
        <v>2676</v>
      </c>
      <c r="G188" s="183" t="s">
        <v>434</v>
      </c>
      <c r="H188" s="184">
        <v>1</v>
      </c>
      <c r="I188" s="185"/>
      <c r="J188" s="186">
        <f>ROUND(I188*H188,2)</f>
        <v>0</v>
      </c>
      <c r="K188" s="182" t="s">
        <v>22</v>
      </c>
      <c r="L188" s="41"/>
      <c r="M188" s="187" t="s">
        <v>22</v>
      </c>
      <c r="N188" s="188" t="s">
        <v>51</v>
      </c>
      <c r="O188" s="66"/>
      <c r="P188" s="189">
        <f>O188*H188</f>
        <v>0</v>
      </c>
      <c r="Q188" s="189">
        <v>4.0000000000000003E-5</v>
      </c>
      <c r="R188" s="189">
        <f>Q188*H188</f>
        <v>4.0000000000000003E-5</v>
      </c>
      <c r="S188" s="189">
        <v>0</v>
      </c>
      <c r="T188" s="190">
        <f>S188*H188</f>
        <v>0</v>
      </c>
      <c r="U188" s="36"/>
      <c r="V188" s="36"/>
      <c r="W188" s="36"/>
      <c r="X188" s="36"/>
      <c r="Y188" s="36"/>
      <c r="Z188" s="36"/>
      <c r="AA188" s="36"/>
      <c r="AB188" s="36"/>
      <c r="AC188" s="36"/>
      <c r="AD188" s="36"/>
      <c r="AE188" s="36"/>
      <c r="AR188" s="191" t="s">
        <v>207</v>
      </c>
      <c r="AT188" s="191" t="s">
        <v>202</v>
      </c>
      <c r="AU188" s="191" t="s">
        <v>89</v>
      </c>
      <c r="AY188" s="19" t="s">
        <v>201</v>
      </c>
      <c r="BE188" s="192">
        <f>IF(N188="základní",J188,0)</f>
        <v>0</v>
      </c>
      <c r="BF188" s="192">
        <f>IF(N188="snížená",J188,0)</f>
        <v>0</v>
      </c>
      <c r="BG188" s="192">
        <f>IF(N188="zákl. přenesená",J188,0)</f>
        <v>0</v>
      </c>
      <c r="BH188" s="192">
        <f>IF(N188="sníž. přenesená",J188,0)</f>
        <v>0</v>
      </c>
      <c r="BI188" s="192">
        <f>IF(N188="nulová",J188,0)</f>
        <v>0</v>
      </c>
      <c r="BJ188" s="19" t="s">
        <v>23</v>
      </c>
      <c r="BK188" s="192">
        <f>ROUND(I188*H188,2)</f>
        <v>0</v>
      </c>
      <c r="BL188" s="19" t="s">
        <v>207</v>
      </c>
      <c r="BM188" s="191" t="s">
        <v>2677</v>
      </c>
    </row>
    <row r="189" spans="1:65" s="2" customFormat="1" ht="14.45" customHeight="1">
      <c r="A189" s="36"/>
      <c r="B189" s="37"/>
      <c r="C189" s="180" t="s">
        <v>7</v>
      </c>
      <c r="D189" s="180" t="s">
        <v>202</v>
      </c>
      <c r="E189" s="181" t="s">
        <v>2678</v>
      </c>
      <c r="F189" s="182" t="s">
        <v>2679</v>
      </c>
      <c r="G189" s="183" t="s">
        <v>434</v>
      </c>
      <c r="H189" s="184">
        <v>1</v>
      </c>
      <c r="I189" s="185"/>
      <c r="J189" s="186">
        <f>ROUND(I189*H189,2)</f>
        <v>0</v>
      </c>
      <c r="K189" s="182" t="s">
        <v>22</v>
      </c>
      <c r="L189" s="41"/>
      <c r="M189" s="187" t="s">
        <v>22</v>
      </c>
      <c r="N189" s="188" t="s">
        <v>51</v>
      </c>
      <c r="O189" s="66"/>
      <c r="P189" s="189">
        <f>O189*H189</f>
        <v>0</v>
      </c>
      <c r="Q189" s="189">
        <v>4.0000000000000003E-5</v>
      </c>
      <c r="R189" s="189">
        <f>Q189*H189</f>
        <v>4.0000000000000003E-5</v>
      </c>
      <c r="S189" s="189">
        <v>0</v>
      </c>
      <c r="T189" s="190">
        <f>S189*H189</f>
        <v>0</v>
      </c>
      <c r="U189" s="36"/>
      <c r="V189" s="36"/>
      <c r="W189" s="36"/>
      <c r="X189" s="36"/>
      <c r="Y189" s="36"/>
      <c r="Z189" s="36"/>
      <c r="AA189" s="36"/>
      <c r="AB189" s="36"/>
      <c r="AC189" s="36"/>
      <c r="AD189" s="36"/>
      <c r="AE189" s="36"/>
      <c r="AR189" s="191" t="s">
        <v>207</v>
      </c>
      <c r="AT189" s="191" t="s">
        <v>202</v>
      </c>
      <c r="AU189" s="191" t="s">
        <v>89</v>
      </c>
      <c r="AY189" s="19" t="s">
        <v>201</v>
      </c>
      <c r="BE189" s="192">
        <f>IF(N189="základní",J189,0)</f>
        <v>0</v>
      </c>
      <c r="BF189" s="192">
        <f>IF(N189="snížená",J189,0)</f>
        <v>0</v>
      </c>
      <c r="BG189" s="192">
        <f>IF(N189="zákl. přenesená",J189,0)</f>
        <v>0</v>
      </c>
      <c r="BH189" s="192">
        <f>IF(N189="sníž. přenesená",J189,0)</f>
        <v>0</v>
      </c>
      <c r="BI189" s="192">
        <f>IF(N189="nulová",J189,0)</f>
        <v>0</v>
      </c>
      <c r="BJ189" s="19" t="s">
        <v>23</v>
      </c>
      <c r="BK189" s="192">
        <f>ROUND(I189*H189,2)</f>
        <v>0</v>
      </c>
      <c r="BL189" s="19" t="s">
        <v>207</v>
      </c>
      <c r="BM189" s="191" t="s">
        <v>2680</v>
      </c>
    </row>
    <row r="190" spans="1:65" s="2" customFormat="1" ht="14.45" customHeight="1">
      <c r="A190" s="36"/>
      <c r="B190" s="37"/>
      <c r="C190" s="180" t="s">
        <v>344</v>
      </c>
      <c r="D190" s="180" t="s">
        <v>202</v>
      </c>
      <c r="E190" s="181" t="s">
        <v>2681</v>
      </c>
      <c r="F190" s="182" t="s">
        <v>2682</v>
      </c>
      <c r="G190" s="183" t="s">
        <v>434</v>
      </c>
      <c r="H190" s="184">
        <v>3</v>
      </c>
      <c r="I190" s="185"/>
      <c r="J190" s="186">
        <f>ROUND(I190*H190,2)</f>
        <v>0</v>
      </c>
      <c r="K190" s="182" t="s">
        <v>22</v>
      </c>
      <c r="L190" s="41"/>
      <c r="M190" s="187" t="s">
        <v>22</v>
      </c>
      <c r="N190" s="188" t="s">
        <v>51</v>
      </c>
      <c r="O190" s="66"/>
      <c r="P190" s="189">
        <f>O190*H190</f>
        <v>0</v>
      </c>
      <c r="Q190" s="189">
        <v>4.0000000000000003E-5</v>
      </c>
      <c r="R190" s="189">
        <f>Q190*H190</f>
        <v>1.2000000000000002E-4</v>
      </c>
      <c r="S190" s="189">
        <v>0</v>
      </c>
      <c r="T190" s="190">
        <f>S190*H190</f>
        <v>0</v>
      </c>
      <c r="U190" s="36"/>
      <c r="V190" s="36"/>
      <c r="W190" s="36"/>
      <c r="X190" s="36"/>
      <c r="Y190" s="36"/>
      <c r="Z190" s="36"/>
      <c r="AA190" s="36"/>
      <c r="AB190" s="36"/>
      <c r="AC190" s="36"/>
      <c r="AD190" s="36"/>
      <c r="AE190" s="36"/>
      <c r="AR190" s="191" t="s">
        <v>207</v>
      </c>
      <c r="AT190" s="191" t="s">
        <v>202</v>
      </c>
      <c r="AU190" s="191" t="s">
        <v>89</v>
      </c>
      <c r="AY190" s="19" t="s">
        <v>201</v>
      </c>
      <c r="BE190" s="192">
        <f>IF(N190="základní",J190,0)</f>
        <v>0</v>
      </c>
      <c r="BF190" s="192">
        <f>IF(N190="snížená",J190,0)</f>
        <v>0</v>
      </c>
      <c r="BG190" s="192">
        <f>IF(N190="zákl. přenesená",J190,0)</f>
        <v>0</v>
      </c>
      <c r="BH190" s="192">
        <f>IF(N190="sníž. přenesená",J190,0)</f>
        <v>0</v>
      </c>
      <c r="BI190" s="192">
        <f>IF(N190="nulová",J190,0)</f>
        <v>0</v>
      </c>
      <c r="BJ190" s="19" t="s">
        <v>23</v>
      </c>
      <c r="BK190" s="192">
        <f>ROUND(I190*H190,2)</f>
        <v>0</v>
      </c>
      <c r="BL190" s="19" t="s">
        <v>207</v>
      </c>
      <c r="BM190" s="191" t="s">
        <v>2683</v>
      </c>
    </row>
    <row r="191" spans="1:65" s="2" customFormat="1" ht="14.45" customHeight="1">
      <c r="A191" s="36"/>
      <c r="B191" s="37"/>
      <c r="C191" s="180" t="s">
        <v>351</v>
      </c>
      <c r="D191" s="180" t="s">
        <v>202</v>
      </c>
      <c r="E191" s="181" t="s">
        <v>2684</v>
      </c>
      <c r="F191" s="182" t="s">
        <v>2685</v>
      </c>
      <c r="G191" s="183" t="s">
        <v>434</v>
      </c>
      <c r="H191" s="184">
        <v>1</v>
      </c>
      <c r="I191" s="185"/>
      <c r="J191" s="186">
        <f>ROUND(I191*H191,2)</f>
        <v>0</v>
      </c>
      <c r="K191" s="182" t="s">
        <v>22</v>
      </c>
      <c r="L191" s="41"/>
      <c r="M191" s="187" t="s">
        <v>22</v>
      </c>
      <c r="N191" s="188" t="s">
        <v>51</v>
      </c>
      <c r="O191" s="66"/>
      <c r="P191" s="189">
        <f>O191*H191</f>
        <v>0</v>
      </c>
      <c r="Q191" s="189">
        <v>4.0000000000000003E-5</v>
      </c>
      <c r="R191" s="189">
        <f>Q191*H191</f>
        <v>4.0000000000000003E-5</v>
      </c>
      <c r="S191" s="189">
        <v>0</v>
      </c>
      <c r="T191" s="190">
        <f>S191*H191</f>
        <v>0</v>
      </c>
      <c r="U191" s="36"/>
      <c r="V191" s="36"/>
      <c r="W191" s="36"/>
      <c r="X191" s="36"/>
      <c r="Y191" s="36"/>
      <c r="Z191" s="36"/>
      <c r="AA191" s="36"/>
      <c r="AB191" s="36"/>
      <c r="AC191" s="36"/>
      <c r="AD191" s="36"/>
      <c r="AE191" s="36"/>
      <c r="AR191" s="191" t="s">
        <v>207</v>
      </c>
      <c r="AT191" s="191" t="s">
        <v>202</v>
      </c>
      <c r="AU191" s="191" t="s">
        <v>89</v>
      </c>
      <c r="AY191" s="19" t="s">
        <v>201</v>
      </c>
      <c r="BE191" s="192">
        <f>IF(N191="základní",J191,0)</f>
        <v>0</v>
      </c>
      <c r="BF191" s="192">
        <f>IF(N191="snížená",J191,0)</f>
        <v>0</v>
      </c>
      <c r="BG191" s="192">
        <f>IF(N191="zákl. přenesená",J191,0)</f>
        <v>0</v>
      </c>
      <c r="BH191" s="192">
        <f>IF(N191="sníž. přenesená",J191,0)</f>
        <v>0</v>
      </c>
      <c r="BI191" s="192">
        <f>IF(N191="nulová",J191,0)</f>
        <v>0</v>
      </c>
      <c r="BJ191" s="19" t="s">
        <v>23</v>
      </c>
      <c r="BK191" s="192">
        <f>ROUND(I191*H191,2)</f>
        <v>0</v>
      </c>
      <c r="BL191" s="19" t="s">
        <v>207</v>
      </c>
      <c r="BM191" s="191" t="s">
        <v>2686</v>
      </c>
    </row>
    <row r="192" spans="1:65" s="12" customFormat="1" ht="22.9" customHeight="1">
      <c r="B192" s="164"/>
      <c r="C192" s="165"/>
      <c r="D192" s="166" t="s">
        <v>79</v>
      </c>
      <c r="E192" s="178" t="s">
        <v>802</v>
      </c>
      <c r="F192" s="178" t="s">
        <v>803</v>
      </c>
      <c r="G192" s="165"/>
      <c r="H192" s="165"/>
      <c r="I192" s="168"/>
      <c r="J192" s="179">
        <f>BK192</f>
        <v>0</v>
      </c>
      <c r="K192" s="165"/>
      <c r="L192" s="170"/>
      <c r="M192" s="171"/>
      <c r="N192" s="172"/>
      <c r="O192" s="172"/>
      <c r="P192" s="173">
        <f>SUM(P193:P200)</f>
        <v>0</v>
      </c>
      <c r="Q192" s="172"/>
      <c r="R192" s="173">
        <f>SUM(R193:R200)</f>
        <v>0</v>
      </c>
      <c r="S192" s="172"/>
      <c r="T192" s="174">
        <f>SUM(T193:T200)</f>
        <v>0</v>
      </c>
      <c r="AR192" s="175" t="s">
        <v>23</v>
      </c>
      <c r="AT192" s="176" t="s">
        <v>79</v>
      </c>
      <c r="AU192" s="176" t="s">
        <v>23</v>
      </c>
      <c r="AY192" s="175" t="s">
        <v>201</v>
      </c>
      <c r="BK192" s="177">
        <f>SUM(BK193:BK200)</f>
        <v>0</v>
      </c>
    </row>
    <row r="193" spans="1:65" s="2" customFormat="1" ht="14.45" customHeight="1">
      <c r="A193" s="36"/>
      <c r="B193" s="37"/>
      <c r="C193" s="180" t="s">
        <v>358</v>
      </c>
      <c r="D193" s="180" t="s">
        <v>202</v>
      </c>
      <c r="E193" s="181" t="s">
        <v>2687</v>
      </c>
      <c r="F193" s="182" t="s">
        <v>2688</v>
      </c>
      <c r="G193" s="183" t="s">
        <v>285</v>
      </c>
      <c r="H193" s="184">
        <v>0.46100000000000002</v>
      </c>
      <c r="I193" s="185"/>
      <c r="J193" s="186">
        <f>ROUND(I193*H193,2)</f>
        <v>0</v>
      </c>
      <c r="K193" s="182" t="s">
        <v>206</v>
      </c>
      <c r="L193" s="41"/>
      <c r="M193" s="187" t="s">
        <v>22</v>
      </c>
      <c r="N193" s="188" t="s">
        <v>51</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207</v>
      </c>
      <c r="AT193" s="191" t="s">
        <v>202</v>
      </c>
      <c r="AU193" s="191" t="s">
        <v>89</v>
      </c>
      <c r="AY193" s="19" t="s">
        <v>201</v>
      </c>
      <c r="BE193" s="192">
        <f>IF(N193="základní",J193,0)</f>
        <v>0</v>
      </c>
      <c r="BF193" s="192">
        <f>IF(N193="snížená",J193,0)</f>
        <v>0</v>
      </c>
      <c r="BG193" s="192">
        <f>IF(N193="zákl. přenesená",J193,0)</f>
        <v>0</v>
      </c>
      <c r="BH193" s="192">
        <f>IF(N193="sníž. přenesená",J193,0)</f>
        <v>0</v>
      </c>
      <c r="BI193" s="192">
        <f>IF(N193="nulová",J193,0)</f>
        <v>0</v>
      </c>
      <c r="BJ193" s="19" t="s">
        <v>23</v>
      </c>
      <c r="BK193" s="192">
        <f>ROUND(I193*H193,2)</f>
        <v>0</v>
      </c>
      <c r="BL193" s="19" t="s">
        <v>207</v>
      </c>
      <c r="BM193" s="191" t="s">
        <v>2689</v>
      </c>
    </row>
    <row r="194" spans="1:65" s="2" customFormat="1" ht="29.25">
      <c r="A194" s="36"/>
      <c r="B194" s="37"/>
      <c r="C194" s="38"/>
      <c r="D194" s="193" t="s">
        <v>209</v>
      </c>
      <c r="E194" s="38"/>
      <c r="F194" s="194" t="s">
        <v>2690</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209</v>
      </c>
      <c r="AU194" s="19" t="s">
        <v>89</v>
      </c>
    </row>
    <row r="195" spans="1:65" s="2" customFormat="1" ht="24.2" customHeight="1">
      <c r="A195" s="36"/>
      <c r="B195" s="37"/>
      <c r="C195" s="180" t="s">
        <v>372</v>
      </c>
      <c r="D195" s="180" t="s">
        <v>202</v>
      </c>
      <c r="E195" s="181" t="s">
        <v>2691</v>
      </c>
      <c r="F195" s="182" t="s">
        <v>2692</v>
      </c>
      <c r="G195" s="183" t="s">
        <v>285</v>
      </c>
      <c r="H195" s="184">
        <v>13.369</v>
      </c>
      <c r="I195" s="185"/>
      <c r="J195" s="186">
        <f>ROUND(I195*H195,2)</f>
        <v>0</v>
      </c>
      <c r="K195" s="182" t="s">
        <v>206</v>
      </c>
      <c r="L195" s="41"/>
      <c r="M195" s="187" t="s">
        <v>22</v>
      </c>
      <c r="N195" s="188" t="s">
        <v>51</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207</v>
      </c>
      <c r="AT195" s="191" t="s">
        <v>202</v>
      </c>
      <c r="AU195" s="191" t="s">
        <v>89</v>
      </c>
      <c r="AY195" s="19" t="s">
        <v>201</v>
      </c>
      <c r="BE195" s="192">
        <f>IF(N195="základní",J195,0)</f>
        <v>0</v>
      </c>
      <c r="BF195" s="192">
        <f>IF(N195="snížená",J195,0)</f>
        <v>0</v>
      </c>
      <c r="BG195" s="192">
        <f>IF(N195="zákl. přenesená",J195,0)</f>
        <v>0</v>
      </c>
      <c r="BH195" s="192">
        <f>IF(N195="sníž. přenesená",J195,0)</f>
        <v>0</v>
      </c>
      <c r="BI195" s="192">
        <f>IF(N195="nulová",J195,0)</f>
        <v>0</v>
      </c>
      <c r="BJ195" s="19" t="s">
        <v>23</v>
      </c>
      <c r="BK195" s="192">
        <f>ROUND(I195*H195,2)</f>
        <v>0</v>
      </c>
      <c r="BL195" s="19" t="s">
        <v>207</v>
      </c>
      <c r="BM195" s="191" t="s">
        <v>2693</v>
      </c>
    </row>
    <row r="196" spans="1:65" s="2" customFormat="1" ht="29.25">
      <c r="A196" s="36"/>
      <c r="B196" s="37"/>
      <c r="C196" s="38"/>
      <c r="D196" s="193" t="s">
        <v>209</v>
      </c>
      <c r="E196" s="38"/>
      <c r="F196" s="194" t="s">
        <v>2690</v>
      </c>
      <c r="G196" s="38"/>
      <c r="H196" s="38"/>
      <c r="I196" s="195"/>
      <c r="J196" s="38"/>
      <c r="K196" s="38"/>
      <c r="L196" s="41"/>
      <c r="M196" s="196"/>
      <c r="N196" s="197"/>
      <c r="O196" s="66"/>
      <c r="P196" s="66"/>
      <c r="Q196" s="66"/>
      <c r="R196" s="66"/>
      <c r="S196" s="66"/>
      <c r="T196" s="67"/>
      <c r="U196" s="36"/>
      <c r="V196" s="36"/>
      <c r="W196" s="36"/>
      <c r="X196" s="36"/>
      <c r="Y196" s="36"/>
      <c r="Z196" s="36"/>
      <c r="AA196" s="36"/>
      <c r="AB196" s="36"/>
      <c r="AC196" s="36"/>
      <c r="AD196" s="36"/>
      <c r="AE196" s="36"/>
      <c r="AT196" s="19" t="s">
        <v>209</v>
      </c>
      <c r="AU196" s="19" t="s">
        <v>89</v>
      </c>
    </row>
    <row r="197" spans="1:65" s="2" customFormat="1" ht="29.25">
      <c r="A197" s="36"/>
      <c r="B197" s="37"/>
      <c r="C197" s="38"/>
      <c r="D197" s="193" t="s">
        <v>953</v>
      </c>
      <c r="E197" s="38"/>
      <c r="F197" s="194" t="s">
        <v>2610</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953</v>
      </c>
      <c r="AU197" s="19" t="s">
        <v>89</v>
      </c>
    </row>
    <row r="198" spans="1:65" s="14" customFormat="1" ht="11.25">
      <c r="B198" s="208"/>
      <c r="C198" s="209"/>
      <c r="D198" s="193" t="s">
        <v>211</v>
      </c>
      <c r="E198" s="209"/>
      <c r="F198" s="211" t="s">
        <v>2694</v>
      </c>
      <c r="G198" s="209"/>
      <c r="H198" s="212">
        <v>13.369</v>
      </c>
      <c r="I198" s="213"/>
      <c r="J198" s="209"/>
      <c r="K198" s="209"/>
      <c r="L198" s="214"/>
      <c r="M198" s="215"/>
      <c r="N198" s="216"/>
      <c r="O198" s="216"/>
      <c r="P198" s="216"/>
      <c r="Q198" s="216"/>
      <c r="R198" s="216"/>
      <c r="S198" s="216"/>
      <c r="T198" s="217"/>
      <c r="AT198" s="218" t="s">
        <v>211</v>
      </c>
      <c r="AU198" s="218" t="s">
        <v>89</v>
      </c>
      <c r="AV198" s="14" t="s">
        <v>89</v>
      </c>
      <c r="AW198" s="14" t="s">
        <v>4</v>
      </c>
      <c r="AX198" s="14" t="s">
        <v>23</v>
      </c>
      <c r="AY198" s="218" t="s">
        <v>201</v>
      </c>
    </row>
    <row r="199" spans="1:65" s="2" customFormat="1" ht="24.2" customHeight="1">
      <c r="A199" s="36"/>
      <c r="B199" s="37"/>
      <c r="C199" s="180" t="s">
        <v>378</v>
      </c>
      <c r="D199" s="180" t="s">
        <v>202</v>
      </c>
      <c r="E199" s="181" t="s">
        <v>849</v>
      </c>
      <c r="F199" s="182" t="s">
        <v>850</v>
      </c>
      <c r="G199" s="183" t="s">
        <v>285</v>
      </c>
      <c r="H199" s="184">
        <v>0.46100000000000002</v>
      </c>
      <c r="I199" s="185"/>
      <c r="J199" s="186">
        <f>ROUND(I199*H199,2)</f>
        <v>0</v>
      </c>
      <c r="K199" s="182" t="s">
        <v>206</v>
      </c>
      <c r="L199" s="41"/>
      <c r="M199" s="187" t="s">
        <v>22</v>
      </c>
      <c r="N199" s="188" t="s">
        <v>51</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207</v>
      </c>
      <c r="AT199" s="191" t="s">
        <v>202</v>
      </c>
      <c r="AU199" s="191" t="s">
        <v>89</v>
      </c>
      <c r="AY199" s="19" t="s">
        <v>201</v>
      </c>
      <c r="BE199" s="192">
        <f>IF(N199="základní",J199,0)</f>
        <v>0</v>
      </c>
      <c r="BF199" s="192">
        <f>IF(N199="snížená",J199,0)</f>
        <v>0</v>
      </c>
      <c r="BG199" s="192">
        <f>IF(N199="zákl. přenesená",J199,0)</f>
        <v>0</v>
      </c>
      <c r="BH199" s="192">
        <f>IF(N199="sníž. přenesená",J199,0)</f>
        <v>0</v>
      </c>
      <c r="BI199" s="192">
        <f>IF(N199="nulová",J199,0)</f>
        <v>0</v>
      </c>
      <c r="BJ199" s="19" t="s">
        <v>23</v>
      </c>
      <c r="BK199" s="192">
        <f>ROUND(I199*H199,2)</f>
        <v>0</v>
      </c>
      <c r="BL199" s="19" t="s">
        <v>207</v>
      </c>
      <c r="BM199" s="191" t="s">
        <v>2695</v>
      </c>
    </row>
    <row r="200" spans="1:65" s="2" customFormat="1" ht="68.25">
      <c r="A200" s="36"/>
      <c r="B200" s="37"/>
      <c r="C200" s="38"/>
      <c r="D200" s="193" t="s">
        <v>209</v>
      </c>
      <c r="E200" s="38"/>
      <c r="F200" s="194" t="s">
        <v>852</v>
      </c>
      <c r="G200" s="38"/>
      <c r="H200" s="38"/>
      <c r="I200" s="195"/>
      <c r="J200" s="38"/>
      <c r="K200" s="38"/>
      <c r="L200" s="41"/>
      <c r="M200" s="196"/>
      <c r="N200" s="197"/>
      <c r="O200" s="66"/>
      <c r="P200" s="66"/>
      <c r="Q200" s="66"/>
      <c r="R200" s="66"/>
      <c r="S200" s="66"/>
      <c r="T200" s="67"/>
      <c r="U200" s="36"/>
      <c r="V200" s="36"/>
      <c r="W200" s="36"/>
      <c r="X200" s="36"/>
      <c r="Y200" s="36"/>
      <c r="Z200" s="36"/>
      <c r="AA200" s="36"/>
      <c r="AB200" s="36"/>
      <c r="AC200" s="36"/>
      <c r="AD200" s="36"/>
      <c r="AE200" s="36"/>
      <c r="AT200" s="19" t="s">
        <v>209</v>
      </c>
      <c r="AU200" s="19" t="s">
        <v>89</v>
      </c>
    </row>
    <row r="201" spans="1:65" s="12" customFormat="1" ht="22.9" customHeight="1">
      <c r="B201" s="164"/>
      <c r="C201" s="165"/>
      <c r="D201" s="166" t="s">
        <v>79</v>
      </c>
      <c r="E201" s="178" t="s">
        <v>857</v>
      </c>
      <c r="F201" s="178" t="s">
        <v>858</v>
      </c>
      <c r="G201" s="165"/>
      <c r="H201" s="165"/>
      <c r="I201" s="168"/>
      <c r="J201" s="179">
        <f>BK201</f>
        <v>0</v>
      </c>
      <c r="K201" s="165"/>
      <c r="L201" s="170"/>
      <c r="M201" s="171"/>
      <c r="N201" s="172"/>
      <c r="O201" s="172"/>
      <c r="P201" s="173">
        <f>P202</f>
        <v>0</v>
      </c>
      <c r="Q201" s="172"/>
      <c r="R201" s="173">
        <f>R202</f>
        <v>0</v>
      </c>
      <c r="S201" s="172"/>
      <c r="T201" s="174">
        <f>T202</f>
        <v>0</v>
      </c>
      <c r="AR201" s="175" t="s">
        <v>23</v>
      </c>
      <c r="AT201" s="176" t="s">
        <v>79</v>
      </c>
      <c r="AU201" s="176" t="s">
        <v>23</v>
      </c>
      <c r="AY201" s="175" t="s">
        <v>201</v>
      </c>
      <c r="BK201" s="177">
        <f>BK202</f>
        <v>0</v>
      </c>
    </row>
    <row r="202" spans="1:65" s="2" customFormat="1" ht="14.45" customHeight="1">
      <c r="A202" s="36"/>
      <c r="B202" s="37"/>
      <c r="C202" s="180" t="s">
        <v>384</v>
      </c>
      <c r="D202" s="180" t="s">
        <v>202</v>
      </c>
      <c r="E202" s="181" t="s">
        <v>1293</v>
      </c>
      <c r="F202" s="182" t="s">
        <v>1294</v>
      </c>
      <c r="G202" s="183" t="s">
        <v>285</v>
      </c>
      <c r="H202" s="184">
        <v>7.4619999999999997</v>
      </c>
      <c r="I202" s="185"/>
      <c r="J202" s="186">
        <f>ROUND(I202*H202,2)</f>
        <v>0</v>
      </c>
      <c r="K202" s="182" t="s">
        <v>206</v>
      </c>
      <c r="L202" s="41"/>
      <c r="M202" s="187" t="s">
        <v>22</v>
      </c>
      <c r="N202" s="188" t="s">
        <v>51</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207</v>
      </c>
      <c r="AT202" s="191" t="s">
        <v>202</v>
      </c>
      <c r="AU202" s="191" t="s">
        <v>89</v>
      </c>
      <c r="AY202" s="19" t="s">
        <v>201</v>
      </c>
      <c r="BE202" s="192">
        <f>IF(N202="základní",J202,0)</f>
        <v>0</v>
      </c>
      <c r="BF202" s="192">
        <f>IF(N202="snížená",J202,0)</f>
        <v>0</v>
      </c>
      <c r="BG202" s="192">
        <f>IF(N202="zákl. přenesená",J202,0)</f>
        <v>0</v>
      </c>
      <c r="BH202" s="192">
        <f>IF(N202="sníž. přenesená",J202,0)</f>
        <v>0</v>
      </c>
      <c r="BI202" s="192">
        <f>IF(N202="nulová",J202,0)</f>
        <v>0</v>
      </c>
      <c r="BJ202" s="19" t="s">
        <v>23</v>
      </c>
      <c r="BK202" s="192">
        <f>ROUND(I202*H202,2)</f>
        <v>0</v>
      </c>
      <c r="BL202" s="19" t="s">
        <v>207</v>
      </c>
      <c r="BM202" s="191" t="s">
        <v>2696</v>
      </c>
    </row>
    <row r="203" spans="1:65" s="12" customFormat="1" ht="25.9" customHeight="1">
      <c r="B203" s="164"/>
      <c r="C203" s="165"/>
      <c r="D203" s="166" t="s">
        <v>79</v>
      </c>
      <c r="E203" s="167" t="s">
        <v>864</v>
      </c>
      <c r="F203" s="167" t="s">
        <v>865</v>
      </c>
      <c r="G203" s="165"/>
      <c r="H203" s="165"/>
      <c r="I203" s="168"/>
      <c r="J203" s="169">
        <f>BK203</f>
        <v>0</v>
      </c>
      <c r="K203" s="165"/>
      <c r="L203" s="170"/>
      <c r="M203" s="171"/>
      <c r="N203" s="172"/>
      <c r="O203" s="172"/>
      <c r="P203" s="173">
        <f>P204+P221</f>
        <v>0</v>
      </c>
      <c r="Q203" s="172"/>
      <c r="R203" s="173">
        <f>R204+R221</f>
        <v>0.37479999999999997</v>
      </c>
      <c r="S203" s="172"/>
      <c r="T203" s="174">
        <f>T204+T221</f>
        <v>0</v>
      </c>
      <c r="AR203" s="175" t="s">
        <v>89</v>
      </c>
      <c r="AT203" s="176" t="s">
        <v>79</v>
      </c>
      <c r="AU203" s="176" t="s">
        <v>80</v>
      </c>
      <c r="AY203" s="175" t="s">
        <v>201</v>
      </c>
      <c r="BK203" s="177">
        <f>BK204+BK221</f>
        <v>0</v>
      </c>
    </row>
    <row r="204" spans="1:65" s="12" customFormat="1" ht="22.9" customHeight="1">
      <c r="B204" s="164"/>
      <c r="C204" s="165"/>
      <c r="D204" s="166" t="s">
        <v>79</v>
      </c>
      <c r="E204" s="178" t="s">
        <v>2697</v>
      </c>
      <c r="F204" s="178" t="s">
        <v>2698</v>
      </c>
      <c r="G204" s="165"/>
      <c r="H204" s="165"/>
      <c r="I204" s="168"/>
      <c r="J204" s="179">
        <f>BK204</f>
        <v>0</v>
      </c>
      <c r="K204" s="165"/>
      <c r="L204" s="170"/>
      <c r="M204" s="171"/>
      <c r="N204" s="172"/>
      <c r="O204" s="172"/>
      <c r="P204" s="173">
        <f>SUM(P205:P220)</f>
        <v>0</v>
      </c>
      <c r="Q204" s="172"/>
      <c r="R204" s="173">
        <f>SUM(R205:R220)</f>
        <v>0</v>
      </c>
      <c r="S204" s="172"/>
      <c r="T204" s="174">
        <f>SUM(T205:T220)</f>
        <v>0</v>
      </c>
      <c r="AR204" s="175" t="s">
        <v>89</v>
      </c>
      <c r="AT204" s="176" t="s">
        <v>79</v>
      </c>
      <c r="AU204" s="176" t="s">
        <v>23</v>
      </c>
      <c r="AY204" s="175" t="s">
        <v>201</v>
      </c>
      <c r="BK204" s="177">
        <f>SUM(BK205:BK220)</f>
        <v>0</v>
      </c>
    </row>
    <row r="205" spans="1:65" s="2" customFormat="1" ht="14.45" customHeight="1">
      <c r="A205" s="36"/>
      <c r="B205" s="37"/>
      <c r="C205" s="180" t="s">
        <v>390</v>
      </c>
      <c r="D205" s="180" t="s">
        <v>202</v>
      </c>
      <c r="E205" s="181" t="s">
        <v>2699</v>
      </c>
      <c r="F205" s="182" t="s">
        <v>2700</v>
      </c>
      <c r="G205" s="183" t="s">
        <v>205</v>
      </c>
      <c r="H205" s="184">
        <v>7.4</v>
      </c>
      <c r="I205" s="185"/>
      <c r="J205" s="186">
        <f>ROUND(I205*H205,2)</f>
        <v>0</v>
      </c>
      <c r="K205" s="182" t="s">
        <v>22</v>
      </c>
      <c r="L205" s="41"/>
      <c r="M205" s="187" t="s">
        <v>22</v>
      </c>
      <c r="N205" s="188" t="s">
        <v>51</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157</v>
      </c>
      <c r="AT205" s="191" t="s">
        <v>202</v>
      </c>
      <c r="AU205" s="191" t="s">
        <v>89</v>
      </c>
      <c r="AY205" s="19" t="s">
        <v>201</v>
      </c>
      <c r="BE205" s="192">
        <f>IF(N205="základní",J205,0)</f>
        <v>0</v>
      </c>
      <c r="BF205" s="192">
        <f>IF(N205="snížená",J205,0)</f>
        <v>0</v>
      </c>
      <c r="BG205" s="192">
        <f>IF(N205="zákl. přenesená",J205,0)</f>
        <v>0</v>
      </c>
      <c r="BH205" s="192">
        <f>IF(N205="sníž. přenesená",J205,0)</f>
        <v>0</v>
      </c>
      <c r="BI205" s="192">
        <f>IF(N205="nulová",J205,0)</f>
        <v>0</v>
      </c>
      <c r="BJ205" s="19" t="s">
        <v>23</v>
      </c>
      <c r="BK205" s="192">
        <f>ROUND(I205*H205,2)</f>
        <v>0</v>
      </c>
      <c r="BL205" s="19" t="s">
        <v>157</v>
      </c>
      <c r="BM205" s="191" t="s">
        <v>2701</v>
      </c>
    </row>
    <row r="206" spans="1:65" s="13" customFormat="1" ht="11.25">
      <c r="B206" s="198"/>
      <c r="C206" s="199"/>
      <c r="D206" s="193" t="s">
        <v>211</v>
      </c>
      <c r="E206" s="200" t="s">
        <v>22</v>
      </c>
      <c r="F206" s="201" t="s">
        <v>2616</v>
      </c>
      <c r="G206" s="199"/>
      <c r="H206" s="200" t="s">
        <v>22</v>
      </c>
      <c r="I206" s="202"/>
      <c r="J206" s="199"/>
      <c r="K206" s="199"/>
      <c r="L206" s="203"/>
      <c r="M206" s="204"/>
      <c r="N206" s="205"/>
      <c r="O206" s="205"/>
      <c r="P206" s="205"/>
      <c r="Q206" s="205"/>
      <c r="R206" s="205"/>
      <c r="S206" s="205"/>
      <c r="T206" s="206"/>
      <c r="AT206" s="207" t="s">
        <v>211</v>
      </c>
      <c r="AU206" s="207" t="s">
        <v>89</v>
      </c>
      <c r="AV206" s="13" t="s">
        <v>23</v>
      </c>
      <c r="AW206" s="13" t="s">
        <v>41</v>
      </c>
      <c r="AX206" s="13" t="s">
        <v>80</v>
      </c>
      <c r="AY206" s="207" t="s">
        <v>201</v>
      </c>
    </row>
    <row r="207" spans="1:65" s="14" customFormat="1" ht="11.25">
      <c r="B207" s="208"/>
      <c r="C207" s="209"/>
      <c r="D207" s="193" t="s">
        <v>211</v>
      </c>
      <c r="E207" s="210" t="s">
        <v>22</v>
      </c>
      <c r="F207" s="211" t="s">
        <v>2702</v>
      </c>
      <c r="G207" s="209"/>
      <c r="H207" s="212">
        <v>2.1</v>
      </c>
      <c r="I207" s="213"/>
      <c r="J207" s="209"/>
      <c r="K207" s="209"/>
      <c r="L207" s="214"/>
      <c r="M207" s="215"/>
      <c r="N207" s="216"/>
      <c r="O207" s="216"/>
      <c r="P207" s="216"/>
      <c r="Q207" s="216"/>
      <c r="R207" s="216"/>
      <c r="S207" s="216"/>
      <c r="T207" s="217"/>
      <c r="AT207" s="218" t="s">
        <v>211</v>
      </c>
      <c r="AU207" s="218" t="s">
        <v>89</v>
      </c>
      <c r="AV207" s="14" t="s">
        <v>89</v>
      </c>
      <c r="AW207" s="14" t="s">
        <v>41</v>
      </c>
      <c r="AX207" s="14" t="s">
        <v>80</v>
      </c>
      <c r="AY207" s="218" t="s">
        <v>201</v>
      </c>
    </row>
    <row r="208" spans="1:65" s="13" customFormat="1" ht="11.25">
      <c r="B208" s="198"/>
      <c r="C208" s="199"/>
      <c r="D208" s="193" t="s">
        <v>211</v>
      </c>
      <c r="E208" s="200" t="s">
        <v>22</v>
      </c>
      <c r="F208" s="201" t="s">
        <v>2619</v>
      </c>
      <c r="G208" s="199"/>
      <c r="H208" s="200" t="s">
        <v>22</v>
      </c>
      <c r="I208" s="202"/>
      <c r="J208" s="199"/>
      <c r="K208" s="199"/>
      <c r="L208" s="203"/>
      <c r="M208" s="204"/>
      <c r="N208" s="205"/>
      <c r="O208" s="205"/>
      <c r="P208" s="205"/>
      <c r="Q208" s="205"/>
      <c r="R208" s="205"/>
      <c r="S208" s="205"/>
      <c r="T208" s="206"/>
      <c r="AT208" s="207" t="s">
        <v>211</v>
      </c>
      <c r="AU208" s="207" t="s">
        <v>89</v>
      </c>
      <c r="AV208" s="13" t="s">
        <v>23</v>
      </c>
      <c r="AW208" s="13" t="s">
        <v>41</v>
      </c>
      <c r="AX208" s="13" t="s">
        <v>80</v>
      </c>
      <c r="AY208" s="207" t="s">
        <v>201</v>
      </c>
    </row>
    <row r="209" spans="1:65" s="14" customFormat="1" ht="11.25">
      <c r="B209" s="208"/>
      <c r="C209" s="209"/>
      <c r="D209" s="193" t="s">
        <v>211</v>
      </c>
      <c r="E209" s="210" t="s">
        <v>22</v>
      </c>
      <c r="F209" s="211" t="s">
        <v>2702</v>
      </c>
      <c r="G209" s="209"/>
      <c r="H209" s="212">
        <v>2.1</v>
      </c>
      <c r="I209" s="213"/>
      <c r="J209" s="209"/>
      <c r="K209" s="209"/>
      <c r="L209" s="214"/>
      <c r="M209" s="215"/>
      <c r="N209" s="216"/>
      <c r="O209" s="216"/>
      <c r="P209" s="216"/>
      <c r="Q209" s="216"/>
      <c r="R209" s="216"/>
      <c r="S209" s="216"/>
      <c r="T209" s="217"/>
      <c r="AT209" s="218" t="s">
        <v>211</v>
      </c>
      <c r="AU209" s="218" t="s">
        <v>89</v>
      </c>
      <c r="AV209" s="14" t="s">
        <v>89</v>
      </c>
      <c r="AW209" s="14" t="s">
        <v>41</v>
      </c>
      <c r="AX209" s="14" t="s">
        <v>80</v>
      </c>
      <c r="AY209" s="218" t="s">
        <v>201</v>
      </c>
    </row>
    <row r="210" spans="1:65" s="13" customFormat="1" ht="11.25">
      <c r="B210" s="198"/>
      <c r="C210" s="199"/>
      <c r="D210" s="193" t="s">
        <v>211</v>
      </c>
      <c r="E210" s="200" t="s">
        <v>22</v>
      </c>
      <c r="F210" s="201" t="s">
        <v>2622</v>
      </c>
      <c r="G210" s="199"/>
      <c r="H210" s="200" t="s">
        <v>22</v>
      </c>
      <c r="I210" s="202"/>
      <c r="J210" s="199"/>
      <c r="K210" s="199"/>
      <c r="L210" s="203"/>
      <c r="M210" s="204"/>
      <c r="N210" s="205"/>
      <c r="O210" s="205"/>
      <c r="P210" s="205"/>
      <c r="Q210" s="205"/>
      <c r="R210" s="205"/>
      <c r="S210" s="205"/>
      <c r="T210" s="206"/>
      <c r="AT210" s="207" t="s">
        <v>211</v>
      </c>
      <c r="AU210" s="207" t="s">
        <v>89</v>
      </c>
      <c r="AV210" s="13" t="s">
        <v>23</v>
      </c>
      <c r="AW210" s="13" t="s">
        <v>41</v>
      </c>
      <c r="AX210" s="13" t="s">
        <v>80</v>
      </c>
      <c r="AY210" s="207" t="s">
        <v>201</v>
      </c>
    </row>
    <row r="211" spans="1:65" s="14" customFormat="1" ht="11.25">
      <c r="B211" s="208"/>
      <c r="C211" s="209"/>
      <c r="D211" s="193" t="s">
        <v>211</v>
      </c>
      <c r="E211" s="210" t="s">
        <v>22</v>
      </c>
      <c r="F211" s="211" t="s">
        <v>2703</v>
      </c>
      <c r="G211" s="209"/>
      <c r="H211" s="212">
        <v>1.6</v>
      </c>
      <c r="I211" s="213"/>
      <c r="J211" s="209"/>
      <c r="K211" s="209"/>
      <c r="L211" s="214"/>
      <c r="M211" s="215"/>
      <c r="N211" s="216"/>
      <c r="O211" s="216"/>
      <c r="P211" s="216"/>
      <c r="Q211" s="216"/>
      <c r="R211" s="216"/>
      <c r="S211" s="216"/>
      <c r="T211" s="217"/>
      <c r="AT211" s="218" t="s">
        <v>211</v>
      </c>
      <c r="AU211" s="218" t="s">
        <v>89</v>
      </c>
      <c r="AV211" s="14" t="s">
        <v>89</v>
      </c>
      <c r="AW211" s="14" t="s">
        <v>41</v>
      </c>
      <c r="AX211" s="14" t="s">
        <v>80</v>
      </c>
      <c r="AY211" s="218" t="s">
        <v>201</v>
      </c>
    </row>
    <row r="212" spans="1:65" s="13" customFormat="1" ht="11.25">
      <c r="B212" s="198"/>
      <c r="C212" s="199"/>
      <c r="D212" s="193" t="s">
        <v>211</v>
      </c>
      <c r="E212" s="200" t="s">
        <v>22</v>
      </c>
      <c r="F212" s="201" t="s">
        <v>2625</v>
      </c>
      <c r="G212" s="199"/>
      <c r="H212" s="200" t="s">
        <v>22</v>
      </c>
      <c r="I212" s="202"/>
      <c r="J212" s="199"/>
      <c r="K212" s="199"/>
      <c r="L212" s="203"/>
      <c r="M212" s="204"/>
      <c r="N212" s="205"/>
      <c r="O212" s="205"/>
      <c r="P212" s="205"/>
      <c r="Q212" s="205"/>
      <c r="R212" s="205"/>
      <c r="S212" s="205"/>
      <c r="T212" s="206"/>
      <c r="AT212" s="207" t="s">
        <v>211</v>
      </c>
      <c r="AU212" s="207" t="s">
        <v>89</v>
      </c>
      <c r="AV212" s="13" t="s">
        <v>23</v>
      </c>
      <c r="AW212" s="13" t="s">
        <v>41</v>
      </c>
      <c r="AX212" s="13" t="s">
        <v>80</v>
      </c>
      <c r="AY212" s="207" t="s">
        <v>201</v>
      </c>
    </row>
    <row r="213" spans="1:65" s="14" customFormat="1" ht="11.25">
      <c r="B213" s="208"/>
      <c r="C213" s="209"/>
      <c r="D213" s="193" t="s">
        <v>211</v>
      </c>
      <c r="E213" s="210" t="s">
        <v>22</v>
      </c>
      <c r="F213" s="211" t="s">
        <v>2703</v>
      </c>
      <c r="G213" s="209"/>
      <c r="H213" s="212">
        <v>1.6</v>
      </c>
      <c r="I213" s="213"/>
      <c r="J213" s="209"/>
      <c r="K213" s="209"/>
      <c r="L213" s="214"/>
      <c r="M213" s="215"/>
      <c r="N213" s="216"/>
      <c r="O213" s="216"/>
      <c r="P213" s="216"/>
      <c r="Q213" s="216"/>
      <c r="R213" s="216"/>
      <c r="S213" s="216"/>
      <c r="T213" s="217"/>
      <c r="AT213" s="218" t="s">
        <v>211</v>
      </c>
      <c r="AU213" s="218" t="s">
        <v>89</v>
      </c>
      <c r="AV213" s="14" t="s">
        <v>89</v>
      </c>
      <c r="AW213" s="14" t="s">
        <v>41</v>
      </c>
      <c r="AX213" s="14" t="s">
        <v>80</v>
      </c>
      <c r="AY213" s="218" t="s">
        <v>201</v>
      </c>
    </row>
    <row r="214" spans="1:65" s="15" customFormat="1" ht="11.25">
      <c r="B214" s="229"/>
      <c r="C214" s="230"/>
      <c r="D214" s="193" t="s">
        <v>211</v>
      </c>
      <c r="E214" s="231" t="s">
        <v>22</v>
      </c>
      <c r="F214" s="232" t="s">
        <v>316</v>
      </c>
      <c r="G214" s="230"/>
      <c r="H214" s="233">
        <v>7.4</v>
      </c>
      <c r="I214" s="234"/>
      <c r="J214" s="230"/>
      <c r="K214" s="230"/>
      <c r="L214" s="235"/>
      <c r="M214" s="236"/>
      <c r="N214" s="237"/>
      <c r="O214" s="237"/>
      <c r="P214" s="237"/>
      <c r="Q214" s="237"/>
      <c r="R214" s="237"/>
      <c r="S214" s="237"/>
      <c r="T214" s="238"/>
      <c r="AT214" s="239" t="s">
        <v>211</v>
      </c>
      <c r="AU214" s="239" t="s">
        <v>89</v>
      </c>
      <c r="AV214" s="15" t="s">
        <v>207</v>
      </c>
      <c r="AW214" s="15" t="s">
        <v>41</v>
      </c>
      <c r="AX214" s="15" t="s">
        <v>23</v>
      </c>
      <c r="AY214" s="239" t="s">
        <v>201</v>
      </c>
    </row>
    <row r="215" spans="1:65" s="2" customFormat="1" ht="14.45" customHeight="1">
      <c r="A215" s="36"/>
      <c r="B215" s="37"/>
      <c r="C215" s="219" t="s">
        <v>396</v>
      </c>
      <c r="D215" s="219" t="s">
        <v>261</v>
      </c>
      <c r="E215" s="220" t="s">
        <v>2704</v>
      </c>
      <c r="F215" s="221" t="s">
        <v>2705</v>
      </c>
      <c r="G215" s="222" t="s">
        <v>721</v>
      </c>
      <c r="H215" s="223">
        <v>40</v>
      </c>
      <c r="I215" s="224"/>
      <c r="J215" s="225">
        <f>ROUND(I215*H215,2)</f>
        <v>0</v>
      </c>
      <c r="K215" s="221" t="s">
        <v>22</v>
      </c>
      <c r="L215" s="226"/>
      <c r="M215" s="227" t="s">
        <v>22</v>
      </c>
      <c r="N215" s="228" t="s">
        <v>51</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418</v>
      </c>
      <c r="AT215" s="191" t="s">
        <v>261</v>
      </c>
      <c r="AU215" s="191" t="s">
        <v>89</v>
      </c>
      <c r="AY215" s="19" t="s">
        <v>201</v>
      </c>
      <c r="BE215" s="192">
        <f>IF(N215="základní",J215,0)</f>
        <v>0</v>
      </c>
      <c r="BF215" s="192">
        <f>IF(N215="snížená",J215,0)</f>
        <v>0</v>
      </c>
      <c r="BG215" s="192">
        <f>IF(N215="zákl. přenesená",J215,0)</f>
        <v>0</v>
      </c>
      <c r="BH215" s="192">
        <f>IF(N215="sníž. přenesená",J215,0)</f>
        <v>0</v>
      </c>
      <c r="BI215" s="192">
        <f>IF(N215="nulová",J215,0)</f>
        <v>0</v>
      </c>
      <c r="BJ215" s="19" t="s">
        <v>23</v>
      </c>
      <c r="BK215" s="192">
        <f>ROUND(I215*H215,2)</f>
        <v>0</v>
      </c>
      <c r="BL215" s="19" t="s">
        <v>157</v>
      </c>
      <c r="BM215" s="191" t="s">
        <v>2706</v>
      </c>
    </row>
    <row r="216" spans="1:65" s="2" customFormat="1" ht="19.5">
      <c r="A216" s="36"/>
      <c r="B216" s="37"/>
      <c r="C216" s="38"/>
      <c r="D216" s="193" t="s">
        <v>953</v>
      </c>
      <c r="E216" s="38"/>
      <c r="F216" s="194" t="s">
        <v>2707</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953</v>
      </c>
      <c r="AU216" s="19" t="s">
        <v>89</v>
      </c>
    </row>
    <row r="217" spans="1:65" s="2" customFormat="1" ht="24.2" customHeight="1">
      <c r="A217" s="36"/>
      <c r="B217" s="37"/>
      <c r="C217" s="180" t="s">
        <v>403</v>
      </c>
      <c r="D217" s="180" t="s">
        <v>202</v>
      </c>
      <c r="E217" s="181" t="s">
        <v>2708</v>
      </c>
      <c r="F217" s="182" t="s">
        <v>2709</v>
      </c>
      <c r="G217" s="183" t="s">
        <v>285</v>
      </c>
      <c r="H217" s="184">
        <v>0.04</v>
      </c>
      <c r="I217" s="185"/>
      <c r="J217" s="186">
        <f>ROUND(I217*H217,2)</f>
        <v>0</v>
      </c>
      <c r="K217" s="182" t="s">
        <v>206</v>
      </c>
      <c r="L217" s="41"/>
      <c r="M217" s="187" t="s">
        <v>22</v>
      </c>
      <c r="N217" s="188" t="s">
        <v>51</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157</v>
      </c>
      <c r="AT217" s="191" t="s">
        <v>202</v>
      </c>
      <c r="AU217" s="191" t="s">
        <v>89</v>
      </c>
      <c r="AY217" s="19" t="s">
        <v>201</v>
      </c>
      <c r="BE217" s="192">
        <f>IF(N217="základní",J217,0)</f>
        <v>0</v>
      </c>
      <c r="BF217" s="192">
        <f>IF(N217="snížená",J217,0)</f>
        <v>0</v>
      </c>
      <c r="BG217" s="192">
        <f>IF(N217="zákl. přenesená",J217,0)</f>
        <v>0</v>
      </c>
      <c r="BH217" s="192">
        <f>IF(N217="sníž. přenesená",J217,0)</f>
        <v>0</v>
      </c>
      <c r="BI217" s="192">
        <f>IF(N217="nulová",J217,0)</f>
        <v>0</v>
      </c>
      <c r="BJ217" s="19" t="s">
        <v>23</v>
      </c>
      <c r="BK217" s="192">
        <f>ROUND(I217*H217,2)</f>
        <v>0</v>
      </c>
      <c r="BL217" s="19" t="s">
        <v>157</v>
      </c>
      <c r="BM217" s="191" t="s">
        <v>2710</v>
      </c>
    </row>
    <row r="218" spans="1:65" s="2" customFormat="1" ht="78">
      <c r="A218" s="36"/>
      <c r="B218" s="37"/>
      <c r="C218" s="38"/>
      <c r="D218" s="193" t="s">
        <v>209</v>
      </c>
      <c r="E218" s="38"/>
      <c r="F218" s="194" t="s">
        <v>2711</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209</v>
      </c>
      <c r="AU218" s="19" t="s">
        <v>89</v>
      </c>
    </row>
    <row r="219" spans="1:65" s="2" customFormat="1" ht="24.2" customHeight="1">
      <c r="A219" s="36"/>
      <c r="B219" s="37"/>
      <c r="C219" s="180" t="s">
        <v>410</v>
      </c>
      <c r="D219" s="180" t="s">
        <v>202</v>
      </c>
      <c r="E219" s="181" t="s">
        <v>2712</v>
      </c>
      <c r="F219" s="182" t="s">
        <v>2713</v>
      </c>
      <c r="G219" s="183" t="s">
        <v>285</v>
      </c>
      <c r="H219" s="184">
        <v>0.04</v>
      </c>
      <c r="I219" s="185"/>
      <c r="J219" s="186">
        <f>ROUND(I219*H219,2)</f>
        <v>0</v>
      </c>
      <c r="K219" s="182" t="s">
        <v>206</v>
      </c>
      <c r="L219" s="41"/>
      <c r="M219" s="187" t="s">
        <v>22</v>
      </c>
      <c r="N219" s="188" t="s">
        <v>51</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157</v>
      </c>
      <c r="AT219" s="191" t="s">
        <v>202</v>
      </c>
      <c r="AU219" s="191" t="s">
        <v>89</v>
      </c>
      <c r="AY219" s="19" t="s">
        <v>201</v>
      </c>
      <c r="BE219" s="192">
        <f>IF(N219="základní",J219,0)</f>
        <v>0</v>
      </c>
      <c r="BF219" s="192">
        <f>IF(N219="snížená",J219,0)</f>
        <v>0</v>
      </c>
      <c r="BG219" s="192">
        <f>IF(N219="zákl. přenesená",J219,0)</f>
        <v>0</v>
      </c>
      <c r="BH219" s="192">
        <f>IF(N219="sníž. přenesená",J219,0)</f>
        <v>0</v>
      </c>
      <c r="BI219" s="192">
        <f>IF(N219="nulová",J219,0)</f>
        <v>0</v>
      </c>
      <c r="BJ219" s="19" t="s">
        <v>23</v>
      </c>
      <c r="BK219" s="192">
        <f>ROUND(I219*H219,2)</f>
        <v>0</v>
      </c>
      <c r="BL219" s="19" t="s">
        <v>157</v>
      </c>
      <c r="BM219" s="191" t="s">
        <v>2714</v>
      </c>
    </row>
    <row r="220" spans="1:65" s="2" customFormat="1" ht="78">
      <c r="A220" s="36"/>
      <c r="B220" s="37"/>
      <c r="C220" s="38"/>
      <c r="D220" s="193" t="s">
        <v>209</v>
      </c>
      <c r="E220" s="38"/>
      <c r="F220" s="194" t="s">
        <v>2711</v>
      </c>
      <c r="G220" s="38"/>
      <c r="H220" s="38"/>
      <c r="I220" s="195"/>
      <c r="J220" s="38"/>
      <c r="K220" s="38"/>
      <c r="L220" s="41"/>
      <c r="M220" s="196"/>
      <c r="N220" s="197"/>
      <c r="O220" s="66"/>
      <c r="P220" s="66"/>
      <c r="Q220" s="66"/>
      <c r="R220" s="66"/>
      <c r="S220" s="66"/>
      <c r="T220" s="67"/>
      <c r="U220" s="36"/>
      <c r="V220" s="36"/>
      <c r="W220" s="36"/>
      <c r="X220" s="36"/>
      <c r="Y220" s="36"/>
      <c r="Z220" s="36"/>
      <c r="AA220" s="36"/>
      <c r="AB220" s="36"/>
      <c r="AC220" s="36"/>
      <c r="AD220" s="36"/>
      <c r="AE220" s="36"/>
      <c r="AT220" s="19" t="s">
        <v>209</v>
      </c>
      <c r="AU220" s="19" t="s">
        <v>89</v>
      </c>
    </row>
    <row r="221" spans="1:65" s="12" customFormat="1" ht="22.9" customHeight="1">
      <c r="B221" s="164"/>
      <c r="C221" s="165"/>
      <c r="D221" s="166" t="s">
        <v>79</v>
      </c>
      <c r="E221" s="178" t="s">
        <v>2715</v>
      </c>
      <c r="F221" s="178" t="s">
        <v>2716</v>
      </c>
      <c r="G221" s="165"/>
      <c r="H221" s="165"/>
      <c r="I221" s="168"/>
      <c r="J221" s="179">
        <f>BK221</f>
        <v>0</v>
      </c>
      <c r="K221" s="165"/>
      <c r="L221" s="170"/>
      <c r="M221" s="171"/>
      <c r="N221" s="172"/>
      <c r="O221" s="172"/>
      <c r="P221" s="173">
        <f>SUM(P222:P231)</f>
        <v>0</v>
      </c>
      <c r="Q221" s="172"/>
      <c r="R221" s="173">
        <f>SUM(R222:R231)</f>
        <v>0.37479999999999997</v>
      </c>
      <c r="S221" s="172"/>
      <c r="T221" s="174">
        <f>SUM(T222:T231)</f>
        <v>0</v>
      </c>
      <c r="AR221" s="175" t="s">
        <v>89</v>
      </c>
      <c r="AT221" s="176" t="s">
        <v>79</v>
      </c>
      <c r="AU221" s="176" t="s">
        <v>23</v>
      </c>
      <c r="AY221" s="175" t="s">
        <v>201</v>
      </c>
      <c r="BK221" s="177">
        <f>SUM(BK222:BK231)</f>
        <v>0</v>
      </c>
    </row>
    <row r="222" spans="1:65" s="2" customFormat="1" ht="14.45" customHeight="1">
      <c r="A222" s="36"/>
      <c r="B222" s="37"/>
      <c r="C222" s="180" t="s">
        <v>418</v>
      </c>
      <c r="D222" s="180" t="s">
        <v>202</v>
      </c>
      <c r="E222" s="181" t="s">
        <v>2717</v>
      </c>
      <c r="F222" s="182" t="s">
        <v>2718</v>
      </c>
      <c r="G222" s="183" t="s">
        <v>434</v>
      </c>
      <c r="H222" s="184">
        <v>4</v>
      </c>
      <c r="I222" s="185"/>
      <c r="J222" s="186">
        <f>ROUND(I222*H222,2)</f>
        <v>0</v>
      </c>
      <c r="K222" s="182" t="s">
        <v>22</v>
      </c>
      <c r="L222" s="41"/>
      <c r="M222" s="187" t="s">
        <v>22</v>
      </c>
      <c r="N222" s="188" t="s">
        <v>51</v>
      </c>
      <c r="O222" s="66"/>
      <c r="P222" s="189">
        <f>O222*H222</f>
        <v>0</v>
      </c>
      <c r="Q222" s="189">
        <v>8.3699999999999997E-2</v>
      </c>
      <c r="R222" s="189">
        <f>Q222*H222</f>
        <v>0.33479999999999999</v>
      </c>
      <c r="S222" s="189">
        <v>0</v>
      </c>
      <c r="T222" s="190">
        <f>S222*H222</f>
        <v>0</v>
      </c>
      <c r="U222" s="36"/>
      <c r="V222" s="36"/>
      <c r="W222" s="36"/>
      <c r="X222" s="36"/>
      <c r="Y222" s="36"/>
      <c r="Z222" s="36"/>
      <c r="AA222" s="36"/>
      <c r="AB222" s="36"/>
      <c r="AC222" s="36"/>
      <c r="AD222" s="36"/>
      <c r="AE222" s="36"/>
      <c r="AR222" s="191" t="s">
        <v>157</v>
      </c>
      <c r="AT222" s="191" t="s">
        <v>202</v>
      </c>
      <c r="AU222" s="191" t="s">
        <v>89</v>
      </c>
      <c r="AY222" s="19" t="s">
        <v>201</v>
      </c>
      <c r="BE222" s="192">
        <f>IF(N222="základní",J222,0)</f>
        <v>0</v>
      </c>
      <c r="BF222" s="192">
        <f>IF(N222="snížená",J222,0)</f>
        <v>0</v>
      </c>
      <c r="BG222" s="192">
        <f>IF(N222="zákl. přenesená",J222,0)</f>
        <v>0</v>
      </c>
      <c r="BH222" s="192">
        <f>IF(N222="sníž. přenesená",J222,0)</f>
        <v>0</v>
      </c>
      <c r="BI222" s="192">
        <f>IF(N222="nulová",J222,0)</f>
        <v>0</v>
      </c>
      <c r="BJ222" s="19" t="s">
        <v>23</v>
      </c>
      <c r="BK222" s="192">
        <f>ROUND(I222*H222,2)</f>
        <v>0</v>
      </c>
      <c r="BL222" s="19" t="s">
        <v>157</v>
      </c>
      <c r="BM222" s="191" t="s">
        <v>2719</v>
      </c>
    </row>
    <row r="223" spans="1:65" s="2" customFormat="1" ht="39">
      <c r="A223" s="36"/>
      <c r="B223" s="37"/>
      <c r="C223" s="38"/>
      <c r="D223" s="193" t="s">
        <v>953</v>
      </c>
      <c r="E223" s="38"/>
      <c r="F223" s="194" t="s">
        <v>2720</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953</v>
      </c>
      <c r="AU223" s="19" t="s">
        <v>89</v>
      </c>
    </row>
    <row r="224" spans="1:65" s="2" customFormat="1" ht="14.45" customHeight="1">
      <c r="A224" s="36"/>
      <c r="B224" s="37"/>
      <c r="C224" s="180" t="s">
        <v>425</v>
      </c>
      <c r="D224" s="180" t="s">
        <v>202</v>
      </c>
      <c r="E224" s="181" t="s">
        <v>2721</v>
      </c>
      <c r="F224" s="182" t="s">
        <v>2722</v>
      </c>
      <c r="G224" s="183" t="s">
        <v>434</v>
      </c>
      <c r="H224" s="184">
        <v>4</v>
      </c>
      <c r="I224" s="185"/>
      <c r="J224" s="186">
        <f>ROUND(I224*H224,2)</f>
        <v>0</v>
      </c>
      <c r="K224" s="182" t="s">
        <v>22</v>
      </c>
      <c r="L224" s="41"/>
      <c r="M224" s="187" t="s">
        <v>22</v>
      </c>
      <c r="N224" s="188" t="s">
        <v>51</v>
      </c>
      <c r="O224" s="66"/>
      <c r="P224" s="189">
        <f>O224*H224</f>
        <v>0</v>
      </c>
      <c r="Q224" s="189">
        <v>0</v>
      </c>
      <c r="R224" s="189">
        <f>Q224*H224</f>
        <v>0</v>
      </c>
      <c r="S224" s="189">
        <v>0</v>
      </c>
      <c r="T224" s="190">
        <f>S224*H224</f>
        <v>0</v>
      </c>
      <c r="U224" s="36"/>
      <c r="V224" s="36"/>
      <c r="W224" s="36"/>
      <c r="X224" s="36"/>
      <c r="Y224" s="36"/>
      <c r="Z224" s="36"/>
      <c r="AA224" s="36"/>
      <c r="AB224" s="36"/>
      <c r="AC224" s="36"/>
      <c r="AD224" s="36"/>
      <c r="AE224" s="36"/>
      <c r="AR224" s="191" t="s">
        <v>157</v>
      </c>
      <c r="AT224" s="191" t="s">
        <v>202</v>
      </c>
      <c r="AU224" s="191" t="s">
        <v>89</v>
      </c>
      <c r="AY224" s="19" t="s">
        <v>201</v>
      </c>
      <c r="BE224" s="192">
        <f>IF(N224="základní",J224,0)</f>
        <v>0</v>
      </c>
      <c r="BF224" s="192">
        <f>IF(N224="snížená",J224,0)</f>
        <v>0</v>
      </c>
      <c r="BG224" s="192">
        <f>IF(N224="zákl. přenesená",J224,0)</f>
        <v>0</v>
      </c>
      <c r="BH224" s="192">
        <f>IF(N224="sníž. přenesená",J224,0)</f>
        <v>0</v>
      </c>
      <c r="BI224" s="192">
        <f>IF(N224="nulová",J224,0)</f>
        <v>0</v>
      </c>
      <c r="BJ224" s="19" t="s">
        <v>23</v>
      </c>
      <c r="BK224" s="192">
        <f>ROUND(I224*H224,2)</f>
        <v>0</v>
      </c>
      <c r="BL224" s="19" t="s">
        <v>157</v>
      </c>
      <c r="BM224" s="191" t="s">
        <v>2723</v>
      </c>
    </row>
    <row r="225" spans="1:65" s="2" customFormat="1" ht="39">
      <c r="A225" s="36"/>
      <c r="B225" s="37"/>
      <c r="C225" s="38"/>
      <c r="D225" s="193" t="s">
        <v>953</v>
      </c>
      <c r="E225" s="38"/>
      <c r="F225" s="194" t="s">
        <v>2720</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953</v>
      </c>
      <c r="AU225" s="19" t="s">
        <v>89</v>
      </c>
    </row>
    <row r="226" spans="1:65" s="2" customFormat="1" ht="14.45" customHeight="1">
      <c r="A226" s="36"/>
      <c r="B226" s="37"/>
      <c r="C226" s="219" t="s">
        <v>431</v>
      </c>
      <c r="D226" s="219" t="s">
        <v>261</v>
      </c>
      <c r="E226" s="220" t="s">
        <v>2724</v>
      </c>
      <c r="F226" s="221" t="s">
        <v>2725</v>
      </c>
      <c r="G226" s="222" t="s">
        <v>721</v>
      </c>
      <c r="H226" s="223">
        <v>20</v>
      </c>
      <c r="I226" s="224"/>
      <c r="J226" s="225">
        <f>ROUND(I226*H226,2)</f>
        <v>0</v>
      </c>
      <c r="K226" s="221" t="s">
        <v>22</v>
      </c>
      <c r="L226" s="226"/>
      <c r="M226" s="227" t="s">
        <v>22</v>
      </c>
      <c r="N226" s="228" t="s">
        <v>51</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418</v>
      </c>
      <c r="AT226" s="191" t="s">
        <v>261</v>
      </c>
      <c r="AU226" s="191" t="s">
        <v>89</v>
      </c>
      <c r="AY226" s="19" t="s">
        <v>201</v>
      </c>
      <c r="BE226" s="192">
        <f>IF(N226="základní",J226,0)</f>
        <v>0</v>
      </c>
      <c r="BF226" s="192">
        <f>IF(N226="snížená",J226,0)</f>
        <v>0</v>
      </c>
      <c r="BG226" s="192">
        <f>IF(N226="zákl. přenesená",J226,0)</f>
        <v>0</v>
      </c>
      <c r="BH226" s="192">
        <f>IF(N226="sníž. přenesená",J226,0)</f>
        <v>0</v>
      </c>
      <c r="BI226" s="192">
        <f>IF(N226="nulová",J226,0)</f>
        <v>0</v>
      </c>
      <c r="BJ226" s="19" t="s">
        <v>23</v>
      </c>
      <c r="BK226" s="192">
        <f>ROUND(I226*H226,2)</f>
        <v>0</v>
      </c>
      <c r="BL226" s="19" t="s">
        <v>157</v>
      </c>
      <c r="BM226" s="191" t="s">
        <v>2726</v>
      </c>
    </row>
    <row r="227" spans="1:65" s="2" customFormat="1" ht="14.45" customHeight="1">
      <c r="A227" s="36"/>
      <c r="B227" s="37"/>
      <c r="C227" s="219" t="s">
        <v>439</v>
      </c>
      <c r="D227" s="219" t="s">
        <v>261</v>
      </c>
      <c r="E227" s="220" t="s">
        <v>2727</v>
      </c>
      <c r="F227" s="221" t="s">
        <v>2728</v>
      </c>
      <c r="G227" s="222" t="s">
        <v>721</v>
      </c>
      <c r="H227" s="223">
        <v>40</v>
      </c>
      <c r="I227" s="224"/>
      <c r="J227" s="225">
        <f>ROUND(I227*H227,2)</f>
        <v>0</v>
      </c>
      <c r="K227" s="221" t="s">
        <v>206</v>
      </c>
      <c r="L227" s="226"/>
      <c r="M227" s="227" t="s">
        <v>22</v>
      </c>
      <c r="N227" s="228" t="s">
        <v>51</v>
      </c>
      <c r="O227" s="66"/>
      <c r="P227" s="189">
        <f>O227*H227</f>
        <v>0</v>
      </c>
      <c r="Q227" s="189">
        <v>1E-3</v>
      </c>
      <c r="R227" s="189">
        <f>Q227*H227</f>
        <v>0.04</v>
      </c>
      <c r="S227" s="189">
        <v>0</v>
      </c>
      <c r="T227" s="190">
        <f>S227*H227</f>
        <v>0</v>
      </c>
      <c r="U227" s="36"/>
      <c r="V227" s="36"/>
      <c r="W227" s="36"/>
      <c r="X227" s="36"/>
      <c r="Y227" s="36"/>
      <c r="Z227" s="36"/>
      <c r="AA227" s="36"/>
      <c r="AB227" s="36"/>
      <c r="AC227" s="36"/>
      <c r="AD227" s="36"/>
      <c r="AE227" s="36"/>
      <c r="AR227" s="191" t="s">
        <v>418</v>
      </c>
      <c r="AT227" s="191" t="s">
        <v>261</v>
      </c>
      <c r="AU227" s="191" t="s">
        <v>89</v>
      </c>
      <c r="AY227" s="19" t="s">
        <v>201</v>
      </c>
      <c r="BE227" s="192">
        <f>IF(N227="základní",J227,0)</f>
        <v>0</v>
      </c>
      <c r="BF227" s="192">
        <f>IF(N227="snížená",J227,0)</f>
        <v>0</v>
      </c>
      <c r="BG227" s="192">
        <f>IF(N227="zákl. přenesená",J227,0)</f>
        <v>0</v>
      </c>
      <c r="BH227" s="192">
        <f>IF(N227="sníž. přenesená",J227,0)</f>
        <v>0</v>
      </c>
      <c r="BI227" s="192">
        <f>IF(N227="nulová",J227,0)</f>
        <v>0</v>
      </c>
      <c r="BJ227" s="19" t="s">
        <v>23</v>
      </c>
      <c r="BK227" s="192">
        <f>ROUND(I227*H227,2)</f>
        <v>0</v>
      </c>
      <c r="BL227" s="19" t="s">
        <v>157</v>
      </c>
      <c r="BM227" s="191" t="s">
        <v>2729</v>
      </c>
    </row>
    <row r="228" spans="1:65" s="2" customFormat="1" ht="24.2" customHeight="1">
      <c r="A228" s="36"/>
      <c r="B228" s="37"/>
      <c r="C228" s="180" t="s">
        <v>443</v>
      </c>
      <c r="D228" s="180" t="s">
        <v>202</v>
      </c>
      <c r="E228" s="181" t="s">
        <v>2730</v>
      </c>
      <c r="F228" s="182" t="s">
        <v>2731</v>
      </c>
      <c r="G228" s="183" t="s">
        <v>285</v>
      </c>
      <c r="H228" s="184">
        <v>0.375</v>
      </c>
      <c r="I228" s="185"/>
      <c r="J228" s="186">
        <f>ROUND(I228*H228,2)</f>
        <v>0</v>
      </c>
      <c r="K228" s="182" t="s">
        <v>206</v>
      </c>
      <c r="L228" s="41"/>
      <c r="M228" s="187" t="s">
        <v>22</v>
      </c>
      <c r="N228" s="188" t="s">
        <v>51</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157</v>
      </c>
      <c r="AT228" s="191" t="s">
        <v>202</v>
      </c>
      <c r="AU228" s="191" t="s">
        <v>89</v>
      </c>
      <c r="AY228" s="19" t="s">
        <v>201</v>
      </c>
      <c r="BE228" s="192">
        <f>IF(N228="základní",J228,0)</f>
        <v>0</v>
      </c>
      <c r="BF228" s="192">
        <f>IF(N228="snížená",J228,0)</f>
        <v>0</v>
      </c>
      <c r="BG228" s="192">
        <f>IF(N228="zákl. přenesená",J228,0)</f>
        <v>0</v>
      </c>
      <c r="BH228" s="192">
        <f>IF(N228="sníž. přenesená",J228,0)</f>
        <v>0</v>
      </c>
      <c r="BI228" s="192">
        <f>IF(N228="nulová",J228,0)</f>
        <v>0</v>
      </c>
      <c r="BJ228" s="19" t="s">
        <v>23</v>
      </c>
      <c r="BK228" s="192">
        <f>ROUND(I228*H228,2)</f>
        <v>0</v>
      </c>
      <c r="BL228" s="19" t="s">
        <v>157</v>
      </c>
      <c r="BM228" s="191" t="s">
        <v>2732</v>
      </c>
    </row>
    <row r="229" spans="1:65" s="2" customFormat="1" ht="78">
      <c r="A229" s="36"/>
      <c r="B229" s="37"/>
      <c r="C229" s="38"/>
      <c r="D229" s="193" t="s">
        <v>209</v>
      </c>
      <c r="E229" s="38"/>
      <c r="F229" s="194" t="s">
        <v>2733</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209</v>
      </c>
      <c r="AU229" s="19" t="s">
        <v>89</v>
      </c>
    </row>
    <row r="230" spans="1:65" s="2" customFormat="1" ht="24.2" customHeight="1">
      <c r="A230" s="36"/>
      <c r="B230" s="37"/>
      <c r="C230" s="180" t="s">
        <v>454</v>
      </c>
      <c r="D230" s="180" t="s">
        <v>202</v>
      </c>
      <c r="E230" s="181" t="s">
        <v>2734</v>
      </c>
      <c r="F230" s="182" t="s">
        <v>2735</v>
      </c>
      <c r="G230" s="183" t="s">
        <v>285</v>
      </c>
      <c r="H230" s="184">
        <v>0.375</v>
      </c>
      <c r="I230" s="185"/>
      <c r="J230" s="186">
        <f>ROUND(I230*H230,2)</f>
        <v>0</v>
      </c>
      <c r="K230" s="182" t="s">
        <v>206</v>
      </c>
      <c r="L230" s="41"/>
      <c r="M230" s="187" t="s">
        <v>22</v>
      </c>
      <c r="N230" s="188" t="s">
        <v>51</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157</v>
      </c>
      <c r="AT230" s="191" t="s">
        <v>202</v>
      </c>
      <c r="AU230" s="191" t="s">
        <v>89</v>
      </c>
      <c r="AY230" s="19" t="s">
        <v>201</v>
      </c>
      <c r="BE230" s="192">
        <f>IF(N230="základní",J230,0)</f>
        <v>0</v>
      </c>
      <c r="BF230" s="192">
        <f>IF(N230="snížená",J230,0)</f>
        <v>0</v>
      </c>
      <c r="BG230" s="192">
        <f>IF(N230="zákl. přenesená",J230,0)</f>
        <v>0</v>
      </c>
      <c r="BH230" s="192">
        <f>IF(N230="sníž. přenesená",J230,0)</f>
        <v>0</v>
      </c>
      <c r="BI230" s="192">
        <f>IF(N230="nulová",J230,0)</f>
        <v>0</v>
      </c>
      <c r="BJ230" s="19" t="s">
        <v>23</v>
      </c>
      <c r="BK230" s="192">
        <f>ROUND(I230*H230,2)</f>
        <v>0</v>
      </c>
      <c r="BL230" s="19" t="s">
        <v>157</v>
      </c>
      <c r="BM230" s="191" t="s">
        <v>2736</v>
      </c>
    </row>
    <row r="231" spans="1:65" s="2" customFormat="1" ht="78">
      <c r="A231" s="36"/>
      <c r="B231" s="37"/>
      <c r="C231" s="38"/>
      <c r="D231" s="193" t="s">
        <v>209</v>
      </c>
      <c r="E231" s="38"/>
      <c r="F231" s="194" t="s">
        <v>2733</v>
      </c>
      <c r="G231" s="38"/>
      <c r="H231" s="38"/>
      <c r="I231" s="195"/>
      <c r="J231" s="38"/>
      <c r="K231" s="38"/>
      <c r="L231" s="41"/>
      <c r="M231" s="256"/>
      <c r="N231" s="257"/>
      <c r="O231" s="258"/>
      <c r="P231" s="258"/>
      <c r="Q231" s="258"/>
      <c r="R231" s="258"/>
      <c r="S231" s="258"/>
      <c r="T231" s="259"/>
      <c r="U231" s="36"/>
      <c r="V231" s="36"/>
      <c r="W231" s="36"/>
      <c r="X231" s="36"/>
      <c r="Y231" s="36"/>
      <c r="Z231" s="36"/>
      <c r="AA231" s="36"/>
      <c r="AB231" s="36"/>
      <c r="AC231" s="36"/>
      <c r="AD231" s="36"/>
      <c r="AE231" s="36"/>
      <c r="AT231" s="19" t="s">
        <v>209</v>
      </c>
      <c r="AU231" s="19" t="s">
        <v>89</v>
      </c>
    </row>
    <row r="232" spans="1:65" s="2" customFormat="1" ht="6.95" customHeight="1">
      <c r="A232" s="36"/>
      <c r="B232" s="49"/>
      <c r="C232" s="50"/>
      <c r="D232" s="50"/>
      <c r="E232" s="50"/>
      <c r="F232" s="50"/>
      <c r="G232" s="50"/>
      <c r="H232" s="50"/>
      <c r="I232" s="50"/>
      <c r="J232" s="50"/>
      <c r="K232" s="50"/>
      <c r="L232" s="41"/>
      <c r="M232" s="36"/>
      <c r="O232" s="36"/>
      <c r="P232" s="36"/>
      <c r="Q232" s="36"/>
      <c r="R232" s="36"/>
      <c r="S232" s="36"/>
      <c r="T232" s="36"/>
      <c r="U232" s="36"/>
      <c r="V232" s="36"/>
      <c r="W232" s="36"/>
      <c r="X232" s="36"/>
      <c r="Y232" s="36"/>
      <c r="Z232" s="36"/>
      <c r="AA232" s="36"/>
      <c r="AB232" s="36"/>
      <c r="AC232" s="36"/>
      <c r="AD232" s="36"/>
      <c r="AE232" s="36"/>
    </row>
  </sheetData>
  <sheetProtection algorithmName="SHA-512" hashValue="aBLrB7Rg4m/uVdw2PioMJvLNSGY5VEOt+/TqgiMZR/4smYxCOl9YUKLuBQTEjJTv/LdgLoljMEHesYRnqCjvWQ==" saltValue="c85IP+uvJlCNlEysGz9pRm2M2VHq+oD1dWnCEjHbA98LtukMFXQSda6hJWbD+Y16bNgkDYjC/QaRI7nme1ViKA==" spinCount="100000" sheet="1" objects="1" scenarios="1" formatColumns="0" formatRows="0" autoFilter="0"/>
  <autoFilter ref="C87:K231"/>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121</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2737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1422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ROUND((SUM(BE87:BE101)),  2)</f>
        <v>0</v>
      </c>
      <c r="G35" s="36"/>
      <c r="H35" s="36"/>
      <c r="I35" s="126">
        <v>0.21</v>
      </c>
      <c r="J35" s="125">
        <f>ROUND(((SUM(BE87:BE101))*I35),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ROUND((SUM(BF87:BF101)),  2)</f>
        <v>0</v>
      </c>
      <c r="G36" s="36"/>
      <c r="H36" s="36"/>
      <c r="I36" s="126">
        <v>0.15</v>
      </c>
      <c r="J36" s="125">
        <f>ROUND(((SUM(BF87:BF101))*I36),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2737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Demontáž - Demontáž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2737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Demontáž - Demontáž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SUM(P90:P101)</f>
        <v>0</v>
      </c>
      <c r="Q89" s="172"/>
      <c r="R89" s="173">
        <f>SUM(R90:R101)</f>
        <v>0</v>
      </c>
      <c r="S89" s="172"/>
      <c r="T89" s="174">
        <f>SUM(T90:T101)</f>
        <v>0</v>
      </c>
      <c r="AR89" s="175" t="s">
        <v>221</v>
      </c>
      <c r="AT89" s="176" t="s">
        <v>79</v>
      </c>
      <c r="AU89" s="176" t="s">
        <v>23</v>
      </c>
      <c r="AY89" s="175" t="s">
        <v>201</v>
      </c>
      <c r="BK89" s="177">
        <f>SUM(BK90:BK101)</f>
        <v>0</v>
      </c>
    </row>
    <row r="90" spans="1:65" s="2" customFormat="1" ht="14.45" customHeight="1">
      <c r="A90" s="36"/>
      <c r="B90" s="37"/>
      <c r="C90" s="180" t="s">
        <v>23</v>
      </c>
      <c r="D90" s="180" t="s">
        <v>202</v>
      </c>
      <c r="E90" s="181" t="s">
        <v>2738</v>
      </c>
      <c r="F90" s="182" t="s">
        <v>2739</v>
      </c>
      <c r="G90" s="183" t="s">
        <v>216</v>
      </c>
      <c r="H90" s="184">
        <v>20</v>
      </c>
      <c r="I90" s="185"/>
      <c r="J90" s="186">
        <f t="shared" ref="J90:J101" si="0">ROUND(I90*H90,2)</f>
        <v>0</v>
      </c>
      <c r="K90" s="182" t="s">
        <v>22</v>
      </c>
      <c r="L90" s="41"/>
      <c r="M90" s="187" t="s">
        <v>22</v>
      </c>
      <c r="N90" s="188" t="s">
        <v>51</v>
      </c>
      <c r="O90" s="66"/>
      <c r="P90" s="189">
        <f t="shared" ref="P90:P101" si="1">O90*H90</f>
        <v>0</v>
      </c>
      <c r="Q90" s="189">
        <v>0</v>
      </c>
      <c r="R90" s="189">
        <f t="shared" ref="R90:R101" si="2">Q90*H90</f>
        <v>0</v>
      </c>
      <c r="S90" s="189">
        <v>0</v>
      </c>
      <c r="T90" s="190">
        <f t="shared" ref="T90:T101" si="3">S90*H90</f>
        <v>0</v>
      </c>
      <c r="U90" s="36"/>
      <c r="V90" s="36"/>
      <c r="W90" s="36"/>
      <c r="X90" s="36"/>
      <c r="Y90" s="36"/>
      <c r="Z90" s="36"/>
      <c r="AA90" s="36"/>
      <c r="AB90" s="36"/>
      <c r="AC90" s="36"/>
      <c r="AD90" s="36"/>
      <c r="AE90" s="36"/>
      <c r="AR90" s="191" t="s">
        <v>612</v>
      </c>
      <c r="AT90" s="191" t="s">
        <v>202</v>
      </c>
      <c r="AU90" s="191" t="s">
        <v>89</v>
      </c>
      <c r="AY90" s="19" t="s">
        <v>201</v>
      </c>
      <c r="BE90" s="192">
        <f t="shared" ref="BE90:BE101" si="4">IF(N90="základní",J90,0)</f>
        <v>0</v>
      </c>
      <c r="BF90" s="192">
        <f t="shared" ref="BF90:BF101" si="5">IF(N90="snížená",J90,0)</f>
        <v>0</v>
      </c>
      <c r="BG90" s="192">
        <f t="shared" ref="BG90:BG101" si="6">IF(N90="zákl. přenesená",J90,0)</f>
        <v>0</v>
      </c>
      <c r="BH90" s="192">
        <f t="shared" ref="BH90:BH101" si="7">IF(N90="sníž. přenesená",J90,0)</f>
        <v>0</v>
      </c>
      <c r="BI90" s="192">
        <f t="shared" ref="BI90:BI101" si="8">IF(N90="nulová",J90,0)</f>
        <v>0</v>
      </c>
      <c r="BJ90" s="19" t="s">
        <v>23</v>
      </c>
      <c r="BK90" s="192">
        <f t="shared" ref="BK90:BK101" si="9">ROUND(I90*H90,2)</f>
        <v>0</v>
      </c>
      <c r="BL90" s="19" t="s">
        <v>612</v>
      </c>
      <c r="BM90" s="191" t="s">
        <v>89</v>
      </c>
    </row>
    <row r="91" spans="1:65" s="2" customFormat="1" ht="14.45" customHeight="1">
      <c r="A91" s="36"/>
      <c r="B91" s="37"/>
      <c r="C91" s="180" t="s">
        <v>89</v>
      </c>
      <c r="D91" s="180" t="s">
        <v>202</v>
      </c>
      <c r="E91" s="181" t="s">
        <v>2740</v>
      </c>
      <c r="F91" s="182" t="s">
        <v>2741</v>
      </c>
      <c r="G91" s="183" t="s">
        <v>216</v>
      </c>
      <c r="H91" s="184">
        <v>40</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2742</v>
      </c>
      <c r="F92" s="182" t="s">
        <v>2743</v>
      </c>
      <c r="G92" s="183" t="s">
        <v>216</v>
      </c>
      <c r="H92" s="184">
        <v>20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2744</v>
      </c>
      <c r="F93" s="182" t="s">
        <v>2745</v>
      </c>
      <c r="G93" s="183" t="s">
        <v>1434</v>
      </c>
      <c r="H93" s="184">
        <v>1</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1432</v>
      </c>
      <c r="F94" s="182" t="s">
        <v>1433</v>
      </c>
      <c r="G94" s="183" t="s">
        <v>1434</v>
      </c>
      <c r="H94" s="184">
        <v>1</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2746</v>
      </c>
      <c r="F95" s="182" t="s">
        <v>2747</v>
      </c>
      <c r="G95" s="183" t="s">
        <v>1434</v>
      </c>
      <c r="H95" s="184">
        <v>2</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2748</v>
      </c>
      <c r="F96" s="182" t="s">
        <v>2749</v>
      </c>
      <c r="G96" s="183" t="s">
        <v>1434</v>
      </c>
      <c r="H96" s="184">
        <v>40</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2750</v>
      </c>
      <c r="F97" s="182" t="s">
        <v>2751</v>
      </c>
      <c r="G97" s="183" t="s">
        <v>1434</v>
      </c>
      <c r="H97" s="184">
        <v>2</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2752</v>
      </c>
      <c r="F98" s="182" t="s">
        <v>2753</v>
      </c>
      <c r="G98" s="183" t="s">
        <v>1434</v>
      </c>
      <c r="H98" s="184">
        <v>40</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2754</v>
      </c>
      <c r="F99" s="182" t="s">
        <v>2755</v>
      </c>
      <c r="G99" s="183" t="s">
        <v>1434</v>
      </c>
      <c r="H99" s="184">
        <v>2</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2756</v>
      </c>
      <c r="F100" s="182" t="s">
        <v>2757</v>
      </c>
      <c r="G100" s="183" t="s">
        <v>1434</v>
      </c>
      <c r="H100" s="184">
        <v>20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1466</v>
      </c>
      <c r="F101" s="182" t="s">
        <v>1467</v>
      </c>
      <c r="G101" s="183" t="s">
        <v>1463</v>
      </c>
      <c r="H101" s="184">
        <v>6</v>
      </c>
      <c r="I101" s="185"/>
      <c r="J101" s="186">
        <f t="shared" si="0"/>
        <v>0</v>
      </c>
      <c r="K101" s="182" t="s">
        <v>22</v>
      </c>
      <c r="L101" s="41"/>
      <c r="M101" s="263" t="s">
        <v>22</v>
      </c>
      <c r="N101" s="264" t="s">
        <v>51</v>
      </c>
      <c r="O101" s="258"/>
      <c r="P101" s="265">
        <f t="shared" si="1"/>
        <v>0</v>
      </c>
      <c r="Q101" s="265">
        <v>0</v>
      </c>
      <c r="R101" s="265">
        <f t="shared" si="2"/>
        <v>0</v>
      </c>
      <c r="S101" s="265">
        <v>0</v>
      </c>
      <c r="T101" s="266">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6.95" customHeight="1">
      <c r="A102" s="36"/>
      <c r="B102" s="49"/>
      <c r="C102" s="50"/>
      <c r="D102" s="50"/>
      <c r="E102" s="50"/>
      <c r="F102" s="50"/>
      <c r="G102" s="50"/>
      <c r="H102" s="50"/>
      <c r="I102" s="50"/>
      <c r="J102" s="50"/>
      <c r="K102" s="50"/>
      <c r="L102" s="41"/>
      <c r="M102" s="36"/>
      <c r="O102" s="36"/>
      <c r="P102" s="36"/>
      <c r="Q102" s="36"/>
      <c r="R102" s="36"/>
      <c r="S102" s="36"/>
      <c r="T102" s="36"/>
      <c r="U102" s="36"/>
      <c r="V102" s="36"/>
      <c r="W102" s="36"/>
      <c r="X102" s="36"/>
      <c r="Y102" s="36"/>
      <c r="Z102" s="36"/>
      <c r="AA102" s="36"/>
      <c r="AB102" s="36"/>
      <c r="AC102" s="36"/>
      <c r="AD102" s="36"/>
      <c r="AE102" s="36"/>
    </row>
  </sheetData>
  <sheetProtection algorithmName="SHA-512" hashValue="1+Fwvu2GkqYaoeusJ7Yf7jtveTM6bQ3xne3S14i1w9Fmqiw0A2qBPTo2lcqjjstMNCFqdWhvjXh+9vtyR5VmeQ==" saltValue="yNmemCM89rMhA6hQSNnCO0UcPRzxEQrnRAyTunMxiuj0SDch4PJGDPYuF3YILtfwhh0HCF046tZiAou+4jSQmQ==" spinCount="100000" sheet="1" objects="1" scenarios="1" formatColumns="0" formatRows="0" autoFilter="0"/>
  <autoFilter ref="C86:K10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123</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2737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2758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ROUND((SUM(BE87:BE104)),  2)</f>
        <v>0</v>
      </c>
      <c r="G35" s="36"/>
      <c r="H35" s="36"/>
      <c r="I35" s="126">
        <v>0.21</v>
      </c>
      <c r="J35" s="125">
        <f>ROUND(((SUM(BE87:BE104))*I35),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ROUND((SUM(BF87:BF104)),  2)</f>
        <v>0</v>
      </c>
      <c r="G36" s="36"/>
      <c r="H36" s="36"/>
      <c r="I36" s="126">
        <v>0.15</v>
      </c>
      <c r="J36" s="125">
        <f>ROUND(((SUM(BF87:BF104))*I36),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2737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Montáž - 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2737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Montáž - 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SUM(P90:P104)</f>
        <v>0</v>
      </c>
      <c r="Q89" s="172"/>
      <c r="R89" s="173">
        <f>SUM(R90:R104)</f>
        <v>0</v>
      </c>
      <c r="S89" s="172"/>
      <c r="T89" s="174">
        <f>SUM(T90:T104)</f>
        <v>0</v>
      </c>
      <c r="AR89" s="175" t="s">
        <v>221</v>
      </c>
      <c r="AT89" s="176" t="s">
        <v>79</v>
      </c>
      <c r="AU89" s="176" t="s">
        <v>23</v>
      </c>
      <c r="AY89" s="175" t="s">
        <v>201</v>
      </c>
      <c r="BK89" s="177">
        <f>SUM(BK90:BK104)</f>
        <v>0</v>
      </c>
    </row>
    <row r="90" spans="1:65" s="2" customFormat="1" ht="14.45" customHeight="1">
      <c r="A90" s="36"/>
      <c r="B90" s="37"/>
      <c r="C90" s="180" t="s">
        <v>23</v>
      </c>
      <c r="D90" s="180" t="s">
        <v>202</v>
      </c>
      <c r="E90" s="181" t="s">
        <v>2759</v>
      </c>
      <c r="F90" s="182" t="s">
        <v>2760</v>
      </c>
      <c r="G90" s="183" t="s">
        <v>216</v>
      </c>
      <c r="H90" s="184">
        <v>20</v>
      </c>
      <c r="I90" s="185"/>
      <c r="J90" s="186">
        <f t="shared" ref="J90:J104" si="0">ROUND(I90*H90,2)</f>
        <v>0</v>
      </c>
      <c r="K90" s="182" t="s">
        <v>22</v>
      </c>
      <c r="L90" s="41"/>
      <c r="M90" s="187" t="s">
        <v>22</v>
      </c>
      <c r="N90" s="188" t="s">
        <v>51</v>
      </c>
      <c r="O90" s="66"/>
      <c r="P90" s="189">
        <f t="shared" ref="P90:P104" si="1">O90*H90</f>
        <v>0</v>
      </c>
      <c r="Q90" s="189">
        <v>0</v>
      </c>
      <c r="R90" s="189">
        <f t="shared" ref="R90:R104" si="2">Q90*H90</f>
        <v>0</v>
      </c>
      <c r="S90" s="189">
        <v>0</v>
      </c>
      <c r="T90" s="190">
        <f t="shared" ref="T90:T104" si="3">S90*H90</f>
        <v>0</v>
      </c>
      <c r="U90" s="36"/>
      <c r="V90" s="36"/>
      <c r="W90" s="36"/>
      <c r="X90" s="36"/>
      <c r="Y90" s="36"/>
      <c r="Z90" s="36"/>
      <c r="AA90" s="36"/>
      <c r="AB90" s="36"/>
      <c r="AC90" s="36"/>
      <c r="AD90" s="36"/>
      <c r="AE90" s="36"/>
      <c r="AR90" s="191" t="s">
        <v>612</v>
      </c>
      <c r="AT90" s="191" t="s">
        <v>202</v>
      </c>
      <c r="AU90" s="191" t="s">
        <v>89</v>
      </c>
      <c r="AY90" s="19" t="s">
        <v>201</v>
      </c>
      <c r="BE90" s="192">
        <f t="shared" ref="BE90:BE104" si="4">IF(N90="základní",J90,0)</f>
        <v>0</v>
      </c>
      <c r="BF90" s="192">
        <f t="shared" ref="BF90:BF104" si="5">IF(N90="snížená",J90,0)</f>
        <v>0</v>
      </c>
      <c r="BG90" s="192">
        <f t="shared" ref="BG90:BG104" si="6">IF(N90="zákl. přenesená",J90,0)</f>
        <v>0</v>
      </c>
      <c r="BH90" s="192">
        <f t="shared" ref="BH90:BH104" si="7">IF(N90="sníž. přenesená",J90,0)</f>
        <v>0</v>
      </c>
      <c r="BI90" s="192">
        <f t="shared" ref="BI90:BI104" si="8">IF(N90="nulová",J90,0)</f>
        <v>0</v>
      </c>
      <c r="BJ90" s="19" t="s">
        <v>23</v>
      </c>
      <c r="BK90" s="192">
        <f t="shared" ref="BK90:BK104" si="9">ROUND(I90*H90,2)</f>
        <v>0</v>
      </c>
      <c r="BL90" s="19" t="s">
        <v>612</v>
      </c>
      <c r="BM90" s="191" t="s">
        <v>89</v>
      </c>
    </row>
    <row r="91" spans="1:65" s="2" customFormat="1" ht="14.45" customHeight="1">
      <c r="A91" s="36"/>
      <c r="B91" s="37"/>
      <c r="C91" s="180" t="s">
        <v>89</v>
      </c>
      <c r="D91" s="180" t="s">
        <v>202</v>
      </c>
      <c r="E91" s="181" t="s">
        <v>2761</v>
      </c>
      <c r="F91" s="182" t="s">
        <v>2762</v>
      </c>
      <c r="G91" s="183" t="s">
        <v>216</v>
      </c>
      <c r="H91" s="184">
        <v>40</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2763</v>
      </c>
      <c r="F92" s="182" t="s">
        <v>2764</v>
      </c>
      <c r="G92" s="183" t="s">
        <v>216</v>
      </c>
      <c r="H92" s="184">
        <v>20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2765</v>
      </c>
      <c r="F93" s="182" t="s">
        <v>2766</v>
      </c>
      <c r="G93" s="183" t="s">
        <v>1434</v>
      </c>
      <c r="H93" s="184">
        <v>1</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2767</v>
      </c>
      <c r="F94" s="182" t="s">
        <v>2768</v>
      </c>
      <c r="G94" s="183" t="s">
        <v>1434</v>
      </c>
      <c r="H94" s="184">
        <v>1</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2769</v>
      </c>
      <c r="F95" s="182" t="s">
        <v>2770</v>
      </c>
      <c r="G95" s="183" t="s">
        <v>1434</v>
      </c>
      <c r="H95" s="184">
        <v>2</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2771</v>
      </c>
      <c r="F96" s="182" t="s">
        <v>2772</v>
      </c>
      <c r="G96" s="183" t="s">
        <v>1434</v>
      </c>
      <c r="H96" s="184">
        <v>40</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2773</v>
      </c>
      <c r="F97" s="182" t="s">
        <v>2774</v>
      </c>
      <c r="G97" s="183" t="s">
        <v>1434</v>
      </c>
      <c r="H97" s="184">
        <v>2</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2775</v>
      </c>
      <c r="F98" s="182" t="s">
        <v>2776</v>
      </c>
      <c r="G98" s="183" t="s">
        <v>1434</v>
      </c>
      <c r="H98" s="184">
        <v>40</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2777</v>
      </c>
      <c r="F99" s="182" t="s">
        <v>2778</v>
      </c>
      <c r="G99" s="183" t="s">
        <v>1434</v>
      </c>
      <c r="H99" s="184">
        <v>2</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2779</v>
      </c>
      <c r="F100" s="182" t="s">
        <v>2780</v>
      </c>
      <c r="G100" s="183" t="s">
        <v>1434</v>
      </c>
      <c r="H100" s="184">
        <v>20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1507</v>
      </c>
      <c r="F101" s="182" t="s">
        <v>1508</v>
      </c>
      <c r="G101" s="183" t="s">
        <v>1456</v>
      </c>
      <c r="H101" s="184">
        <v>5</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1509</v>
      </c>
      <c r="F102" s="182" t="s">
        <v>1510</v>
      </c>
      <c r="G102" s="183" t="s">
        <v>1456</v>
      </c>
      <c r="H102" s="184">
        <v>5</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2781</v>
      </c>
      <c r="F103" s="182" t="s">
        <v>1513</v>
      </c>
      <c r="G103" s="183" t="s">
        <v>1456</v>
      </c>
      <c r="H103" s="184">
        <v>10</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1466</v>
      </c>
      <c r="F104" s="182" t="s">
        <v>1467</v>
      </c>
      <c r="G104" s="183" t="s">
        <v>1463</v>
      </c>
      <c r="H104" s="184">
        <v>6</v>
      </c>
      <c r="I104" s="185"/>
      <c r="J104" s="186">
        <f t="shared" si="0"/>
        <v>0</v>
      </c>
      <c r="K104" s="182" t="s">
        <v>22</v>
      </c>
      <c r="L104" s="41"/>
      <c r="M104" s="263" t="s">
        <v>22</v>
      </c>
      <c r="N104" s="264" t="s">
        <v>51</v>
      </c>
      <c r="O104" s="258"/>
      <c r="P104" s="265">
        <f t="shared" si="1"/>
        <v>0</v>
      </c>
      <c r="Q104" s="265">
        <v>0</v>
      </c>
      <c r="R104" s="265">
        <f t="shared" si="2"/>
        <v>0</v>
      </c>
      <c r="S104" s="265">
        <v>0</v>
      </c>
      <c r="T104" s="266">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6.95" customHeight="1">
      <c r="A105" s="36"/>
      <c r="B105" s="49"/>
      <c r="C105" s="50"/>
      <c r="D105" s="50"/>
      <c r="E105" s="50"/>
      <c r="F105" s="50"/>
      <c r="G105" s="50"/>
      <c r="H105" s="50"/>
      <c r="I105" s="50"/>
      <c r="J105" s="50"/>
      <c r="K105" s="50"/>
      <c r="L105" s="41"/>
      <c r="M105" s="36"/>
      <c r="O105" s="36"/>
      <c r="P105" s="36"/>
      <c r="Q105" s="36"/>
      <c r="R105" s="36"/>
      <c r="S105" s="36"/>
      <c r="T105" s="36"/>
      <c r="U105" s="36"/>
      <c r="V105" s="36"/>
      <c r="W105" s="36"/>
      <c r="X105" s="36"/>
      <c r="Y105" s="36"/>
      <c r="Z105" s="36"/>
      <c r="AA105" s="36"/>
      <c r="AB105" s="36"/>
      <c r="AC105" s="36"/>
      <c r="AD105" s="36"/>
      <c r="AE105" s="36"/>
    </row>
  </sheetData>
  <sheetProtection algorithmName="SHA-512" hashValue="6qyRzEzZ1XddTrGK2CQvwvgwznwtjvWTmXtDDVCl4LoDAIFnXELoU6uk+0yR8WQ/MkQWZaDDojQIfIhkEKJiNw==" saltValue="TS7KivvBOvqrk0hAVGLFFRsnVvTmwqrZO9Jmv2Ns6Am3BxejJT2ikw+uNvmQnnAySViDAQRDQITlzRdwxm/4Mg==" spinCount="100000" sheet="1" objects="1" scenarios="1" formatColumns="0" formatRows="0" autoFilter="0"/>
  <autoFilter ref="C86:K10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
  <sheetViews>
    <sheetView showGridLines="0" topLeftCell="A61" workbookViewId="0">
      <selection activeCell="C2" sqref="C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126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2782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1422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ROUND((SUM(BE87:BE94)),  2)</f>
        <v>0</v>
      </c>
      <c r="G35" s="36"/>
      <c r="H35" s="36"/>
      <c r="I35" s="126">
        <v>0.21</v>
      </c>
      <c r="J35" s="125">
        <f>ROUND(((SUM(BE87:BE94))*I35),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ROUND((SUM(BF87:BF94)),  2)</f>
        <v>0</v>
      </c>
      <c r="G36" s="36"/>
      <c r="H36" s="36"/>
      <c r="I36" s="126">
        <v>0.15</v>
      </c>
      <c r="J36" s="125">
        <f>ROUND(((SUM(BF87:BF94))*I36),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ROUND((SUM(BG87:BG94)),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ROUND((SUM(BH87:BH94)),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ROUND((SUM(BI87:BI94)),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2782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Demontáž - Demontáž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2782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Demontáž - Demontáž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SUM(P90:P94)</f>
        <v>0</v>
      </c>
      <c r="Q89" s="172"/>
      <c r="R89" s="173">
        <f>SUM(R90:R94)</f>
        <v>0</v>
      </c>
      <c r="S89" s="172"/>
      <c r="T89" s="174">
        <f>SUM(T90:T94)</f>
        <v>0</v>
      </c>
      <c r="AR89" s="175" t="s">
        <v>221</v>
      </c>
      <c r="AT89" s="176" t="s">
        <v>79</v>
      </c>
      <c r="AU89" s="176" t="s">
        <v>23</v>
      </c>
      <c r="AY89" s="175" t="s">
        <v>201</v>
      </c>
      <c r="BK89" s="177">
        <f>SUM(BK90:BK94)</f>
        <v>0</v>
      </c>
    </row>
    <row r="90" spans="1:65" s="2" customFormat="1" ht="14.45" customHeight="1">
      <c r="A90" s="36"/>
      <c r="B90" s="37"/>
      <c r="C90" s="180" t="s">
        <v>23</v>
      </c>
      <c r="D90" s="180" t="s">
        <v>202</v>
      </c>
      <c r="E90" s="181" t="s">
        <v>2783</v>
      </c>
      <c r="F90" s="182" t="s">
        <v>2784</v>
      </c>
      <c r="G90" s="183" t="s">
        <v>216</v>
      </c>
      <c r="H90" s="184">
        <v>110</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89</v>
      </c>
    </row>
    <row r="91" spans="1:65" s="2" customFormat="1" ht="14.45" customHeight="1">
      <c r="A91" s="36"/>
      <c r="B91" s="37"/>
      <c r="C91" s="180" t="s">
        <v>89</v>
      </c>
      <c r="D91" s="180" t="s">
        <v>202</v>
      </c>
      <c r="E91" s="181" t="s">
        <v>2785</v>
      </c>
      <c r="F91" s="182" t="s">
        <v>2786</v>
      </c>
      <c r="G91" s="183" t="s">
        <v>216</v>
      </c>
      <c r="H91" s="184">
        <v>110</v>
      </c>
      <c r="I91" s="185"/>
      <c r="J91" s="186">
        <f>ROUND(I91*H91,2)</f>
        <v>0</v>
      </c>
      <c r="K91" s="182" t="s">
        <v>22</v>
      </c>
      <c r="L91" s="41"/>
      <c r="M91" s="187" t="s">
        <v>22</v>
      </c>
      <c r="N91" s="188" t="s">
        <v>51</v>
      </c>
      <c r="O91" s="66"/>
      <c r="P91" s="189">
        <f>O91*H91</f>
        <v>0</v>
      </c>
      <c r="Q91" s="189">
        <v>0</v>
      </c>
      <c r="R91" s="189">
        <f>Q91*H91</f>
        <v>0</v>
      </c>
      <c r="S91" s="189">
        <v>0</v>
      </c>
      <c r="T91" s="190">
        <f>S91*H91</f>
        <v>0</v>
      </c>
      <c r="U91" s="36"/>
      <c r="V91" s="36"/>
      <c r="W91" s="36"/>
      <c r="X91" s="36"/>
      <c r="Y91" s="36"/>
      <c r="Z91" s="36"/>
      <c r="AA91" s="36"/>
      <c r="AB91" s="36"/>
      <c r="AC91" s="36"/>
      <c r="AD91" s="36"/>
      <c r="AE91" s="36"/>
      <c r="AR91" s="191" t="s">
        <v>612</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612</v>
      </c>
      <c r="BM91" s="191" t="s">
        <v>207</v>
      </c>
    </row>
    <row r="92" spans="1:65" s="2" customFormat="1" ht="14.45" customHeight="1">
      <c r="A92" s="36"/>
      <c r="B92" s="37"/>
      <c r="C92" s="180" t="s">
        <v>221</v>
      </c>
      <c r="D92" s="180" t="s">
        <v>202</v>
      </c>
      <c r="E92" s="181" t="s">
        <v>2787</v>
      </c>
      <c r="F92" s="182" t="s">
        <v>2788</v>
      </c>
      <c r="G92" s="183" t="s">
        <v>216</v>
      </c>
      <c r="H92" s="184">
        <v>110</v>
      </c>
      <c r="I92" s="185"/>
      <c r="J92" s="186">
        <f>ROUND(I92*H92,2)</f>
        <v>0</v>
      </c>
      <c r="K92" s="182" t="s">
        <v>22</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612</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612</v>
      </c>
      <c r="BM92" s="191" t="s">
        <v>241</v>
      </c>
    </row>
    <row r="93" spans="1:65" s="2" customFormat="1" ht="14.45" customHeight="1">
      <c r="A93" s="36"/>
      <c r="B93" s="37"/>
      <c r="C93" s="180" t="s">
        <v>207</v>
      </c>
      <c r="D93" s="180" t="s">
        <v>202</v>
      </c>
      <c r="E93" s="181" t="s">
        <v>1435</v>
      </c>
      <c r="F93" s="182" t="s">
        <v>1436</v>
      </c>
      <c r="G93" s="183" t="s">
        <v>1434</v>
      </c>
      <c r="H93" s="184">
        <v>4</v>
      </c>
      <c r="I93" s="185"/>
      <c r="J93" s="186">
        <f>ROUND(I93*H93,2)</f>
        <v>0</v>
      </c>
      <c r="K93" s="182" t="s">
        <v>22</v>
      </c>
      <c r="L93" s="41"/>
      <c r="M93" s="187" t="s">
        <v>22</v>
      </c>
      <c r="N93" s="188" t="s">
        <v>51</v>
      </c>
      <c r="O93" s="66"/>
      <c r="P93" s="189">
        <f>O93*H93</f>
        <v>0</v>
      </c>
      <c r="Q93" s="189">
        <v>0</v>
      </c>
      <c r="R93" s="189">
        <f>Q93*H93</f>
        <v>0</v>
      </c>
      <c r="S93" s="189">
        <v>0</v>
      </c>
      <c r="T93" s="190">
        <f>S93*H93</f>
        <v>0</v>
      </c>
      <c r="U93" s="36"/>
      <c r="V93" s="36"/>
      <c r="W93" s="36"/>
      <c r="X93" s="36"/>
      <c r="Y93" s="36"/>
      <c r="Z93" s="36"/>
      <c r="AA93" s="36"/>
      <c r="AB93" s="36"/>
      <c r="AC93" s="36"/>
      <c r="AD93" s="36"/>
      <c r="AE93" s="36"/>
      <c r="AR93" s="191" t="s">
        <v>612</v>
      </c>
      <c r="AT93" s="191" t="s">
        <v>202</v>
      </c>
      <c r="AU93" s="191" t="s">
        <v>89</v>
      </c>
      <c r="AY93" s="19" t="s">
        <v>201</v>
      </c>
      <c r="BE93" s="192">
        <f>IF(N93="základní",J93,0)</f>
        <v>0</v>
      </c>
      <c r="BF93" s="192">
        <f>IF(N93="snížená",J93,0)</f>
        <v>0</v>
      </c>
      <c r="BG93" s="192">
        <f>IF(N93="zákl. přenesená",J93,0)</f>
        <v>0</v>
      </c>
      <c r="BH93" s="192">
        <f>IF(N93="sníž. přenesená",J93,0)</f>
        <v>0</v>
      </c>
      <c r="BI93" s="192">
        <f>IF(N93="nulová",J93,0)</f>
        <v>0</v>
      </c>
      <c r="BJ93" s="19" t="s">
        <v>23</v>
      </c>
      <c r="BK93" s="192">
        <f>ROUND(I93*H93,2)</f>
        <v>0</v>
      </c>
      <c r="BL93" s="19" t="s">
        <v>612</v>
      </c>
      <c r="BM93" s="191" t="s">
        <v>253</v>
      </c>
    </row>
    <row r="94" spans="1:65" s="2" customFormat="1" ht="14.45" customHeight="1">
      <c r="A94" s="36"/>
      <c r="B94" s="37"/>
      <c r="C94" s="180" t="s">
        <v>234</v>
      </c>
      <c r="D94" s="180" t="s">
        <v>202</v>
      </c>
      <c r="E94" s="181" t="s">
        <v>1466</v>
      </c>
      <c r="F94" s="182" t="s">
        <v>1467</v>
      </c>
      <c r="G94" s="183" t="s">
        <v>1463</v>
      </c>
      <c r="H94" s="184">
        <v>4</v>
      </c>
      <c r="I94" s="185"/>
      <c r="J94" s="186">
        <f>ROUND(I94*H94,2)</f>
        <v>0</v>
      </c>
      <c r="K94" s="182" t="s">
        <v>22</v>
      </c>
      <c r="L94" s="41"/>
      <c r="M94" s="263" t="s">
        <v>22</v>
      </c>
      <c r="N94" s="264" t="s">
        <v>51</v>
      </c>
      <c r="O94" s="258"/>
      <c r="P94" s="265">
        <f>O94*H94</f>
        <v>0</v>
      </c>
      <c r="Q94" s="265">
        <v>0</v>
      </c>
      <c r="R94" s="265">
        <f>Q94*H94</f>
        <v>0</v>
      </c>
      <c r="S94" s="265">
        <v>0</v>
      </c>
      <c r="T94" s="266">
        <f>S94*H94</f>
        <v>0</v>
      </c>
      <c r="U94" s="36"/>
      <c r="V94" s="36"/>
      <c r="W94" s="36"/>
      <c r="X94" s="36"/>
      <c r="Y94" s="36"/>
      <c r="Z94" s="36"/>
      <c r="AA94" s="36"/>
      <c r="AB94" s="36"/>
      <c r="AC94" s="36"/>
      <c r="AD94" s="36"/>
      <c r="AE94" s="36"/>
      <c r="AR94" s="191" t="s">
        <v>612</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612</v>
      </c>
      <c r="BM94" s="191" t="s">
        <v>28</v>
      </c>
    </row>
    <row r="95" spans="1:65" s="2" customFormat="1" ht="6.95" customHeight="1">
      <c r="A95" s="36"/>
      <c r="B95" s="49"/>
      <c r="C95" s="50"/>
      <c r="D95" s="50"/>
      <c r="E95" s="50"/>
      <c r="F95" s="50"/>
      <c r="G95" s="50"/>
      <c r="H95" s="50"/>
      <c r="I95" s="50"/>
      <c r="J95" s="50"/>
      <c r="K95" s="50"/>
      <c r="L95" s="41"/>
      <c r="M95" s="36"/>
      <c r="O95" s="36"/>
      <c r="P95" s="36"/>
      <c r="Q95" s="36"/>
      <c r="R95" s="36"/>
      <c r="S95" s="36"/>
      <c r="T95" s="36"/>
      <c r="U95" s="36"/>
      <c r="V95" s="36"/>
      <c r="W95" s="36"/>
      <c r="X95" s="36"/>
      <c r="Y95" s="36"/>
      <c r="Z95" s="36"/>
      <c r="AA95" s="36"/>
      <c r="AB95" s="36"/>
      <c r="AC95" s="36"/>
      <c r="AD95" s="36"/>
      <c r="AE95" s="36"/>
    </row>
  </sheetData>
  <sheetProtection algorithmName="SHA-512" hashValue="dLlVhA+ywu2+EsLX9x90S8pF/SiV174xU0w7BPel4r5TAyRW2ubTRSvlYVnlPrOHQA04g4NF7TnMIu6mO3TQVA==" saltValue="jKZUV4/A8z7KzrVwpxUEcnMQlgIBdQ/kUbfFRIuGb8K0cdN1Ju7Zi8/+yQkN8cbZn3ciD2K4FZ1qcAhN1vjGrQ==" spinCount="100000" sheet="1" objects="1" scenarios="1" formatColumns="0" formatRows="0" autoFilter="0"/>
  <autoFilter ref="C86:K9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topLeftCell="A64" workbookViewId="0">
      <selection activeCell="C2" sqref="C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127</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2782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1468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ROUND((SUM(BE87:BE110)),  2)</f>
        <v>0</v>
      </c>
      <c r="G35" s="36"/>
      <c r="H35" s="36"/>
      <c r="I35" s="126">
        <v>0.21</v>
      </c>
      <c r="J35" s="125">
        <f>ROUND(((SUM(BE87:BE110))*I35),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ROUND((SUM(BF87:BF110)),  2)</f>
        <v>0</v>
      </c>
      <c r="G36" s="36"/>
      <c r="H36" s="36"/>
      <c r="I36" s="126">
        <v>0.15</v>
      </c>
      <c r="J36" s="125">
        <f>ROUND(((SUM(BF87:BF110))*I36),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ROUND((SUM(BG87:BG110)),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ROUND((SUM(BH87:BH110)),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ROUND((SUM(BI87:BI110)),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2782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Elektro - Elektro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2782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Elektro - Elektro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SUM(P90:P110)</f>
        <v>0</v>
      </c>
      <c r="Q89" s="172"/>
      <c r="R89" s="173">
        <f>SUM(R90:R110)</f>
        <v>0</v>
      </c>
      <c r="S89" s="172"/>
      <c r="T89" s="174">
        <f>SUM(T90:T110)</f>
        <v>0</v>
      </c>
      <c r="AR89" s="175" t="s">
        <v>221</v>
      </c>
      <c r="AT89" s="176" t="s">
        <v>79</v>
      </c>
      <c r="AU89" s="176" t="s">
        <v>23</v>
      </c>
      <c r="AY89" s="175" t="s">
        <v>201</v>
      </c>
      <c r="BK89" s="177">
        <f>SUM(BK90:BK110)</f>
        <v>0</v>
      </c>
    </row>
    <row r="90" spans="1:65" s="2" customFormat="1" ht="14.45" customHeight="1">
      <c r="A90" s="36"/>
      <c r="B90" s="37"/>
      <c r="C90" s="180" t="s">
        <v>23</v>
      </c>
      <c r="D90" s="180" t="s">
        <v>202</v>
      </c>
      <c r="E90" s="181" t="s">
        <v>2789</v>
      </c>
      <c r="F90" s="182" t="s">
        <v>2790</v>
      </c>
      <c r="G90" s="183" t="s">
        <v>216</v>
      </c>
      <c r="H90" s="184">
        <v>355</v>
      </c>
      <c r="I90" s="185"/>
      <c r="J90" s="186">
        <f t="shared" ref="J90:J110" si="0">ROUND(I90*H90,2)</f>
        <v>0</v>
      </c>
      <c r="K90" s="182" t="s">
        <v>22</v>
      </c>
      <c r="L90" s="41"/>
      <c r="M90" s="187" t="s">
        <v>22</v>
      </c>
      <c r="N90" s="188" t="s">
        <v>51</v>
      </c>
      <c r="O90" s="66"/>
      <c r="P90" s="189">
        <f t="shared" ref="P90:P110" si="1">O90*H90</f>
        <v>0</v>
      </c>
      <c r="Q90" s="189">
        <v>0</v>
      </c>
      <c r="R90" s="189">
        <f t="shared" ref="R90:R110" si="2">Q90*H90</f>
        <v>0</v>
      </c>
      <c r="S90" s="189">
        <v>0</v>
      </c>
      <c r="T90" s="190">
        <f t="shared" ref="T90:T110" si="3">S90*H90</f>
        <v>0</v>
      </c>
      <c r="U90" s="36"/>
      <c r="V90" s="36"/>
      <c r="W90" s="36"/>
      <c r="X90" s="36"/>
      <c r="Y90" s="36"/>
      <c r="Z90" s="36"/>
      <c r="AA90" s="36"/>
      <c r="AB90" s="36"/>
      <c r="AC90" s="36"/>
      <c r="AD90" s="36"/>
      <c r="AE90" s="36"/>
      <c r="AR90" s="191" t="s">
        <v>612</v>
      </c>
      <c r="AT90" s="191" t="s">
        <v>202</v>
      </c>
      <c r="AU90" s="191" t="s">
        <v>89</v>
      </c>
      <c r="AY90" s="19" t="s">
        <v>201</v>
      </c>
      <c r="BE90" s="192">
        <f t="shared" ref="BE90:BE110" si="4">IF(N90="základní",J90,0)</f>
        <v>0</v>
      </c>
      <c r="BF90" s="192">
        <f t="shared" ref="BF90:BF110" si="5">IF(N90="snížená",J90,0)</f>
        <v>0</v>
      </c>
      <c r="BG90" s="192">
        <f t="shared" ref="BG90:BG110" si="6">IF(N90="zákl. přenesená",J90,0)</f>
        <v>0</v>
      </c>
      <c r="BH90" s="192">
        <f t="shared" ref="BH90:BH110" si="7">IF(N90="sníž. přenesená",J90,0)</f>
        <v>0</v>
      </c>
      <c r="BI90" s="192">
        <f t="shared" ref="BI90:BI110" si="8">IF(N90="nulová",J90,0)</f>
        <v>0</v>
      </c>
      <c r="BJ90" s="19" t="s">
        <v>23</v>
      </c>
      <c r="BK90" s="192">
        <f t="shared" ref="BK90:BK110" si="9">ROUND(I90*H90,2)</f>
        <v>0</v>
      </c>
      <c r="BL90" s="19" t="s">
        <v>612</v>
      </c>
      <c r="BM90" s="191" t="s">
        <v>89</v>
      </c>
    </row>
    <row r="91" spans="1:65" s="2" customFormat="1" ht="14.45" customHeight="1">
      <c r="A91" s="36"/>
      <c r="B91" s="37"/>
      <c r="C91" s="180" t="s">
        <v>89</v>
      </c>
      <c r="D91" s="180" t="s">
        <v>202</v>
      </c>
      <c r="E91" s="181" t="s">
        <v>2791</v>
      </c>
      <c r="F91" s="182" t="s">
        <v>2792</v>
      </c>
      <c r="G91" s="183" t="s">
        <v>216</v>
      </c>
      <c r="H91" s="184">
        <v>260</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2793</v>
      </c>
      <c r="F92" s="182" t="s">
        <v>2794</v>
      </c>
      <c r="G92" s="183" t="s">
        <v>216</v>
      </c>
      <c r="H92" s="184">
        <v>120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2795</v>
      </c>
      <c r="F93" s="182" t="s">
        <v>1480</v>
      </c>
      <c r="G93" s="183" t="s">
        <v>216</v>
      </c>
      <c r="H93" s="184">
        <v>40</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1483</v>
      </c>
      <c r="F94" s="182" t="s">
        <v>1484</v>
      </c>
      <c r="G94" s="183" t="s">
        <v>1434</v>
      </c>
      <c r="H94" s="184">
        <v>4</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2796</v>
      </c>
      <c r="F95" s="182" t="s">
        <v>2797</v>
      </c>
      <c r="G95" s="183" t="s">
        <v>1434</v>
      </c>
      <c r="H95" s="184">
        <v>3</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2798</v>
      </c>
      <c r="F96" s="182" t="s">
        <v>2799</v>
      </c>
      <c r="G96" s="183" t="s">
        <v>1434</v>
      </c>
      <c r="H96" s="184">
        <v>1</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2800</v>
      </c>
      <c r="F97" s="182" t="s">
        <v>2801</v>
      </c>
      <c r="G97" s="183" t="s">
        <v>216</v>
      </c>
      <c r="H97" s="184">
        <v>110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2802</v>
      </c>
      <c r="F98" s="182" t="s">
        <v>2803</v>
      </c>
      <c r="G98" s="183" t="s">
        <v>1434</v>
      </c>
      <c r="H98" s="184">
        <v>2</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1499</v>
      </c>
      <c r="F99" s="182" t="s">
        <v>1500</v>
      </c>
      <c r="G99" s="183" t="s">
        <v>216</v>
      </c>
      <c r="H99" s="184">
        <v>120</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1501</v>
      </c>
      <c r="F100" s="182" t="s">
        <v>1502</v>
      </c>
      <c r="G100" s="183" t="s">
        <v>216</v>
      </c>
      <c r="H100" s="184">
        <v>10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1505</v>
      </c>
      <c r="F101" s="182" t="s">
        <v>1506</v>
      </c>
      <c r="G101" s="183" t="s">
        <v>1434</v>
      </c>
      <c r="H101" s="184">
        <v>3</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1507</v>
      </c>
      <c r="F102" s="182" t="s">
        <v>1508</v>
      </c>
      <c r="G102" s="183" t="s">
        <v>1456</v>
      </c>
      <c r="H102" s="184">
        <v>4</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1509</v>
      </c>
      <c r="F103" s="182" t="s">
        <v>1510</v>
      </c>
      <c r="G103" s="183" t="s">
        <v>1456</v>
      </c>
      <c r="H103" s="184">
        <v>4</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2781</v>
      </c>
      <c r="F104" s="182" t="s">
        <v>1513</v>
      </c>
      <c r="G104" s="183" t="s">
        <v>1456</v>
      </c>
      <c r="H104" s="184">
        <v>10</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157</v>
      </c>
      <c r="D105" s="180" t="s">
        <v>202</v>
      </c>
      <c r="E105" s="181" t="s">
        <v>2804</v>
      </c>
      <c r="F105" s="182" t="s">
        <v>2805</v>
      </c>
      <c r="G105" s="183" t="s">
        <v>1434</v>
      </c>
      <c r="H105" s="184">
        <v>8</v>
      </c>
      <c r="I105" s="185"/>
      <c r="J105" s="186">
        <f t="shared" si="0"/>
        <v>0</v>
      </c>
      <c r="K105" s="182" t="s">
        <v>22</v>
      </c>
      <c r="L105" s="41"/>
      <c r="M105" s="187" t="s">
        <v>22</v>
      </c>
      <c r="N105" s="188" t="s">
        <v>51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14.45" customHeight="1">
      <c r="A106" s="36"/>
      <c r="B106" s="37"/>
      <c r="C106" s="180" t="s">
        <v>160</v>
      </c>
      <c r="D106" s="180" t="s">
        <v>202</v>
      </c>
      <c r="E106" s="181" t="s">
        <v>2806</v>
      </c>
      <c r="F106" s="182" t="s">
        <v>2807</v>
      </c>
      <c r="G106" s="183" t="s">
        <v>1434</v>
      </c>
      <c r="H106" s="184">
        <v>4</v>
      </c>
      <c r="I106" s="185"/>
      <c r="J106" s="186">
        <f t="shared" si="0"/>
        <v>0</v>
      </c>
      <c r="K106" s="182" t="s">
        <v>22</v>
      </c>
      <c r="L106" s="41"/>
      <c r="M106" s="187" t="s">
        <v>22</v>
      </c>
      <c r="N106" s="188" t="s">
        <v>51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612</v>
      </c>
      <c r="AT106" s="191" t="s">
        <v>202</v>
      </c>
      <c r="AU106" s="191" t="s">
        <v>89</v>
      </c>
      <c r="AY106" s="19" t="s">
        <v>201</v>
      </c>
      <c r="BE106" s="192">
        <f t="shared" si="4"/>
        <v>0</v>
      </c>
      <c r="BF106" s="192">
        <f t="shared" si="5"/>
        <v>0</v>
      </c>
      <c r="BG106" s="192">
        <f t="shared" si="6"/>
        <v>0</v>
      </c>
      <c r="BH106" s="192">
        <f t="shared" si="7"/>
        <v>0</v>
      </c>
      <c r="BI106" s="192">
        <f t="shared" si="8"/>
        <v>0</v>
      </c>
      <c r="BJ106" s="19" t="s">
        <v>23</v>
      </c>
      <c r="BK106" s="192">
        <f t="shared" si="9"/>
        <v>0</v>
      </c>
      <c r="BL106" s="19" t="s">
        <v>612</v>
      </c>
      <c r="BM106" s="191" t="s">
        <v>431</v>
      </c>
    </row>
    <row r="107" spans="1:65" s="2" customFormat="1" ht="14.45" customHeight="1">
      <c r="A107" s="36"/>
      <c r="B107" s="37"/>
      <c r="C107" s="180" t="s">
        <v>317</v>
      </c>
      <c r="D107" s="180" t="s">
        <v>202</v>
      </c>
      <c r="E107" s="181" t="s">
        <v>1517</v>
      </c>
      <c r="F107" s="182" t="s">
        <v>1518</v>
      </c>
      <c r="G107" s="183" t="s">
        <v>1456</v>
      </c>
      <c r="H107" s="184">
        <v>15</v>
      </c>
      <c r="I107" s="185"/>
      <c r="J107" s="186">
        <f t="shared" si="0"/>
        <v>0</v>
      </c>
      <c r="K107" s="182" t="s">
        <v>22</v>
      </c>
      <c r="L107" s="41"/>
      <c r="M107" s="187" t="s">
        <v>22</v>
      </c>
      <c r="N107" s="188" t="s">
        <v>51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612</v>
      </c>
      <c r="AT107" s="191" t="s">
        <v>202</v>
      </c>
      <c r="AU107" s="191" t="s">
        <v>89</v>
      </c>
      <c r="AY107" s="19" t="s">
        <v>201</v>
      </c>
      <c r="BE107" s="192">
        <f t="shared" si="4"/>
        <v>0</v>
      </c>
      <c r="BF107" s="192">
        <f t="shared" si="5"/>
        <v>0</v>
      </c>
      <c r="BG107" s="192">
        <f t="shared" si="6"/>
        <v>0</v>
      </c>
      <c r="BH107" s="192">
        <f t="shared" si="7"/>
        <v>0</v>
      </c>
      <c r="BI107" s="192">
        <f t="shared" si="8"/>
        <v>0</v>
      </c>
      <c r="BJ107" s="19" t="s">
        <v>23</v>
      </c>
      <c r="BK107" s="192">
        <f t="shared" si="9"/>
        <v>0</v>
      </c>
      <c r="BL107" s="19" t="s">
        <v>612</v>
      </c>
      <c r="BM107" s="191" t="s">
        <v>443</v>
      </c>
    </row>
    <row r="108" spans="1:65" s="2" customFormat="1" ht="14.45" customHeight="1">
      <c r="A108" s="36"/>
      <c r="B108" s="37"/>
      <c r="C108" s="180" t="s">
        <v>321</v>
      </c>
      <c r="D108" s="180" t="s">
        <v>202</v>
      </c>
      <c r="E108" s="181" t="s">
        <v>1519</v>
      </c>
      <c r="F108" s="182" t="s">
        <v>1520</v>
      </c>
      <c r="G108" s="183" t="s">
        <v>1456</v>
      </c>
      <c r="H108" s="184">
        <v>8</v>
      </c>
      <c r="I108" s="185"/>
      <c r="J108" s="186">
        <f t="shared" si="0"/>
        <v>0</v>
      </c>
      <c r="K108" s="182" t="s">
        <v>22</v>
      </c>
      <c r="L108" s="41"/>
      <c r="M108" s="187" t="s">
        <v>22</v>
      </c>
      <c r="N108" s="188" t="s">
        <v>51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612</v>
      </c>
      <c r="AT108" s="191" t="s">
        <v>202</v>
      </c>
      <c r="AU108" s="191" t="s">
        <v>89</v>
      </c>
      <c r="AY108" s="19" t="s">
        <v>201</v>
      </c>
      <c r="BE108" s="192">
        <f t="shared" si="4"/>
        <v>0</v>
      </c>
      <c r="BF108" s="192">
        <f t="shared" si="5"/>
        <v>0</v>
      </c>
      <c r="BG108" s="192">
        <f t="shared" si="6"/>
        <v>0</v>
      </c>
      <c r="BH108" s="192">
        <f t="shared" si="7"/>
        <v>0</v>
      </c>
      <c r="BI108" s="192">
        <f t="shared" si="8"/>
        <v>0</v>
      </c>
      <c r="BJ108" s="19" t="s">
        <v>23</v>
      </c>
      <c r="BK108" s="192">
        <f t="shared" si="9"/>
        <v>0</v>
      </c>
      <c r="BL108" s="19" t="s">
        <v>612</v>
      </c>
      <c r="BM108" s="191" t="s">
        <v>462</v>
      </c>
    </row>
    <row r="109" spans="1:65" s="2" customFormat="1" ht="14.45" customHeight="1">
      <c r="A109" s="36"/>
      <c r="B109" s="37"/>
      <c r="C109" s="180" t="s">
        <v>328</v>
      </c>
      <c r="D109" s="180" t="s">
        <v>202</v>
      </c>
      <c r="E109" s="181" t="s">
        <v>1521</v>
      </c>
      <c r="F109" s="182" t="s">
        <v>1522</v>
      </c>
      <c r="G109" s="183" t="s">
        <v>216</v>
      </c>
      <c r="H109" s="184">
        <v>120</v>
      </c>
      <c r="I109" s="185"/>
      <c r="J109" s="186">
        <f t="shared" si="0"/>
        <v>0</v>
      </c>
      <c r="K109" s="182" t="s">
        <v>22</v>
      </c>
      <c r="L109" s="41"/>
      <c r="M109" s="187" t="s">
        <v>22</v>
      </c>
      <c r="N109" s="188" t="s">
        <v>51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612</v>
      </c>
      <c r="AT109" s="191" t="s">
        <v>202</v>
      </c>
      <c r="AU109" s="191" t="s">
        <v>89</v>
      </c>
      <c r="AY109" s="19" t="s">
        <v>201</v>
      </c>
      <c r="BE109" s="192">
        <f t="shared" si="4"/>
        <v>0</v>
      </c>
      <c r="BF109" s="192">
        <f t="shared" si="5"/>
        <v>0</v>
      </c>
      <c r="BG109" s="192">
        <f t="shared" si="6"/>
        <v>0</v>
      </c>
      <c r="BH109" s="192">
        <f t="shared" si="7"/>
        <v>0</v>
      </c>
      <c r="BI109" s="192">
        <f t="shared" si="8"/>
        <v>0</v>
      </c>
      <c r="BJ109" s="19" t="s">
        <v>23</v>
      </c>
      <c r="BK109" s="192">
        <f t="shared" si="9"/>
        <v>0</v>
      </c>
      <c r="BL109" s="19" t="s">
        <v>612</v>
      </c>
      <c r="BM109" s="191" t="s">
        <v>472</v>
      </c>
    </row>
    <row r="110" spans="1:65" s="2" customFormat="1" ht="14.45" customHeight="1">
      <c r="A110" s="36"/>
      <c r="B110" s="37"/>
      <c r="C110" s="180" t="s">
        <v>7</v>
      </c>
      <c r="D110" s="180" t="s">
        <v>202</v>
      </c>
      <c r="E110" s="181" t="s">
        <v>2808</v>
      </c>
      <c r="F110" s="182" t="s">
        <v>1524</v>
      </c>
      <c r="G110" s="183" t="s">
        <v>1434</v>
      </c>
      <c r="H110" s="184">
        <v>1</v>
      </c>
      <c r="I110" s="185"/>
      <c r="J110" s="186">
        <f t="shared" si="0"/>
        <v>0</v>
      </c>
      <c r="K110" s="182" t="s">
        <v>22</v>
      </c>
      <c r="L110" s="41"/>
      <c r="M110" s="263" t="s">
        <v>22</v>
      </c>
      <c r="N110" s="264" t="s">
        <v>51</v>
      </c>
      <c r="O110" s="258"/>
      <c r="P110" s="265">
        <f t="shared" si="1"/>
        <v>0</v>
      </c>
      <c r="Q110" s="265">
        <v>0</v>
      </c>
      <c r="R110" s="265">
        <f t="shared" si="2"/>
        <v>0</v>
      </c>
      <c r="S110" s="265">
        <v>0</v>
      </c>
      <c r="T110" s="266">
        <f t="shared" si="3"/>
        <v>0</v>
      </c>
      <c r="U110" s="36"/>
      <c r="V110" s="36"/>
      <c r="W110" s="36"/>
      <c r="X110" s="36"/>
      <c r="Y110" s="36"/>
      <c r="Z110" s="36"/>
      <c r="AA110" s="36"/>
      <c r="AB110" s="36"/>
      <c r="AC110" s="36"/>
      <c r="AD110" s="36"/>
      <c r="AE110" s="36"/>
      <c r="AR110" s="191" t="s">
        <v>612</v>
      </c>
      <c r="AT110" s="191" t="s">
        <v>202</v>
      </c>
      <c r="AU110" s="191" t="s">
        <v>89</v>
      </c>
      <c r="AY110" s="19" t="s">
        <v>201</v>
      </c>
      <c r="BE110" s="192">
        <f t="shared" si="4"/>
        <v>0</v>
      </c>
      <c r="BF110" s="192">
        <f t="shared" si="5"/>
        <v>0</v>
      </c>
      <c r="BG110" s="192">
        <f t="shared" si="6"/>
        <v>0</v>
      </c>
      <c r="BH110" s="192">
        <f t="shared" si="7"/>
        <v>0</v>
      </c>
      <c r="BI110" s="192">
        <f t="shared" si="8"/>
        <v>0</v>
      </c>
      <c r="BJ110" s="19" t="s">
        <v>23</v>
      </c>
      <c r="BK110" s="192">
        <f t="shared" si="9"/>
        <v>0</v>
      </c>
      <c r="BL110" s="19" t="s">
        <v>612</v>
      </c>
      <c r="BM110" s="191" t="s">
        <v>483</v>
      </c>
    </row>
    <row r="111" spans="1:65" s="2" customFormat="1" ht="6.95" customHeight="1">
      <c r="A111" s="36"/>
      <c r="B111" s="49"/>
      <c r="C111" s="50"/>
      <c r="D111" s="50"/>
      <c r="E111" s="50"/>
      <c r="F111" s="50"/>
      <c r="G111" s="50"/>
      <c r="H111" s="50"/>
      <c r="I111" s="50"/>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rT9nnSHgqgT6fvUr3vKBgOPae+13RZmnGXv3lA2m2940Y4I+EavW5Jed3sEtgzbM+K5oRe5YH62CNWYU80KLOQ==" saltValue="i4B2ZY3ypg2TIiswGg0joy7yiOCOGPNnCZQC4EUsvSRnNNSVHrZRY5mfm0qyi/mRPQshb/x7GyXNu5wWbX3IoQ==" spinCount="100000" sheet="1" objects="1" scenarios="1" formatColumns="0" formatRows="0" autoFilter="0"/>
  <autoFilter ref="C86:K11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topLeftCell="A81" workbookViewId="0">
      <selection activeCell="G96" sqref="G96"/>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128</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2782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1555</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ROUND((SUM(BE87:BE105)),  2)</f>
        <v>0</v>
      </c>
      <c r="G35" s="36"/>
      <c r="H35" s="36"/>
      <c r="I35" s="126">
        <v>0.21</v>
      </c>
      <c r="J35" s="125">
        <f>ROUND(((SUM(BE87:BE105))*I35),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ROUND((SUM(BF87:BF105)),  2)</f>
        <v>0</v>
      </c>
      <c r="G36" s="36"/>
      <c r="H36" s="36"/>
      <c r="I36" s="126">
        <v>0.15</v>
      </c>
      <c r="J36" s="125">
        <f>ROUND(((SUM(BF87:BF105))*I36),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2782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Zemní práce - Zemní práce</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1556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2782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Zemní práce - Zemní práce</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1557</v>
      </c>
      <c r="F89" s="178" t="s">
        <v>1558</v>
      </c>
      <c r="G89" s="165"/>
      <c r="H89" s="165"/>
      <c r="I89" s="168"/>
      <c r="J89" s="179">
        <f>BK89</f>
        <v>0</v>
      </c>
      <c r="K89" s="165"/>
      <c r="L89" s="170"/>
      <c r="M89" s="171"/>
      <c r="N89" s="172"/>
      <c r="O89" s="172"/>
      <c r="P89" s="173">
        <f>SUM(P90:P105)</f>
        <v>0</v>
      </c>
      <c r="Q89" s="172"/>
      <c r="R89" s="173">
        <f>SUM(R90:R105)</f>
        <v>0</v>
      </c>
      <c r="S89" s="172"/>
      <c r="T89" s="174">
        <f>SUM(T90:T105)</f>
        <v>0</v>
      </c>
      <c r="AR89" s="175" t="s">
        <v>221</v>
      </c>
      <c r="AT89" s="176" t="s">
        <v>79</v>
      </c>
      <c r="AU89" s="176" t="s">
        <v>23</v>
      </c>
      <c r="AY89" s="175" t="s">
        <v>201</v>
      </c>
      <c r="BK89" s="177">
        <f>SUM(BK90:BK105)</f>
        <v>0</v>
      </c>
    </row>
    <row r="90" spans="1:65" s="2" customFormat="1" ht="14.45" customHeight="1">
      <c r="A90" s="36"/>
      <c r="B90" s="37"/>
      <c r="C90" s="180" t="s">
        <v>23</v>
      </c>
      <c r="D90" s="180" t="s">
        <v>202</v>
      </c>
      <c r="E90" s="181" t="s">
        <v>1561</v>
      </c>
      <c r="F90" s="182" t="s">
        <v>1562</v>
      </c>
      <c r="G90" s="183" t="s">
        <v>1456</v>
      </c>
      <c r="H90" s="184">
        <v>4</v>
      </c>
      <c r="I90" s="185"/>
      <c r="J90" s="186">
        <f t="shared" ref="J90:J105" si="0">ROUND(I90*H90,2)</f>
        <v>0</v>
      </c>
      <c r="K90" s="182" t="s">
        <v>22</v>
      </c>
      <c r="L90" s="41"/>
      <c r="M90" s="187" t="s">
        <v>22</v>
      </c>
      <c r="N90" s="188" t="s">
        <v>51</v>
      </c>
      <c r="O90" s="66"/>
      <c r="P90" s="189">
        <f t="shared" ref="P90:P105" si="1">O90*H90</f>
        <v>0</v>
      </c>
      <c r="Q90" s="189">
        <v>0</v>
      </c>
      <c r="R90" s="189">
        <f t="shared" ref="R90:R105" si="2">Q90*H90</f>
        <v>0</v>
      </c>
      <c r="S90" s="189">
        <v>0</v>
      </c>
      <c r="T90" s="190">
        <f t="shared" ref="T90:T105" si="3">S90*H90</f>
        <v>0</v>
      </c>
      <c r="U90" s="36"/>
      <c r="V90" s="36"/>
      <c r="W90" s="36"/>
      <c r="X90" s="36"/>
      <c r="Y90" s="36"/>
      <c r="Z90" s="36"/>
      <c r="AA90" s="36"/>
      <c r="AB90" s="36"/>
      <c r="AC90" s="36"/>
      <c r="AD90" s="36"/>
      <c r="AE90" s="36"/>
      <c r="AR90" s="191" t="s">
        <v>612</v>
      </c>
      <c r="AT90" s="191" t="s">
        <v>202</v>
      </c>
      <c r="AU90" s="191" t="s">
        <v>89</v>
      </c>
      <c r="AY90" s="19" t="s">
        <v>201</v>
      </c>
      <c r="BE90" s="192">
        <f t="shared" ref="BE90:BE105" si="4">IF(N90="základní",J90,0)</f>
        <v>0</v>
      </c>
      <c r="BF90" s="192">
        <f t="shared" ref="BF90:BF105" si="5">IF(N90="snížená",J90,0)</f>
        <v>0</v>
      </c>
      <c r="BG90" s="192">
        <f t="shared" ref="BG90:BG105" si="6">IF(N90="zákl. přenesená",J90,0)</f>
        <v>0</v>
      </c>
      <c r="BH90" s="192">
        <f t="shared" ref="BH90:BH105" si="7">IF(N90="sníž. přenesená",J90,0)</f>
        <v>0</v>
      </c>
      <c r="BI90" s="192">
        <f t="shared" ref="BI90:BI105" si="8">IF(N90="nulová",J90,0)</f>
        <v>0</v>
      </c>
      <c r="BJ90" s="19" t="s">
        <v>23</v>
      </c>
      <c r="BK90" s="192">
        <f t="shared" ref="BK90:BK105" si="9">ROUND(I90*H90,2)</f>
        <v>0</v>
      </c>
      <c r="BL90" s="19" t="s">
        <v>612</v>
      </c>
      <c r="BM90" s="191" t="s">
        <v>89</v>
      </c>
    </row>
    <row r="91" spans="1:65" s="2" customFormat="1" ht="14.45" customHeight="1">
      <c r="A91" s="36"/>
      <c r="B91" s="37"/>
      <c r="C91" s="180" t="s">
        <v>89</v>
      </c>
      <c r="D91" s="180" t="s">
        <v>202</v>
      </c>
      <c r="E91" s="181" t="s">
        <v>2809</v>
      </c>
      <c r="F91" s="182" t="s">
        <v>1564</v>
      </c>
      <c r="G91" s="183" t="s">
        <v>1565</v>
      </c>
      <c r="H91" s="184">
        <v>0.1</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2810</v>
      </c>
      <c r="F92" s="182" t="s">
        <v>2811</v>
      </c>
      <c r="G92" s="183" t="s">
        <v>224</v>
      </c>
      <c r="H92" s="184">
        <v>20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2812</v>
      </c>
      <c r="F93" s="182" t="s">
        <v>1573</v>
      </c>
      <c r="G93" s="183" t="s">
        <v>224</v>
      </c>
      <c r="H93" s="184">
        <v>65</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2813</v>
      </c>
      <c r="F94" s="182" t="s">
        <v>2814</v>
      </c>
      <c r="G94" s="183" t="s">
        <v>216</v>
      </c>
      <c r="H94" s="184">
        <v>8</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2815</v>
      </c>
      <c r="F95" s="182" t="s">
        <v>2816</v>
      </c>
      <c r="G95" s="183" t="s">
        <v>216</v>
      </c>
      <c r="H95" s="184">
        <v>55</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2817</v>
      </c>
      <c r="F96" s="182" t="s">
        <v>2818</v>
      </c>
      <c r="G96" s="183" t="s">
        <v>216</v>
      </c>
      <c r="H96" s="184">
        <v>79</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1578</v>
      </c>
      <c r="F97" s="182" t="s">
        <v>1579</v>
      </c>
      <c r="G97" s="183" t="s">
        <v>216</v>
      </c>
      <c r="H97" s="184">
        <v>120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1580</v>
      </c>
      <c r="F98" s="182" t="s">
        <v>1581</v>
      </c>
      <c r="G98" s="183" t="s">
        <v>216</v>
      </c>
      <c r="H98" s="184">
        <v>65</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2819</v>
      </c>
      <c r="F99" s="182" t="s">
        <v>2820</v>
      </c>
      <c r="G99" s="183" t="s">
        <v>216</v>
      </c>
      <c r="H99" s="184">
        <v>55</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2821</v>
      </c>
      <c r="F100" s="182" t="s">
        <v>2822</v>
      </c>
      <c r="G100" s="183" t="s">
        <v>216</v>
      </c>
      <c r="H100" s="184">
        <v>8</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2823</v>
      </c>
      <c r="F101" s="182" t="s">
        <v>2824</v>
      </c>
      <c r="G101" s="183" t="s">
        <v>224</v>
      </c>
      <c r="H101" s="184">
        <v>0.8</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2825</v>
      </c>
      <c r="F102" s="182" t="s">
        <v>2826</v>
      </c>
      <c r="G102" s="183" t="s">
        <v>216</v>
      </c>
      <c r="H102" s="184">
        <v>16</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2783</v>
      </c>
      <c r="F103" s="182" t="s">
        <v>1577</v>
      </c>
      <c r="G103" s="183" t="s">
        <v>216</v>
      </c>
      <c r="H103" s="184">
        <v>10</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2827</v>
      </c>
    </row>
    <row r="104" spans="1:65" s="2" customFormat="1" ht="14.45" customHeight="1">
      <c r="A104" s="36"/>
      <c r="B104" s="37"/>
      <c r="C104" s="180" t="s">
        <v>8</v>
      </c>
      <c r="D104" s="180" t="s">
        <v>202</v>
      </c>
      <c r="E104" s="181" t="s">
        <v>2785</v>
      </c>
      <c r="F104" s="182" t="s">
        <v>2828</v>
      </c>
      <c r="G104" s="183" t="s">
        <v>224</v>
      </c>
      <c r="H104" s="184">
        <v>4.5</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2829</v>
      </c>
    </row>
    <row r="105" spans="1:65" s="2" customFormat="1" ht="14.45" customHeight="1">
      <c r="A105" s="36"/>
      <c r="B105" s="37"/>
      <c r="C105" s="180" t="s">
        <v>157</v>
      </c>
      <c r="D105" s="180" t="s">
        <v>202</v>
      </c>
      <c r="E105" s="181" t="s">
        <v>2787</v>
      </c>
      <c r="F105" s="182" t="s">
        <v>2830</v>
      </c>
      <c r="G105" s="183" t="s">
        <v>224</v>
      </c>
      <c r="H105" s="184">
        <v>4.5</v>
      </c>
      <c r="I105" s="185"/>
      <c r="J105" s="186">
        <f t="shared" si="0"/>
        <v>0</v>
      </c>
      <c r="K105" s="182" t="s">
        <v>22</v>
      </c>
      <c r="L105" s="41"/>
      <c r="M105" s="263" t="s">
        <v>22</v>
      </c>
      <c r="N105" s="264" t="s">
        <v>51</v>
      </c>
      <c r="O105" s="258"/>
      <c r="P105" s="265">
        <f t="shared" si="1"/>
        <v>0</v>
      </c>
      <c r="Q105" s="265">
        <v>0</v>
      </c>
      <c r="R105" s="265">
        <f t="shared" si="2"/>
        <v>0</v>
      </c>
      <c r="S105" s="265">
        <v>0</v>
      </c>
      <c r="T105" s="266">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2831</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G4K2Z7k+6anZ7NgLK7BhARcEByfwPQ9I1fwhZBxJrpZQmnhrrDgSmw8aMr9pK/2B5akgPzRemL4mq2o+DiAKxg==" saltValue="3zk0VB1VTS9gRgVadR0Qqdjzs6ahJSbCqf/JTmamLKwQYGzL/6B7ksqjyiLk2s6c0z+CQuQsLeFHk2uDRNJKuA==" spinCount="100000" sheet="1" objects="1" scenarios="1" formatColumns="0" formatRows="0" autoFilter="0"/>
  <autoFilter ref="C86:K105"/>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132</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2832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1422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ROUND((SUM(BE87:BE93)),  2)</f>
        <v>0</v>
      </c>
      <c r="G35" s="36"/>
      <c r="H35" s="36"/>
      <c r="I35" s="126">
        <v>0.21</v>
      </c>
      <c r="J35" s="125">
        <f>ROUND(((SUM(BE87:BE93))*I35),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ROUND((SUM(BF87:BF93)),  2)</f>
        <v>0</v>
      </c>
      <c r="G36" s="36"/>
      <c r="H36" s="36"/>
      <c r="I36" s="126">
        <v>0.15</v>
      </c>
      <c r="J36" s="125">
        <f>ROUND(((SUM(BF87:BF93))*I36),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ROUND((SUM(BG87:BG93)),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ROUND((SUM(BH87:BH93)),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ROUND((SUM(BI87:BI93)),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2832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Demontáž - Demontáž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2832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Demontáž - Demontáž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SUM(P90:P93)</f>
        <v>0</v>
      </c>
      <c r="Q89" s="172"/>
      <c r="R89" s="173">
        <f>SUM(R90:R93)</f>
        <v>0</v>
      </c>
      <c r="S89" s="172"/>
      <c r="T89" s="174">
        <f>SUM(T90:T93)</f>
        <v>0</v>
      </c>
      <c r="AR89" s="175" t="s">
        <v>221</v>
      </c>
      <c r="AT89" s="176" t="s">
        <v>79</v>
      </c>
      <c r="AU89" s="176" t="s">
        <v>23</v>
      </c>
      <c r="AY89" s="175" t="s">
        <v>201</v>
      </c>
      <c r="BK89" s="177">
        <f>SUM(BK90:BK93)</f>
        <v>0</v>
      </c>
    </row>
    <row r="90" spans="1:65" s="2" customFormat="1" ht="14.45" customHeight="1">
      <c r="A90" s="36"/>
      <c r="B90" s="37"/>
      <c r="C90" s="180" t="s">
        <v>23</v>
      </c>
      <c r="D90" s="180" t="s">
        <v>202</v>
      </c>
      <c r="E90" s="181" t="s">
        <v>2833</v>
      </c>
      <c r="F90" s="182" t="s">
        <v>2834</v>
      </c>
      <c r="G90" s="183" t="s">
        <v>216</v>
      </c>
      <c r="H90" s="184">
        <v>110</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89</v>
      </c>
    </row>
    <row r="91" spans="1:65" s="2" customFormat="1" ht="14.45" customHeight="1">
      <c r="A91" s="36"/>
      <c r="B91" s="37"/>
      <c r="C91" s="180" t="s">
        <v>89</v>
      </c>
      <c r="D91" s="180" t="s">
        <v>202</v>
      </c>
      <c r="E91" s="181" t="s">
        <v>2835</v>
      </c>
      <c r="F91" s="182" t="s">
        <v>2836</v>
      </c>
      <c r="G91" s="183" t="s">
        <v>216</v>
      </c>
      <c r="H91" s="184">
        <v>110</v>
      </c>
      <c r="I91" s="185"/>
      <c r="J91" s="186">
        <f>ROUND(I91*H91,2)</f>
        <v>0</v>
      </c>
      <c r="K91" s="182" t="s">
        <v>22</v>
      </c>
      <c r="L91" s="41"/>
      <c r="M91" s="187" t="s">
        <v>22</v>
      </c>
      <c r="N91" s="188" t="s">
        <v>51</v>
      </c>
      <c r="O91" s="66"/>
      <c r="P91" s="189">
        <f>O91*H91</f>
        <v>0</v>
      </c>
      <c r="Q91" s="189">
        <v>0</v>
      </c>
      <c r="R91" s="189">
        <f>Q91*H91</f>
        <v>0</v>
      </c>
      <c r="S91" s="189">
        <v>0</v>
      </c>
      <c r="T91" s="190">
        <f>S91*H91</f>
        <v>0</v>
      </c>
      <c r="U91" s="36"/>
      <c r="V91" s="36"/>
      <c r="W91" s="36"/>
      <c r="X91" s="36"/>
      <c r="Y91" s="36"/>
      <c r="Z91" s="36"/>
      <c r="AA91" s="36"/>
      <c r="AB91" s="36"/>
      <c r="AC91" s="36"/>
      <c r="AD91" s="36"/>
      <c r="AE91" s="36"/>
      <c r="AR91" s="191" t="s">
        <v>612</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612</v>
      </c>
      <c r="BM91" s="191" t="s">
        <v>207</v>
      </c>
    </row>
    <row r="92" spans="1:65" s="2" customFormat="1" ht="14.45" customHeight="1">
      <c r="A92" s="36"/>
      <c r="B92" s="37"/>
      <c r="C92" s="180" t="s">
        <v>221</v>
      </c>
      <c r="D92" s="180" t="s">
        <v>202</v>
      </c>
      <c r="E92" s="181" t="s">
        <v>2837</v>
      </c>
      <c r="F92" s="182" t="s">
        <v>2838</v>
      </c>
      <c r="G92" s="183" t="s">
        <v>1434</v>
      </c>
      <c r="H92" s="184">
        <v>4</v>
      </c>
      <c r="I92" s="185"/>
      <c r="J92" s="186">
        <f>ROUND(I92*H92,2)</f>
        <v>0</v>
      </c>
      <c r="K92" s="182" t="s">
        <v>22</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612</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612</v>
      </c>
      <c r="BM92" s="191" t="s">
        <v>241</v>
      </c>
    </row>
    <row r="93" spans="1:65" s="2" customFormat="1" ht="14.45" customHeight="1">
      <c r="A93" s="36"/>
      <c r="B93" s="37"/>
      <c r="C93" s="180" t="s">
        <v>207</v>
      </c>
      <c r="D93" s="180" t="s">
        <v>202</v>
      </c>
      <c r="E93" s="181" t="s">
        <v>1466</v>
      </c>
      <c r="F93" s="182" t="s">
        <v>1467</v>
      </c>
      <c r="G93" s="183" t="s">
        <v>1463</v>
      </c>
      <c r="H93" s="184">
        <v>2</v>
      </c>
      <c r="I93" s="185"/>
      <c r="J93" s="186">
        <f>ROUND(I93*H93,2)</f>
        <v>0</v>
      </c>
      <c r="K93" s="182" t="s">
        <v>22</v>
      </c>
      <c r="L93" s="41"/>
      <c r="M93" s="263" t="s">
        <v>22</v>
      </c>
      <c r="N93" s="264" t="s">
        <v>51</v>
      </c>
      <c r="O93" s="258"/>
      <c r="P93" s="265">
        <f>O93*H93</f>
        <v>0</v>
      </c>
      <c r="Q93" s="265">
        <v>0</v>
      </c>
      <c r="R93" s="265">
        <f>Q93*H93</f>
        <v>0</v>
      </c>
      <c r="S93" s="265">
        <v>0</v>
      </c>
      <c r="T93" s="266">
        <f>S93*H93</f>
        <v>0</v>
      </c>
      <c r="U93" s="36"/>
      <c r="V93" s="36"/>
      <c r="W93" s="36"/>
      <c r="X93" s="36"/>
      <c r="Y93" s="36"/>
      <c r="Z93" s="36"/>
      <c r="AA93" s="36"/>
      <c r="AB93" s="36"/>
      <c r="AC93" s="36"/>
      <c r="AD93" s="36"/>
      <c r="AE93" s="36"/>
      <c r="AR93" s="191" t="s">
        <v>612</v>
      </c>
      <c r="AT93" s="191" t="s">
        <v>202</v>
      </c>
      <c r="AU93" s="191" t="s">
        <v>89</v>
      </c>
      <c r="AY93" s="19" t="s">
        <v>201</v>
      </c>
      <c r="BE93" s="192">
        <f>IF(N93="základní",J93,0)</f>
        <v>0</v>
      </c>
      <c r="BF93" s="192">
        <f>IF(N93="snížená",J93,0)</f>
        <v>0</v>
      </c>
      <c r="BG93" s="192">
        <f>IF(N93="zákl. přenesená",J93,0)</f>
        <v>0</v>
      </c>
      <c r="BH93" s="192">
        <f>IF(N93="sníž. přenesená",J93,0)</f>
        <v>0</v>
      </c>
      <c r="BI93" s="192">
        <f>IF(N93="nulová",J93,0)</f>
        <v>0</v>
      </c>
      <c r="BJ93" s="19" t="s">
        <v>23</v>
      </c>
      <c r="BK93" s="192">
        <f>ROUND(I93*H93,2)</f>
        <v>0</v>
      </c>
      <c r="BL93" s="19" t="s">
        <v>612</v>
      </c>
      <c r="BM93" s="191" t="s">
        <v>253</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uq29SYZNZHLr0+2NbIjM2549Zsr1iH35sVniIUZ4HTBkyW+vV/3ZNBeArCAzA4792EOMynK6ONtYnjkjvTlz7w==" saltValue="mmwXC60Cqn5SwGGQPXY4GWEtv20LWN8c+4ybEXQj8XTAH4jsDSGvMD222dODQWAwK+pGB6/vNVKzdX7Gu0rMug==" spinCount="100000" sheet="1" objects="1" scenarios="1" formatColumns="0" formatRows="0" autoFilter="0"/>
  <autoFilter ref="C86:K9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6"/>
  <sheetViews>
    <sheetView showGridLines="0" topLeftCell="A67" workbookViewId="0">
      <selection activeCell="C2" sqref="C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133</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2832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1468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ROUND((SUM(BE87:BE105)),  2)</f>
        <v>0</v>
      </c>
      <c r="G35" s="36"/>
      <c r="H35" s="36"/>
      <c r="I35" s="126">
        <v>0.21</v>
      </c>
      <c r="J35" s="125">
        <f>ROUND(((SUM(BE87:BE105))*I35),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ROUND((SUM(BF87:BF105)),  2)</f>
        <v>0</v>
      </c>
      <c r="G36" s="36"/>
      <c r="H36" s="36"/>
      <c r="I36" s="126">
        <v>0.15</v>
      </c>
      <c r="J36" s="125">
        <f>ROUND(((SUM(BF87:BF105))*I36),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2832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Elektro - Elektro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2832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Elektro - Elektro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SUM(P90:P105)</f>
        <v>0</v>
      </c>
      <c r="Q89" s="172"/>
      <c r="R89" s="173">
        <f>SUM(R90:R105)</f>
        <v>0</v>
      </c>
      <c r="S89" s="172"/>
      <c r="T89" s="174">
        <f>SUM(T90:T105)</f>
        <v>0</v>
      </c>
      <c r="AR89" s="175" t="s">
        <v>221</v>
      </c>
      <c r="AT89" s="176" t="s">
        <v>79</v>
      </c>
      <c r="AU89" s="176" t="s">
        <v>23</v>
      </c>
      <c r="AY89" s="175" t="s">
        <v>201</v>
      </c>
      <c r="BK89" s="177">
        <f>SUM(BK90:BK105)</f>
        <v>0</v>
      </c>
    </row>
    <row r="90" spans="1:65" s="2" customFormat="1" ht="14.45" customHeight="1">
      <c r="A90" s="36"/>
      <c r="B90" s="37"/>
      <c r="C90" s="180" t="s">
        <v>23</v>
      </c>
      <c r="D90" s="180" t="s">
        <v>202</v>
      </c>
      <c r="E90" s="181" t="s">
        <v>2839</v>
      </c>
      <c r="F90" s="182" t="s">
        <v>2840</v>
      </c>
      <c r="G90" s="183" t="s">
        <v>216</v>
      </c>
      <c r="H90" s="184">
        <v>375</v>
      </c>
      <c r="I90" s="185"/>
      <c r="J90" s="186">
        <f t="shared" ref="J90:J105" si="0">ROUND(I90*H90,2)</f>
        <v>0</v>
      </c>
      <c r="K90" s="182" t="s">
        <v>22</v>
      </c>
      <c r="L90" s="41"/>
      <c r="M90" s="187" t="s">
        <v>22</v>
      </c>
      <c r="N90" s="188" t="s">
        <v>51</v>
      </c>
      <c r="O90" s="66"/>
      <c r="P90" s="189">
        <f t="shared" ref="P90:P105" si="1">O90*H90</f>
        <v>0</v>
      </c>
      <c r="Q90" s="189">
        <v>0</v>
      </c>
      <c r="R90" s="189">
        <f t="shared" ref="R90:R105" si="2">Q90*H90</f>
        <v>0</v>
      </c>
      <c r="S90" s="189">
        <v>0</v>
      </c>
      <c r="T90" s="190">
        <f t="shared" ref="T90:T105" si="3">S90*H90</f>
        <v>0</v>
      </c>
      <c r="U90" s="36"/>
      <c r="V90" s="36"/>
      <c r="W90" s="36"/>
      <c r="X90" s="36"/>
      <c r="Y90" s="36"/>
      <c r="Z90" s="36"/>
      <c r="AA90" s="36"/>
      <c r="AB90" s="36"/>
      <c r="AC90" s="36"/>
      <c r="AD90" s="36"/>
      <c r="AE90" s="36"/>
      <c r="AR90" s="191" t="s">
        <v>612</v>
      </c>
      <c r="AT90" s="191" t="s">
        <v>202</v>
      </c>
      <c r="AU90" s="191" t="s">
        <v>89</v>
      </c>
      <c r="AY90" s="19" t="s">
        <v>201</v>
      </c>
      <c r="BE90" s="192">
        <f t="shared" ref="BE90:BE105" si="4">IF(N90="základní",J90,0)</f>
        <v>0</v>
      </c>
      <c r="BF90" s="192">
        <f t="shared" ref="BF90:BF105" si="5">IF(N90="snížená",J90,0)</f>
        <v>0</v>
      </c>
      <c r="BG90" s="192">
        <f t="shared" ref="BG90:BG105" si="6">IF(N90="zákl. přenesená",J90,0)</f>
        <v>0</v>
      </c>
      <c r="BH90" s="192">
        <f t="shared" ref="BH90:BH105" si="7">IF(N90="sníž. přenesená",J90,0)</f>
        <v>0</v>
      </c>
      <c r="BI90" s="192">
        <f t="shared" ref="BI90:BI105" si="8">IF(N90="nulová",J90,0)</f>
        <v>0</v>
      </c>
      <c r="BJ90" s="19" t="s">
        <v>23</v>
      </c>
      <c r="BK90" s="192">
        <f t="shared" ref="BK90:BK105" si="9">ROUND(I90*H90,2)</f>
        <v>0</v>
      </c>
      <c r="BL90" s="19" t="s">
        <v>612</v>
      </c>
      <c r="BM90" s="191" t="s">
        <v>89</v>
      </c>
    </row>
    <row r="91" spans="1:65" s="2" customFormat="1" ht="14.45" customHeight="1">
      <c r="A91" s="36"/>
      <c r="B91" s="37"/>
      <c r="C91" s="180" t="s">
        <v>89</v>
      </c>
      <c r="D91" s="180" t="s">
        <v>202</v>
      </c>
      <c r="E91" s="181" t="s">
        <v>2841</v>
      </c>
      <c r="F91" s="182" t="s">
        <v>2842</v>
      </c>
      <c r="G91" s="183" t="s">
        <v>216</v>
      </c>
      <c r="H91" s="184">
        <v>210</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2793</v>
      </c>
      <c r="F92" s="182" t="s">
        <v>2794</v>
      </c>
      <c r="G92" s="183" t="s">
        <v>216</v>
      </c>
      <c r="H92" s="184">
        <v>300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1483</v>
      </c>
      <c r="F93" s="182" t="s">
        <v>1484</v>
      </c>
      <c r="G93" s="183" t="s">
        <v>1434</v>
      </c>
      <c r="H93" s="184">
        <v>4</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2843</v>
      </c>
      <c r="F94" s="182" t="s">
        <v>2844</v>
      </c>
      <c r="G94" s="183" t="s">
        <v>1434</v>
      </c>
      <c r="H94" s="184">
        <v>2</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2800</v>
      </c>
      <c r="F95" s="182" t="s">
        <v>2801</v>
      </c>
      <c r="G95" s="183" t="s">
        <v>216</v>
      </c>
      <c r="H95" s="184">
        <v>110</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2845</v>
      </c>
      <c r="F96" s="182" t="s">
        <v>2846</v>
      </c>
      <c r="G96" s="183" t="s">
        <v>1434</v>
      </c>
      <c r="H96" s="184">
        <v>2</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1501</v>
      </c>
      <c r="F97" s="182" t="s">
        <v>1502</v>
      </c>
      <c r="G97" s="183" t="s">
        <v>216</v>
      </c>
      <c r="H97" s="184">
        <v>10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1505</v>
      </c>
      <c r="F98" s="182" t="s">
        <v>1506</v>
      </c>
      <c r="G98" s="183" t="s">
        <v>1434</v>
      </c>
      <c r="H98" s="184">
        <v>1</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1507</v>
      </c>
      <c r="F99" s="182" t="s">
        <v>1508</v>
      </c>
      <c r="G99" s="183" t="s">
        <v>1456</v>
      </c>
      <c r="H99" s="184">
        <v>10</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1509</v>
      </c>
      <c r="F100" s="182" t="s">
        <v>1510</v>
      </c>
      <c r="G100" s="183" t="s">
        <v>1456</v>
      </c>
      <c r="H100" s="184">
        <v>10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2781</v>
      </c>
      <c r="F101" s="182" t="s">
        <v>1513</v>
      </c>
      <c r="G101" s="183" t="s">
        <v>1456</v>
      </c>
      <c r="H101" s="184">
        <v>15</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2847</v>
      </c>
      <c r="F102" s="182" t="s">
        <v>2848</v>
      </c>
      <c r="G102" s="183" t="s">
        <v>1456</v>
      </c>
      <c r="H102" s="184">
        <v>6</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1519</v>
      </c>
      <c r="F103" s="182" t="s">
        <v>1520</v>
      </c>
      <c r="G103" s="183" t="s">
        <v>1456</v>
      </c>
      <c r="H103" s="184">
        <v>8</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1521</v>
      </c>
      <c r="F104" s="182" t="s">
        <v>1522</v>
      </c>
      <c r="G104" s="183" t="s">
        <v>216</v>
      </c>
      <c r="H104" s="184">
        <v>165</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157</v>
      </c>
      <c r="D105" s="180" t="s">
        <v>202</v>
      </c>
      <c r="E105" s="181" t="s">
        <v>2808</v>
      </c>
      <c r="F105" s="182" t="s">
        <v>1524</v>
      </c>
      <c r="G105" s="183" t="s">
        <v>1434</v>
      </c>
      <c r="H105" s="184">
        <v>1</v>
      </c>
      <c r="I105" s="185"/>
      <c r="J105" s="186">
        <f t="shared" si="0"/>
        <v>0</v>
      </c>
      <c r="K105" s="182" t="s">
        <v>22</v>
      </c>
      <c r="L105" s="41"/>
      <c r="M105" s="263" t="s">
        <v>22</v>
      </c>
      <c r="N105" s="264" t="s">
        <v>51</v>
      </c>
      <c r="O105" s="258"/>
      <c r="P105" s="265">
        <f t="shared" si="1"/>
        <v>0</v>
      </c>
      <c r="Q105" s="265">
        <v>0</v>
      </c>
      <c r="R105" s="265">
        <f t="shared" si="2"/>
        <v>0</v>
      </c>
      <c r="S105" s="265">
        <v>0</v>
      </c>
      <c r="T105" s="266">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6.95" customHeight="1">
      <c r="A106" s="36"/>
      <c r="B106" s="49"/>
      <c r="C106" s="50"/>
      <c r="D106" s="50"/>
      <c r="E106" s="50"/>
      <c r="F106" s="50"/>
      <c r="G106" s="50"/>
      <c r="H106" s="50"/>
      <c r="I106" s="50"/>
      <c r="J106" s="50"/>
      <c r="K106" s="50"/>
      <c r="L106" s="41"/>
      <c r="M106" s="36"/>
      <c r="O106" s="36"/>
      <c r="P106" s="36"/>
      <c r="Q106" s="36"/>
      <c r="R106" s="36"/>
      <c r="S106" s="36"/>
      <c r="T106" s="36"/>
      <c r="U106" s="36"/>
      <c r="V106" s="36"/>
      <c r="W106" s="36"/>
      <c r="X106" s="36"/>
      <c r="Y106" s="36"/>
      <c r="Z106" s="36"/>
      <c r="AA106" s="36"/>
      <c r="AB106" s="36"/>
      <c r="AC106" s="36"/>
      <c r="AD106" s="36"/>
      <c r="AE106" s="36"/>
    </row>
  </sheetData>
  <sheetProtection algorithmName="SHA-512" hashValue="Uc+GxueLUUyEbzeQlyM1xTjgHLFyXNe+NubGceat/xdfiYK+3WXIlzFBnUH6w4GOuRpgGtS1COIi9+mDm8EdAw==" saltValue="hpA+yMddAh8lgASTgywesy36wfCSUXVqFNn7JKQPyjTrD26aULyl2VT4pGAw0klPZAIJWCSbORgurfgLkFHTrA==" spinCount="100000" sheet="1" objects="1" scenarios="1" formatColumns="0" formatRows="0" autoFilter="0"/>
  <autoFilter ref="C86:K105"/>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135</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2832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2849</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ROUND((SUM(BE87:BE91)),  2)</f>
        <v>0</v>
      </c>
      <c r="G35" s="36"/>
      <c r="H35" s="36"/>
      <c r="I35" s="126">
        <v>0.21</v>
      </c>
      <c r="J35" s="125">
        <f>ROUND(((SUM(BE87:BE91))*I35),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ROUND((SUM(BF87:BF91)),  2)</f>
        <v>0</v>
      </c>
      <c r="G36" s="36"/>
      <c r="H36" s="36"/>
      <c r="I36" s="126">
        <v>0.15</v>
      </c>
      <c r="J36" s="125">
        <f>ROUND(((SUM(BF87:BF91))*I36),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ROUND((SUM(BG87:BG91)),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ROUND((SUM(BH87:BH91)),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ROUND((SUM(BI87:BI91)),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2832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Šachta - Šachta</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2832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Šachta - Šachta</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SUM(P90:P91)</f>
        <v>0</v>
      </c>
      <c r="Q89" s="172"/>
      <c r="R89" s="173">
        <f>SUM(R90:R91)</f>
        <v>0</v>
      </c>
      <c r="S89" s="172"/>
      <c r="T89" s="174">
        <f>SUM(T90:T91)</f>
        <v>0</v>
      </c>
      <c r="AR89" s="175" t="s">
        <v>221</v>
      </c>
      <c r="AT89" s="176" t="s">
        <v>79</v>
      </c>
      <c r="AU89" s="176" t="s">
        <v>23</v>
      </c>
      <c r="AY89" s="175" t="s">
        <v>201</v>
      </c>
      <c r="BK89" s="177">
        <f>SUM(BK90:BK91)</f>
        <v>0</v>
      </c>
    </row>
    <row r="90" spans="1:65" s="2" customFormat="1" ht="14.45" customHeight="1">
      <c r="A90" s="36"/>
      <c r="B90" s="37"/>
      <c r="C90" s="180" t="s">
        <v>23</v>
      </c>
      <c r="D90" s="180" t="s">
        <v>202</v>
      </c>
      <c r="E90" s="181" t="s">
        <v>85</v>
      </c>
      <c r="F90" s="182" t="s">
        <v>2850</v>
      </c>
      <c r="G90" s="183" t="s">
        <v>434</v>
      </c>
      <c r="H90" s="184">
        <v>1</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2851</v>
      </c>
    </row>
    <row r="91" spans="1:65" s="2" customFormat="1" ht="14.45" customHeight="1">
      <c r="A91" s="36"/>
      <c r="B91" s="37"/>
      <c r="C91" s="180" t="s">
        <v>89</v>
      </c>
      <c r="D91" s="180" t="s">
        <v>202</v>
      </c>
      <c r="E91" s="181" t="s">
        <v>90</v>
      </c>
      <c r="F91" s="182" t="s">
        <v>2852</v>
      </c>
      <c r="G91" s="183" t="s">
        <v>434</v>
      </c>
      <c r="H91" s="184">
        <v>1</v>
      </c>
      <c r="I91" s="185"/>
      <c r="J91" s="186">
        <f>ROUND(I91*H91,2)</f>
        <v>0</v>
      </c>
      <c r="K91" s="182" t="s">
        <v>22</v>
      </c>
      <c r="L91" s="41"/>
      <c r="M91" s="263" t="s">
        <v>22</v>
      </c>
      <c r="N91" s="264" t="s">
        <v>51</v>
      </c>
      <c r="O91" s="258"/>
      <c r="P91" s="265">
        <f>O91*H91</f>
        <v>0</v>
      </c>
      <c r="Q91" s="265">
        <v>0</v>
      </c>
      <c r="R91" s="265">
        <f>Q91*H91</f>
        <v>0</v>
      </c>
      <c r="S91" s="265">
        <v>0</v>
      </c>
      <c r="T91" s="266">
        <f>S91*H91</f>
        <v>0</v>
      </c>
      <c r="U91" s="36"/>
      <c r="V91" s="36"/>
      <c r="W91" s="36"/>
      <c r="X91" s="36"/>
      <c r="Y91" s="36"/>
      <c r="Z91" s="36"/>
      <c r="AA91" s="36"/>
      <c r="AB91" s="36"/>
      <c r="AC91" s="36"/>
      <c r="AD91" s="36"/>
      <c r="AE91" s="36"/>
      <c r="AR91" s="191" t="s">
        <v>612</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612</v>
      </c>
      <c r="BM91" s="191" t="s">
        <v>2853</v>
      </c>
    </row>
    <row r="92" spans="1:65" s="2" customFormat="1" ht="6.95" customHeight="1">
      <c r="A92" s="36"/>
      <c r="B92" s="49"/>
      <c r="C92" s="50"/>
      <c r="D92" s="50"/>
      <c r="E92" s="50"/>
      <c r="F92" s="50"/>
      <c r="G92" s="50"/>
      <c r="H92" s="50"/>
      <c r="I92" s="50"/>
      <c r="J92" s="50"/>
      <c r="K92" s="50"/>
      <c r="L92" s="41"/>
      <c r="M92" s="36"/>
      <c r="O92" s="36"/>
      <c r="P92" s="36"/>
      <c r="Q92" s="36"/>
      <c r="R92" s="36"/>
      <c r="S92" s="36"/>
      <c r="T92" s="36"/>
      <c r="U92" s="36"/>
      <c r="V92" s="36"/>
      <c r="W92" s="36"/>
      <c r="X92" s="36"/>
      <c r="Y92" s="36"/>
      <c r="Z92" s="36"/>
      <c r="AA92" s="36"/>
      <c r="AB92" s="36"/>
      <c r="AC92" s="36"/>
      <c r="AD92" s="36"/>
      <c r="AE92" s="36"/>
    </row>
  </sheetData>
  <sheetProtection algorithmName="SHA-512" hashValue="6v25WpHYiMtz+mYWtzg+012d5lycGXxaDLCXIF6v9ZBnk8GrbCzuqCK7Iw2hMiULL0j9/TlvEWRSE317/gM3+g==" saltValue="PwPOggTcV42pQVXz43wVHVb71T0v7MXBpsw68TIVWldlDrSth/vqwnA/7WyEaNyArDfDPIngW2XsXmHC7ul4Fw==" spinCount="100000" sheet="1" objects="1" scenarios="1" formatColumns="0" formatRows="0" autoFilter="0"/>
  <autoFilter ref="C86:K9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136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2832</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1555</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ROUND((SUM(BE87:BE104)),  2)</f>
        <v>0</v>
      </c>
      <c r="G35" s="36"/>
      <c r="H35" s="36"/>
      <c r="I35" s="126">
        <v>0.21</v>
      </c>
      <c r="J35" s="125">
        <f>ROUND(((SUM(BE87:BE104))*I35),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ROUND((SUM(BF87:BF104)),  2)</f>
        <v>0</v>
      </c>
      <c r="G36" s="36"/>
      <c r="H36" s="36"/>
      <c r="I36" s="126">
        <v>0.15</v>
      </c>
      <c r="J36" s="125">
        <f>ROUND(((SUM(BF87:BF104))*I36),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2832</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Zemní práce - Zemní práce</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1556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2832</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Zemní práce - Zemní práce</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1557</v>
      </c>
      <c r="F89" s="178" t="s">
        <v>1558</v>
      </c>
      <c r="G89" s="165"/>
      <c r="H89" s="165"/>
      <c r="I89" s="168"/>
      <c r="J89" s="179">
        <f>BK89</f>
        <v>0</v>
      </c>
      <c r="K89" s="165"/>
      <c r="L89" s="170"/>
      <c r="M89" s="171"/>
      <c r="N89" s="172"/>
      <c r="O89" s="172"/>
      <c r="P89" s="173">
        <f>SUM(P90:P104)</f>
        <v>0</v>
      </c>
      <c r="Q89" s="172"/>
      <c r="R89" s="173">
        <f>SUM(R90:R104)</f>
        <v>0</v>
      </c>
      <c r="S89" s="172"/>
      <c r="T89" s="174">
        <f>SUM(T90:T104)</f>
        <v>0</v>
      </c>
      <c r="AR89" s="175" t="s">
        <v>221</v>
      </c>
      <c r="AT89" s="176" t="s">
        <v>79</v>
      </c>
      <c r="AU89" s="176" t="s">
        <v>23</v>
      </c>
      <c r="AY89" s="175" t="s">
        <v>201</v>
      </c>
      <c r="BK89" s="177">
        <f>SUM(BK90:BK104)</f>
        <v>0</v>
      </c>
    </row>
    <row r="90" spans="1:65" s="2" customFormat="1" ht="14.45" customHeight="1">
      <c r="A90" s="36"/>
      <c r="B90" s="37"/>
      <c r="C90" s="180" t="s">
        <v>23</v>
      </c>
      <c r="D90" s="180" t="s">
        <v>202</v>
      </c>
      <c r="E90" s="181" t="s">
        <v>1561</v>
      </c>
      <c r="F90" s="182" t="s">
        <v>1562</v>
      </c>
      <c r="G90" s="183" t="s">
        <v>1456</v>
      </c>
      <c r="H90" s="184">
        <v>2</v>
      </c>
      <c r="I90" s="185"/>
      <c r="J90" s="186">
        <f t="shared" ref="J90:J104" si="0">ROUND(I90*H90,2)</f>
        <v>0</v>
      </c>
      <c r="K90" s="182" t="s">
        <v>22</v>
      </c>
      <c r="L90" s="41"/>
      <c r="M90" s="187" t="s">
        <v>22</v>
      </c>
      <c r="N90" s="188" t="s">
        <v>51</v>
      </c>
      <c r="O90" s="66"/>
      <c r="P90" s="189">
        <f t="shared" ref="P90:P104" si="1">O90*H90</f>
        <v>0</v>
      </c>
      <c r="Q90" s="189">
        <v>0</v>
      </c>
      <c r="R90" s="189">
        <f t="shared" ref="R90:R104" si="2">Q90*H90</f>
        <v>0</v>
      </c>
      <c r="S90" s="189">
        <v>0</v>
      </c>
      <c r="T90" s="190">
        <f t="shared" ref="T90:T104" si="3">S90*H90</f>
        <v>0</v>
      </c>
      <c r="U90" s="36"/>
      <c r="V90" s="36"/>
      <c r="W90" s="36"/>
      <c r="X90" s="36"/>
      <c r="Y90" s="36"/>
      <c r="Z90" s="36"/>
      <c r="AA90" s="36"/>
      <c r="AB90" s="36"/>
      <c r="AC90" s="36"/>
      <c r="AD90" s="36"/>
      <c r="AE90" s="36"/>
      <c r="AR90" s="191" t="s">
        <v>612</v>
      </c>
      <c r="AT90" s="191" t="s">
        <v>202</v>
      </c>
      <c r="AU90" s="191" t="s">
        <v>89</v>
      </c>
      <c r="AY90" s="19" t="s">
        <v>201</v>
      </c>
      <c r="BE90" s="192">
        <f t="shared" ref="BE90:BE104" si="4">IF(N90="základní",J90,0)</f>
        <v>0</v>
      </c>
      <c r="BF90" s="192">
        <f t="shared" ref="BF90:BF104" si="5">IF(N90="snížená",J90,0)</f>
        <v>0</v>
      </c>
      <c r="BG90" s="192">
        <f t="shared" ref="BG90:BG104" si="6">IF(N90="zákl. přenesená",J90,0)</f>
        <v>0</v>
      </c>
      <c r="BH90" s="192">
        <f t="shared" ref="BH90:BH104" si="7">IF(N90="sníž. přenesená",J90,0)</f>
        <v>0</v>
      </c>
      <c r="BI90" s="192">
        <f t="shared" ref="BI90:BI104" si="8">IF(N90="nulová",J90,0)</f>
        <v>0</v>
      </c>
      <c r="BJ90" s="19" t="s">
        <v>23</v>
      </c>
      <c r="BK90" s="192">
        <f t="shared" ref="BK90:BK104" si="9">ROUND(I90*H90,2)</f>
        <v>0</v>
      </c>
      <c r="BL90" s="19" t="s">
        <v>612</v>
      </c>
      <c r="BM90" s="191" t="s">
        <v>89</v>
      </c>
    </row>
    <row r="91" spans="1:65" s="2" customFormat="1" ht="14.45" customHeight="1">
      <c r="A91" s="36"/>
      <c r="B91" s="37"/>
      <c r="C91" s="180" t="s">
        <v>89</v>
      </c>
      <c r="D91" s="180" t="s">
        <v>202</v>
      </c>
      <c r="E91" s="181" t="s">
        <v>2809</v>
      </c>
      <c r="F91" s="182" t="s">
        <v>1564</v>
      </c>
      <c r="G91" s="183" t="s">
        <v>1565</v>
      </c>
      <c r="H91" s="184">
        <v>0.2</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2854</v>
      </c>
      <c r="F92" s="182" t="s">
        <v>2855</v>
      </c>
      <c r="G92" s="183" t="s">
        <v>1434</v>
      </c>
      <c r="H92" s="184">
        <v>1</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2856</v>
      </c>
      <c r="F93" s="182" t="s">
        <v>2857</v>
      </c>
      <c r="G93" s="183" t="s">
        <v>1434</v>
      </c>
      <c r="H93" s="184">
        <v>1</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2858</v>
      </c>
      <c r="F94" s="182" t="s">
        <v>2859</v>
      </c>
      <c r="G94" s="183" t="s">
        <v>224</v>
      </c>
      <c r="H94" s="184">
        <v>14</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2812</v>
      </c>
      <c r="F95" s="182" t="s">
        <v>1573</v>
      </c>
      <c r="G95" s="183" t="s">
        <v>224</v>
      </c>
      <c r="H95" s="184">
        <v>100</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2813</v>
      </c>
      <c r="F96" s="182" t="s">
        <v>2814</v>
      </c>
      <c r="G96" s="183" t="s">
        <v>216</v>
      </c>
      <c r="H96" s="184">
        <v>8</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2815</v>
      </c>
      <c r="F97" s="182" t="s">
        <v>2816</v>
      </c>
      <c r="G97" s="183" t="s">
        <v>216</v>
      </c>
      <c r="H97" s="184">
        <v>65</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2860</v>
      </c>
      <c r="F98" s="182" t="s">
        <v>2861</v>
      </c>
      <c r="G98" s="183" t="s">
        <v>224</v>
      </c>
      <c r="H98" s="184">
        <v>53.5</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1578</v>
      </c>
      <c r="F99" s="182" t="s">
        <v>1579</v>
      </c>
      <c r="G99" s="183" t="s">
        <v>216</v>
      </c>
      <c r="H99" s="184">
        <v>165</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1580</v>
      </c>
      <c r="F100" s="182" t="s">
        <v>1581</v>
      </c>
      <c r="G100" s="183" t="s">
        <v>216</v>
      </c>
      <c r="H100" s="184">
        <v>100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2819</v>
      </c>
      <c r="F101" s="182" t="s">
        <v>2820</v>
      </c>
      <c r="G101" s="183" t="s">
        <v>216</v>
      </c>
      <c r="H101" s="184">
        <v>65</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2821</v>
      </c>
      <c r="F102" s="182" t="s">
        <v>2822</v>
      </c>
      <c r="G102" s="183" t="s">
        <v>205</v>
      </c>
      <c r="H102" s="184">
        <v>8</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2862</v>
      </c>
      <c r="F103" s="182" t="s">
        <v>2863</v>
      </c>
      <c r="G103" s="183" t="s">
        <v>224</v>
      </c>
      <c r="H103" s="184">
        <v>8</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2825</v>
      </c>
      <c r="F104" s="182" t="s">
        <v>2826</v>
      </c>
      <c r="G104" s="183" t="s">
        <v>216</v>
      </c>
      <c r="H104" s="184">
        <v>16</v>
      </c>
      <c r="I104" s="185"/>
      <c r="J104" s="186">
        <f t="shared" si="0"/>
        <v>0</v>
      </c>
      <c r="K104" s="182" t="s">
        <v>22</v>
      </c>
      <c r="L104" s="41"/>
      <c r="M104" s="263" t="s">
        <v>22</v>
      </c>
      <c r="N104" s="264" t="s">
        <v>51</v>
      </c>
      <c r="O104" s="258"/>
      <c r="P104" s="265">
        <f t="shared" si="1"/>
        <v>0</v>
      </c>
      <c r="Q104" s="265">
        <v>0</v>
      </c>
      <c r="R104" s="265">
        <f t="shared" si="2"/>
        <v>0</v>
      </c>
      <c r="S104" s="265">
        <v>0</v>
      </c>
      <c r="T104" s="266">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6.95" customHeight="1">
      <c r="A105" s="36"/>
      <c r="B105" s="49"/>
      <c r="C105" s="50"/>
      <c r="D105" s="50"/>
      <c r="E105" s="50"/>
      <c r="F105" s="50"/>
      <c r="G105" s="50"/>
      <c r="H105" s="50"/>
      <c r="I105" s="50"/>
      <c r="J105" s="50"/>
      <c r="K105" s="50"/>
      <c r="L105" s="41"/>
      <c r="M105" s="36"/>
      <c r="O105" s="36"/>
      <c r="P105" s="36"/>
      <c r="Q105" s="36"/>
      <c r="R105" s="36"/>
      <c r="S105" s="36"/>
      <c r="T105" s="36"/>
      <c r="U105" s="36"/>
      <c r="V105" s="36"/>
      <c r="W105" s="36"/>
      <c r="X105" s="36"/>
      <c r="Y105" s="36"/>
      <c r="Z105" s="36"/>
      <c r="AA105" s="36"/>
      <c r="AB105" s="36"/>
      <c r="AC105" s="36"/>
      <c r="AD105" s="36"/>
      <c r="AE105" s="36"/>
    </row>
  </sheetData>
  <sheetProtection algorithmName="SHA-512" hashValue="yF37CCyn3dy6aXmdQB9vomIqb/SeN8VwUxXqfLISbuQvfY0s+yA29k1N97eRshtwnc/c8pQRNGQWLwZ25k7Fwg==" saltValue="2+WxeQhdmTuBVcC7GDiQoYJA8qKqmi46dv7sm7RV9vD2O92ChphK90ySWBId5jB1e52U5XKsDF3D+s5kXkSI4Q==" spinCount="100000" sheet="1" objects="1" scenarios="1" formatColumns="0" formatRows="0" autoFilter="0"/>
  <autoFilter ref="C86:K10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140</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2864</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1468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ROUND((SUM(BE87:BE108)),  2)</f>
        <v>0</v>
      </c>
      <c r="G35" s="36"/>
      <c r="H35" s="36"/>
      <c r="I35" s="126">
        <v>0.21</v>
      </c>
      <c r="J35" s="125">
        <f>ROUND(((SUM(BE87:BE108))*I35),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ROUND((SUM(BF87:BF108)),  2)</f>
        <v>0</v>
      </c>
      <c r="G36" s="36"/>
      <c r="H36" s="36"/>
      <c r="I36" s="126">
        <v>0.15</v>
      </c>
      <c r="J36" s="125">
        <f>ROUND(((SUM(BF87:BF108))*I36),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2864</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Elektro - Elektro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2864</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Elektro - Elektro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SUM(P90:P108)</f>
        <v>0</v>
      </c>
      <c r="Q89" s="172"/>
      <c r="R89" s="173">
        <f>SUM(R90:R108)</f>
        <v>0</v>
      </c>
      <c r="S89" s="172"/>
      <c r="T89" s="174">
        <f>SUM(T90:T108)</f>
        <v>0</v>
      </c>
      <c r="AR89" s="175" t="s">
        <v>221</v>
      </c>
      <c r="AT89" s="176" t="s">
        <v>79</v>
      </c>
      <c r="AU89" s="176" t="s">
        <v>23</v>
      </c>
      <c r="AY89" s="175" t="s">
        <v>201</v>
      </c>
      <c r="BK89" s="177">
        <f>SUM(BK90:BK108)</f>
        <v>0</v>
      </c>
    </row>
    <row r="90" spans="1:65" s="2" customFormat="1" ht="14.45" customHeight="1">
      <c r="A90" s="36"/>
      <c r="B90" s="37"/>
      <c r="C90" s="180" t="s">
        <v>23</v>
      </c>
      <c r="D90" s="180" t="s">
        <v>202</v>
      </c>
      <c r="E90" s="181" t="s">
        <v>2865</v>
      </c>
      <c r="F90" s="182" t="s">
        <v>2866</v>
      </c>
      <c r="G90" s="183" t="s">
        <v>1434</v>
      </c>
      <c r="H90" s="184">
        <v>24</v>
      </c>
      <c r="I90" s="185"/>
      <c r="J90" s="186">
        <f t="shared" ref="J90:J108" si="0">ROUND(I90*H90,2)</f>
        <v>0</v>
      </c>
      <c r="K90" s="182" t="s">
        <v>22</v>
      </c>
      <c r="L90" s="41"/>
      <c r="M90" s="187" t="s">
        <v>22</v>
      </c>
      <c r="N90" s="188" t="s">
        <v>51</v>
      </c>
      <c r="O90" s="66"/>
      <c r="P90" s="189">
        <f t="shared" ref="P90:P108" si="1">O90*H90</f>
        <v>0</v>
      </c>
      <c r="Q90" s="189">
        <v>0</v>
      </c>
      <c r="R90" s="189">
        <f t="shared" ref="R90:R108" si="2">Q90*H90</f>
        <v>0</v>
      </c>
      <c r="S90" s="189">
        <v>0</v>
      </c>
      <c r="T90" s="190">
        <f t="shared" ref="T90:T108" si="3">S90*H90</f>
        <v>0</v>
      </c>
      <c r="U90" s="36"/>
      <c r="V90" s="36"/>
      <c r="W90" s="36"/>
      <c r="X90" s="36"/>
      <c r="Y90" s="36"/>
      <c r="Z90" s="36"/>
      <c r="AA90" s="36"/>
      <c r="AB90" s="36"/>
      <c r="AC90" s="36"/>
      <c r="AD90" s="36"/>
      <c r="AE90" s="36"/>
      <c r="AR90" s="191" t="s">
        <v>612</v>
      </c>
      <c r="AT90" s="191" t="s">
        <v>202</v>
      </c>
      <c r="AU90" s="191" t="s">
        <v>89</v>
      </c>
      <c r="AY90" s="19" t="s">
        <v>201</v>
      </c>
      <c r="BE90" s="192">
        <f t="shared" ref="BE90:BE108" si="4">IF(N90="základní",J90,0)</f>
        <v>0</v>
      </c>
      <c r="BF90" s="192">
        <f t="shared" ref="BF90:BF108" si="5">IF(N90="snížená",J90,0)</f>
        <v>0</v>
      </c>
      <c r="BG90" s="192">
        <f t="shared" ref="BG90:BG108" si="6">IF(N90="zákl. přenesená",J90,0)</f>
        <v>0</v>
      </c>
      <c r="BH90" s="192">
        <f t="shared" ref="BH90:BH108" si="7">IF(N90="sníž. přenesená",J90,0)</f>
        <v>0</v>
      </c>
      <c r="BI90" s="192">
        <f t="shared" ref="BI90:BI108" si="8">IF(N90="nulová",J90,0)</f>
        <v>0</v>
      </c>
      <c r="BJ90" s="19" t="s">
        <v>23</v>
      </c>
      <c r="BK90" s="192">
        <f t="shared" ref="BK90:BK108" si="9">ROUND(I90*H90,2)</f>
        <v>0</v>
      </c>
      <c r="BL90" s="19" t="s">
        <v>612</v>
      </c>
      <c r="BM90" s="191" t="s">
        <v>89</v>
      </c>
    </row>
    <row r="91" spans="1:65" s="2" customFormat="1" ht="14.45" customHeight="1">
      <c r="A91" s="36"/>
      <c r="B91" s="37"/>
      <c r="C91" s="180" t="s">
        <v>89</v>
      </c>
      <c r="D91" s="180" t="s">
        <v>202</v>
      </c>
      <c r="E91" s="181" t="s">
        <v>2867</v>
      </c>
      <c r="F91" s="182" t="s">
        <v>2868</v>
      </c>
      <c r="G91" s="183" t="s">
        <v>216</v>
      </c>
      <c r="H91" s="184">
        <v>232</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2869</v>
      </c>
      <c r="F92" s="182" t="s">
        <v>2870</v>
      </c>
      <c r="G92" s="183" t="s">
        <v>216</v>
      </c>
      <c r="H92" s="184">
        <v>185</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2871</v>
      </c>
      <c r="F93" s="182" t="s">
        <v>2872</v>
      </c>
      <c r="G93" s="183" t="s">
        <v>216</v>
      </c>
      <c r="H93" s="184">
        <v>185</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2873</v>
      </c>
      <c r="F94" s="182" t="s">
        <v>2874</v>
      </c>
      <c r="G94" s="183" t="s">
        <v>1434</v>
      </c>
      <c r="H94" s="184">
        <v>185</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2875</v>
      </c>
      <c r="F95" s="182" t="s">
        <v>2876</v>
      </c>
      <c r="G95" s="183" t="s">
        <v>1434</v>
      </c>
      <c r="H95" s="184">
        <v>185</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2877</v>
      </c>
      <c r="F96" s="182" t="s">
        <v>2878</v>
      </c>
      <c r="G96" s="183" t="s">
        <v>1434</v>
      </c>
      <c r="H96" s="184">
        <v>65</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2879</v>
      </c>
      <c r="F97" s="182" t="s">
        <v>2880</v>
      </c>
      <c r="G97" s="183" t="s">
        <v>1434</v>
      </c>
      <c r="H97" s="184">
        <v>1</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2881</v>
      </c>
      <c r="F98" s="182" t="s">
        <v>2882</v>
      </c>
      <c r="G98" s="183" t="s">
        <v>216</v>
      </c>
      <c r="H98" s="184">
        <v>72</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2883</v>
      </c>
      <c r="F99" s="182" t="s">
        <v>2884</v>
      </c>
      <c r="G99" s="183" t="s">
        <v>1434</v>
      </c>
      <c r="H99" s="184">
        <v>24</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2885</v>
      </c>
      <c r="F100" s="182" t="s">
        <v>2886</v>
      </c>
      <c r="G100" s="183" t="s">
        <v>1434</v>
      </c>
      <c r="H100" s="184">
        <v>2</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2887</v>
      </c>
      <c r="F101" s="182" t="s">
        <v>2888</v>
      </c>
      <c r="G101" s="183" t="s">
        <v>216</v>
      </c>
      <c r="H101" s="184">
        <v>20</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2889</v>
      </c>
      <c r="F102" s="182" t="s">
        <v>2890</v>
      </c>
      <c r="G102" s="183" t="s">
        <v>1456</v>
      </c>
      <c r="H102" s="184">
        <v>40</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1507</v>
      </c>
      <c r="F103" s="182" t="s">
        <v>1508</v>
      </c>
      <c r="G103" s="183" t="s">
        <v>1456</v>
      </c>
      <c r="H103" s="184">
        <v>10</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1509</v>
      </c>
      <c r="F104" s="182" t="s">
        <v>1510</v>
      </c>
      <c r="G104" s="183" t="s">
        <v>1456</v>
      </c>
      <c r="H104" s="184">
        <v>10</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157</v>
      </c>
      <c r="D105" s="180" t="s">
        <v>202</v>
      </c>
      <c r="E105" s="181" t="s">
        <v>2781</v>
      </c>
      <c r="F105" s="182" t="s">
        <v>1513</v>
      </c>
      <c r="G105" s="183" t="s">
        <v>1456</v>
      </c>
      <c r="H105" s="184">
        <v>15</v>
      </c>
      <c r="I105" s="185"/>
      <c r="J105" s="186">
        <f t="shared" si="0"/>
        <v>0</v>
      </c>
      <c r="K105" s="182" t="s">
        <v>22</v>
      </c>
      <c r="L105" s="41"/>
      <c r="M105" s="187" t="s">
        <v>22</v>
      </c>
      <c r="N105" s="188" t="s">
        <v>51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14.45" customHeight="1">
      <c r="A106" s="36"/>
      <c r="B106" s="37"/>
      <c r="C106" s="180" t="s">
        <v>160</v>
      </c>
      <c r="D106" s="180" t="s">
        <v>202</v>
      </c>
      <c r="E106" s="181" t="s">
        <v>1517</v>
      </c>
      <c r="F106" s="182" t="s">
        <v>1518</v>
      </c>
      <c r="G106" s="183" t="s">
        <v>1456</v>
      </c>
      <c r="H106" s="184">
        <v>15</v>
      </c>
      <c r="I106" s="185"/>
      <c r="J106" s="186">
        <f t="shared" si="0"/>
        <v>0</v>
      </c>
      <c r="K106" s="182" t="s">
        <v>22</v>
      </c>
      <c r="L106" s="41"/>
      <c r="M106" s="187" t="s">
        <v>22</v>
      </c>
      <c r="N106" s="188" t="s">
        <v>51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612</v>
      </c>
      <c r="AT106" s="191" t="s">
        <v>202</v>
      </c>
      <c r="AU106" s="191" t="s">
        <v>89</v>
      </c>
      <c r="AY106" s="19" t="s">
        <v>201</v>
      </c>
      <c r="BE106" s="192">
        <f t="shared" si="4"/>
        <v>0</v>
      </c>
      <c r="BF106" s="192">
        <f t="shared" si="5"/>
        <v>0</v>
      </c>
      <c r="BG106" s="192">
        <f t="shared" si="6"/>
        <v>0</v>
      </c>
      <c r="BH106" s="192">
        <f t="shared" si="7"/>
        <v>0</v>
      </c>
      <c r="BI106" s="192">
        <f t="shared" si="8"/>
        <v>0</v>
      </c>
      <c r="BJ106" s="19" t="s">
        <v>23</v>
      </c>
      <c r="BK106" s="192">
        <f t="shared" si="9"/>
        <v>0</v>
      </c>
      <c r="BL106" s="19" t="s">
        <v>612</v>
      </c>
      <c r="BM106" s="191" t="s">
        <v>431</v>
      </c>
    </row>
    <row r="107" spans="1:65" s="2" customFormat="1" ht="14.45" customHeight="1">
      <c r="A107" s="36"/>
      <c r="B107" s="37"/>
      <c r="C107" s="180" t="s">
        <v>317</v>
      </c>
      <c r="D107" s="180" t="s">
        <v>202</v>
      </c>
      <c r="E107" s="181" t="s">
        <v>1519</v>
      </c>
      <c r="F107" s="182" t="s">
        <v>1520</v>
      </c>
      <c r="G107" s="183" t="s">
        <v>1456</v>
      </c>
      <c r="H107" s="184">
        <v>8</v>
      </c>
      <c r="I107" s="185"/>
      <c r="J107" s="186">
        <f t="shared" si="0"/>
        <v>0</v>
      </c>
      <c r="K107" s="182" t="s">
        <v>22</v>
      </c>
      <c r="L107" s="41"/>
      <c r="M107" s="187" t="s">
        <v>22</v>
      </c>
      <c r="N107" s="188" t="s">
        <v>51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612</v>
      </c>
      <c r="AT107" s="191" t="s">
        <v>202</v>
      </c>
      <c r="AU107" s="191" t="s">
        <v>89</v>
      </c>
      <c r="AY107" s="19" t="s">
        <v>201</v>
      </c>
      <c r="BE107" s="192">
        <f t="shared" si="4"/>
        <v>0</v>
      </c>
      <c r="BF107" s="192">
        <f t="shared" si="5"/>
        <v>0</v>
      </c>
      <c r="BG107" s="192">
        <f t="shared" si="6"/>
        <v>0</v>
      </c>
      <c r="BH107" s="192">
        <f t="shared" si="7"/>
        <v>0</v>
      </c>
      <c r="BI107" s="192">
        <f t="shared" si="8"/>
        <v>0</v>
      </c>
      <c r="BJ107" s="19" t="s">
        <v>23</v>
      </c>
      <c r="BK107" s="192">
        <f t="shared" si="9"/>
        <v>0</v>
      </c>
      <c r="BL107" s="19" t="s">
        <v>612</v>
      </c>
      <c r="BM107" s="191" t="s">
        <v>443</v>
      </c>
    </row>
    <row r="108" spans="1:65" s="2" customFormat="1" ht="14.45" customHeight="1">
      <c r="A108" s="36"/>
      <c r="B108" s="37"/>
      <c r="C108" s="180" t="s">
        <v>321</v>
      </c>
      <c r="D108" s="180" t="s">
        <v>202</v>
      </c>
      <c r="E108" s="181" t="s">
        <v>2891</v>
      </c>
      <c r="F108" s="182" t="s">
        <v>1524</v>
      </c>
      <c r="G108" s="183" t="s">
        <v>1434</v>
      </c>
      <c r="H108" s="184">
        <v>1</v>
      </c>
      <c r="I108" s="185"/>
      <c r="J108" s="186">
        <f t="shared" si="0"/>
        <v>0</v>
      </c>
      <c r="K108" s="182" t="s">
        <v>22</v>
      </c>
      <c r="L108" s="41"/>
      <c r="M108" s="263" t="s">
        <v>22</v>
      </c>
      <c r="N108" s="264" t="s">
        <v>51</v>
      </c>
      <c r="O108" s="258"/>
      <c r="P108" s="265">
        <f t="shared" si="1"/>
        <v>0</v>
      </c>
      <c r="Q108" s="265">
        <v>0</v>
      </c>
      <c r="R108" s="265">
        <f t="shared" si="2"/>
        <v>0</v>
      </c>
      <c r="S108" s="265">
        <v>0</v>
      </c>
      <c r="T108" s="266">
        <f t="shared" si="3"/>
        <v>0</v>
      </c>
      <c r="U108" s="36"/>
      <c r="V108" s="36"/>
      <c r="W108" s="36"/>
      <c r="X108" s="36"/>
      <c r="Y108" s="36"/>
      <c r="Z108" s="36"/>
      <c r="AA108" s="36"/>
      <c r="AB108" s="36"/>
      <c r="AC108" s="36"/>
      <c r="AD108" s="36"/>
      <c r="AE108" s="36"/>
      <c r="AR108" s="191" t="s">
        <v>612</v>
      </c>
      <c r="AT108" s="191" t="s">
        <v>202</v>
      </c>
      <c r="AU108" s="191" t="s">
        <v>89</v>
      </c>
      <c r="AY108" s="19" t="s">
        <v>201</v>
      </c>
      <c r="BE108" s="192">
        <f t="shared" si="4"/>
        <v>0</v>
      </c>
      <c r="BF108" s="192">
        <f t="shared" si="5"/>
        <v>0</v>
      </c>
      <c r="BG108" s="192">
        <f t="shared" si="6"/>
        <v>0</v>
      </c>
      <c r="BH108" s="192">
        <f t="shared" si="7"/>
        <v>0</v>
      </c>
      <c r="BI108" s="192">
        <f t="shared" si="8"/>
        <v>0</v>
      </c>
      <c r="BJ108" s="19" t="s">
        <v>23</v>
      </c>
      <c r="BK108" s="192">
        <f t="shared" si="9"/>
        <v>0</v>
      </c>
      <c r="BL108" s="19" t="s">
        <v>612</v>
      </c>
      <c r="BM108" s="191" t="s">
        <v>462</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n4W1rgYcF+j//ioskK/rCu2+SgfIJrmTZx2PPkdx2zSknuRywSJEvFkGW+70PmKIekgUVt6MwpEhvzpCtAbVlg==" saltValue="iEeWczgLJGv6VEnQ1M0bSQMoWEIy20njH4VvBUNn1p112Qw0t9BeFfGam3+Wc2xiZ7rsrkVyx85OmW1CSCpqtA==" spinCount="100000" sheet="1" objects="1" scenarios="1" formatColumns="0" formatRows="0" autoFilter="0"/>
  <autoFilter ref="C86:K108"/>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142</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2864</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2892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ROUND((SUM(BE87:BE107)),  2)</f>
        <v>0</v>
      </c>
      <c r="G35" s="36"/>
      <c r="H35" s="36"/>
      <c r="I35" s="126">
        <v>0.21</v>
      </c>
      <c r="J35" s="125">
        <f>ROUND(((SUM(BE87:BE107))*I35),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ROUND((SUM(BF87:BF107)),  2)</f>
        <v>0</v>
      </c>
      <c r="G36" s="36"/>
      <c r="H36" s="36"/>
      <c r="I36" s="126">
        <v>0.15</v>
      </c>
      <c r="J36" s="125">
        <f>ROUND(((SUM(BF87:BF107))*I36),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2864</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Rozvádě RV - Rozvádě RV</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2864</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Rozvádě RV - Rozvádě RV</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SUM(P90:P107)</f>
        <v>0</v>
      </c>
      <c r="Q89" s="172"/>
      <c r="R89" s="173">
        <f>SUM(R90:R107)</f>
        <v>0</v>
      </c>
      <c r="S89" s="172"/>
      <c r="T89" s="174">
        <f>SUM(T90:T107)</f>
        <v>0</v>
      </c>
      <c r="AR89" s="175" t="s">
        <v>221</v>
      </c>
      <c r="AT89" s="176" t="s">
        <v>79</v>
      </c>
      <c r="AU89" s="176" t="s">
        <v>23</v>
      </c>
      <c r="AY89" s="175" t="s">
        <v>201</v>
      </c>
      <c r="BK89" s="177">
        <f>SUM(BK90:BK107)</f>
        <v>0</v>
      </c>
    </row>
    <row r="90" spans="1:65" s="2" customFormat="1" ht="14.45" customHeight="1">
      <c r="A90" s="36"/>
      <c r="B90" s="37"/>
      <c r="C90" s="180" t="s">
        <v>23</v>
      </c>
      <c r="D90" s="180" t="s">
        <v>202</v>
      </c>
      <c r="E90" s="181" t="s">
        <v>1526</v>
      </c>
      <c r="F90" s="182" t="s">
        <v>1527</v>
      </c>
      <c r="G90" s="183" t="s">
        <v>434</v>
      </c>
      <c r="H90" s="184">
        <v>1</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89</v>
      </c>
    </row>
    <row r="91" spans="1:65" s="2" customFormat="1" ht="19.5">
      <c r="A91" s="36"/>
      <c r="B91" s="37"/>
      <c r="C91" s="38"/>
      <c r="D91" s="193" t="s">
        <v>953</v>
      </c>
      <c r="E91" s="38"/>
      <c r="F91" s="194" t="s">
        <v>1528</v>
      </c>
      <c r="G91" s="38"/>
      <c r="H91" s="38"/>
      <c r="I91" s="195"/>
      <c r="J91" s="38"/>
      <c r="K91" s="38"/>
      <c r="L91" s="41"/>
      <c r="M91" s="196"/>
      <c r="N91" s="197"/>
      <c r="O91" s="66"/>
      <c r="P91" s="66"/>
      <c r="Q91" s="66"/>
      <c r="R91" s="66"/>
      <c r="S91" s="66"/>
      <c r="T91" s="67"/>
      <c r="U91" s="36"/>
      <c r="V91" s="36"/>
      <c r="W91" s="36"/>
      <c r="X91" s="36"/>
      <c r="Y91" s="36"/>
      <c r="Z91" s="36"/>
      <c r="AA91" s="36"/>
      <c r="AB91" s="36"/>
      <c r="AC91" s="36"/>
      <c r="AD91" s="36"/>
      <c r="AE91" s="36"/>
      <c r="AT91" s="19" t="s">
        <v>953</v>
      </c>
      <c r="AU91" s="19" t="s">
        <v>89</v>
      </c>
    </row>
    <row r="92" spans="1:65" s="2" customFormat="1" ht="14.45" customHeight="1">
      <c r="A92" s="36"/>
      <c r="B92" s="37"/>
      <c r="C92" s="180" t="s">
        <v>89</v>
      </c>
      <c r="D92" s="180" t="s">
        <v>202</v>
      </c>
      <c r="E92" s="181" t="s">
        <v>1529</v>
      </c>
      <c r="F92" s="182" t="s">
        <v>1530</v>
      </c>
      <c r="G92" s="183" t="s">
        <v>434</v>
      </c>
      <c r="H92" s="184">
        <v>1</v>
      </c>
      <c r="I92" s="185"/>
      <c r="J92" s="186">
        <f>ROUND(I92*H92,2)</f>
        <v>0</v>
      </c>
      <c r="K92" s="182" t="s">
        <v>22</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612</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612</v>
      </c>
      <c r="BM92" s="191" t="s">
        <v>207</v>
      </c>
    </row>
    <row r="93" spans="1:65" s="2" customFormat="1" ht="19.5">
      <c r="A93" s="36"/>
      <c r="B93" s="37"/>
      <c r="C93" s="38"/>
      <c r="D93" s="193" t="s">
        <v>953</v>
      </c>
      <c r="E93" s="38"/>
      <c r="F93" s="194" t="s">
        <v>1531</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953</v>
      </c>
      <c r="AU93" s="19" t="s">
        <v>89</v>
      </c>
    </row>
    <row r="94" spans="1:65" s="2" customFormat="1" ht="14.45" customHeight="1">
      <c r="A94" s="36"/>
      <c r="B94" s="37"/>
      <c r="C94" s="180" t="s">
        <v>221</v>
      </c>
      <c r="D94" s="180" t="s">
        <v>202</v>
      </c>
      <c r="E94" s="181" t="s">
        <v>1532</v>
      </c>
      <c r="F94" s="182" t="s">
        <v>1533</v>
      </c>
      <c r="G94" s="183" t="s">
        <v>434</v>
      </c>
      <c r="H94" s="184">
        <v>1</v>
      </c>
      <c r="I94" s="185"/>
      <c r="J94" s="186">
        <f>ROUND(I94*H94,2)</f>
        <v>0</v>
      </c>
      <c r="K94" s="182" t="s">
        <v>22</v>
      </c>
      <c r="L94" s="41"/>
      <c r="M94" s="187" t="s">
        <v>22</v>
      </c>
      <c r="N94" s="188" t="s">
        <v>51</v>
      </c>
      <c r="O94" s="66"/>
      <c r="P94" s="189">
        <f>O94*H94</f>
        <v>0</v>
      </c>
      <c r="Q94" s="189">
        <v>0</v>
      </c>
      <c r="R94" s="189">
        <f>Q94*H94</f>
        <v>0</v>
      </c>
      <c r="S94" s="189">
        <v>0</v>
      </c>
      <c r="T94" s="190">
        <f>S94*H94</f>
        <v>0</v>
      </c>
      <c r="U94" s="36"/>
      <c r="V94" s="36"/>
      <c r="W94" s="36"/>
      <c r="X94" s="36"/>
      <c r="Y94" s="36"/>
      <c r="Z94" s="36"/>
      <c r="AA94" s="36"/>
      <c r="AB94" s="36"/>
      <c r="AC94" s="36"/>
      <c r="AD94" s="36"/>
      <c r="AE94" s="36"/>
      <c r="AR94" s="191" t="s">
        <v>612</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612</v>
      </c>
      <c r="BM94" s="191" t="s">
        <v>241</v>
      </c>
    </row>
    <row r="95" spans="1:65" s="2" customFormat="1" ht="19.5">
      <c r="A95" s="36"/>
      <c r="B95" s="37"/>
      <c r="C95" s="38"/>
      <c r="D95" s="193" t="s">
        <v>953</v>
      </c>
      <c r="E95" s="38"/>
      <c r="F95" s="194" t="s">
        <v>1534</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953</v>
      </c>
      <c r="AU95" s="19" t="s">
        <v>89</v>
      </c>
    </row>
    <row r="96" spans="1:65" s="2" customFormat="1" ht="14.45" customHeight="1">
      <c r="A96" s="36"/>
      <c r="B96" s="37"/>
      <c r="C96" s="180" t="s">
        <v>207</v>
      </c>
      <c r="D96" s="180" t="s">
        <v>202</v>
      </c>
      <c r="E96" s="181" t="s">
        <v>1535</v>
      </c>
      <c r="F96" s="182" t="s">
        <v>1536</v>
      </c>
      <c r="G96" s="183" t="s">
        <v>434</v>
      </c>
      <c r="H96" s="184">
        <v>3</v>
      </c>
      <c r="I96" s="185"/>
      <c r="J96" s="186">
        <f>ROUND(I96*H96,2)</f>
        <v>0</v>
      </c>
      <c r="K96" s="182" t="s">
        <v>22</v>
      </c>
      <c r="L96" s="41"/>
      <c r="M96" s="187" t="s">
        <v>22</v>
      </c>
      <c r="N96" s="188" t="s">
        <v>51</v>
      </c>
      <c r="O96" s="66"/>
      <c r="P96" s="189">
        <f>O96*H96</f>
        <v>0</v>
      </c>
      <c r="Q96" s="189">
        <v>0</v>
      </c>
      <c r="R96" s="189">
        <f>Q96*H96</f>
        <v>0</v>
      </c>
      <c r="S96" s="189">
        <v>0</v>
      </c>
      <c r="T96" s="190">
        <f>S96*H96</f>
        <v>0</v>
      </c>
      <c r="U96" s="36"/>
      <c r="V96" s="36"/>
      <c r="W96" s="36"/>
      <c r="X96" s="36"/>
      <c r="Y96" s="36"/>
      <c r="Z96" s="36"/>
      <c r="AA96" s="36"/>
      <c r="AB96" s="36"/>
      <c r="AC96" s="36"/>
      <c r="AD96" s="36"/>
      <c r="AE96" s="36"/>
      <c r="AR96" s="191" t="s">
        <v>612</v>
      </c>
      <c r="AT96" s="191" t="s">
        <v>202</v>
      </c>
      <c r="AU96" s="191" t="s">
        <v>89</v>
      </c>
      <c r="AY96" s="19" t="s">
        <v>201</v>
      </c>
      <c r="BE96" s="192">
        <f>IF(N96="základní",J96,0)</f>
        <v>0</v>
      </c>
      <c r="BF96" s="192">
        <f>IF(N96="snížená",J96,0)</f>
        <v>0</v>
      </c>
      <c r="BG96" s="192">
        <f>IF(N96="zákl. přenesená",J96,0)</f>
        <v>0</v>
      </c>
      <c r="BH96" s="192">
        <f>IF(N96="sníž. přenesená",J96,0)</f>
        <v>0</v>
      </c>
      <c r="BI96" s="192">
        <f>IF(N96="nulová",J96,0)</f>
        <v>0</v>
      </c>
      <c r="BJ96" s="19" t="s">
        <v>23</v>
      </c>
      <c r="BK96" s="192">
        <f>ROUND(I96*H96,2)</f>
        <v>0</v>
      </c>
      <c r="BL96" s="19" t="s">
        <v>612</v>
      </c>
      <c r="BM96" s="191" t="s">
        <v>253</v>
      </c>
    </row>
    <row r="97" spans="1:65" s="2" customFormat="1" ht="14.45" customHeight="1">
      <c r="A97" s="36"/>
      <c r="B97" s="37"/>
      <c r="C97" s="180" t="s">
        <v>234</v>
      </c>
      <c r="D97" s="180" t="s">
        <v>202</v>
      </c>
      <c r="E97" s="181" t="s">
        <v>1538</v>
      </c>
      <c r="F97" s="182" t="s">
        <v>1539</v>
      </c>
      <c r="G97" s="183" t="s">
        <v>434</v>
      </c>
      <c r="H97" s="184">
        <v>1</v>
      </c>
      <c r="I97" s="185"/>
      <c r="J97" s="186">
        <f>ROUND(I97*H97,2)</f>
        <v>0</v>
      </c>
      <c r="K97" s="182" t="s">
        <v>22</v>
      </c>
      <c r="L97" s="41"/>
      <c r="M97" s="187" t="s">
        <v>22</v>
      </c>
      <c r="N97" s="188" t="s">
        <v>51</v>
      </c>
      <c r="O97" s="66"/>
      <c r="P97" s="189">
        <f>O97*H97</f>
        <v>0</v>
      </c>
      <c r="Q97" s="189">
        <v>0</v>
      </c>
      <c r="R97" s="189">
        <f>Q97*H97</f>
        <v>0</v>
      </c>
      <c r="S97" s="189">
        <v>0</v>
      </c>
      <c r="T97" s="190">
        <f>S97*H97</f>
        <v>0</v>
      </c>
      <c r="U97" s="36"/>
      <c r="V97" s="36"/>
      <c r="W97" s="36"/>
      <c r="X97" s="36"/>
      <c r="Y97" s="36"/>
      <c r="Z97" s="36"/>
      <c r="AA97" s="36"/>
      <c r="AB97" s="36"/>
      <c r="AC97" s="36"/>
      <c r="AD97" s="36"/>
      <c r="AE97" s="36"/>
      <c r="AR97" s="191" t="s">
        <v>612</v>
      </c>
      <c r="AT97" s="191" t="s">
        <v>202</v>
      </c>
      <c r="AU97" s="191" t="s">
        <v>89</v>
      </c>
      <c r="AY97" s="19" t="s">
        <v>201</v>
      </c>
      <c r="BE97" s="192">
        <f>IF(N97="základní",J97,0)</f>
        <v>0</v>
      </c>
      <c r="BF97" s="192">
        <f>IF(N97="snížená",J97,0)</f>
        <v>0</v>
      </c>
      <c r="BG97" s="192">
        <f>IF(N97="zákl. přenesená",J97,0)</f>
        <v>0</v>
      </c>
      <c r="BH97" s="192">
        <f>IF(N97="sníž. přenesená",J97,0)</f>
        <v>0</v>
      </c>
      <c r="BI97" s="192">
        <f>IF(N97="nulová",J97,0)</f>
        <v>0</v>
      </c>
      <c r="BJ97" s="19" t="s">
        <v>23</v>
      </c>
      <c r="BK97" s="192">
        <f>ROUND(I97*H97,2)</f>
        <v>0</v>
      </c>
      <c r="BL97" s="19" t="s">
        <v>612</v>
      </c>
      <c r="BM97" s="191" t="s">
        <v>28</v>
      </c>
    </row>
    <row r="98" spans="1:65" s="2" customFormat="1" ht="19.5">
      <c r="A98" s="36"/>
      <c r="B98" s="37"/>
      <c r="C98" s="38"/>
      <c r="D98" s="193" t="s">
        <v>953</v>
      </c>
      <c r="E98" s="38"/>
      <c r="F98" s="194" t="s">
        <v>1540</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953</v>
      </c>
      <c r="AU98" s="19" t="s">
        <v>89</v>
      </c>
    </row>
    <row r="99" spans="1:65" s="2" customFormat="1" ht="14.45" customHeight="1">
      <c r="A99" s="36"/>
      <c r="B99" s="37"/>
      <c r="C99" s="180" t="s">
        <v>241</v>
      </c>
      <c r="D99" s="180" t="s">
        <v>202</v>
      </c>
      <c r="E99" s="181" t="s">
        <v>1541</v>
      </c>
      <c r="F99" s="182" t="s">
        <v>1542</v>
      </c>
      <c r="G99" s="183" t="s">
        <v>434</v>
      </c>
      <c r="H99" s="184">
        <v>2</v>
      </c>
      <c r="I99" s="185"/>
      <c r="J99" s="186">
        <f>ROUND(I99*H99,2)</f>
        <v>0</v>
      </c>
      <c r="K99" s="182" t="s">
        <v>22</v>
      </c>
      <c r="L99" s="41"/>
      <c r="M99" s="187" t="s">
        <v>22</v>
      </c>
      <c r="N99" s="188" t="s">
        <v>51</v>
      </c>
      <c r="O99" s="66"/>
      <c r="P99" s="189">
        <f>O99*H99</f>
        <v>0</v>
      </c>
      <c r="Q99" s="189">
        <v>0</v>
      </c>
      <c r="R99" s="189">
        <f>Q99*H99</f>
        <v>0</v>
      </c>
      <c r="S99" s="189">
        <v>0</v>
      </c>
      <c r="T99" s="190">
        <f>S99*H99</f>
        <v>0</v>
      </c>
      <c r="U99" s="36"/>
      <c r="V99" s="36"/>
      <c r="W99" s="36"/>
      <c r="X99" s="36"/>
      <c r="Y99" s="36"/>
      <c r="Z99" s="36"/>
      <c r="AA99" s="36"/>
      <c r="AB99" s="36"/>
      <c r="AC99" s="36"/>
      <c r="AD99" s="36"/>
      <c r="AE99" s="36"/>
      <c r="AR99" s="191" t="s">
        <v>612</v>
      </c>
      <c r="AT99" s="191" t="s">
        <v>202</v>
      </c>
      <c r="AU99" s="191" t="s">
        <v>89</v>
      </c>
      <c r="AY99" s="19" t="s">
        <v>201</v>
      </c>
      <c r="BE99" s="192">
        <f>IF(N99="základní",J99,0)</f>
        <v>0</v>
      </c>
      <c r="BF99" s="192">
        <f>IF(N99="snížená",J99,0)</f>
        <v>0</v>
      </c>
      <c r="BG99" s="192">
        <f>IF(N99="zákl. přenesená",J99,0)</f>
        <v>0</v>
      </c>
      <c r="BH99" s="192">
        <f>IF(N99="sníž. přenesená",J99,0)</f>
        <v>0</v>
      </c>
      <c r="BI99" s="192">
        <f>IF(N99="nulová",J99,0)</f>
        <v>0</v>
      </c>
      <c r="BJ99" s="19" t="s">
        <v>23</v>
      </c>
      <c r="BK99" s="192">
        <f>ROUND(I99*H99,2)</f>
        <v>0</v>
      </c>
      <c r="BL99" s="19" t="s">
        <v>612</v>
      </c>
      <c r="BM99" s="191" t="s">
        <v>137</v>
      </c>
    </row>
    <row r="100" spans="1:65" s="2" customFormat="1" ht="19.5">
      <c r="A100" s="36"/>
      <c r="B100" s="37"/>
      <c r="C100" s="38"/>
      <c r="D100" s="193" t="s">
        <v>953</v>
      </c>
      <c r="E100" s="38"/>
      <c r="F100" s="194" t="s">
        <v>1543</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953</v>
      </c>
      <c r="AU100" s="19" t="s">
        <v>89</v>
      </c>
    </row>
    <row r="101" spans="1:65" s="2" customFormat="1" ht="14.45" customHeight="1">
      <c r="A101" s="36"/>
      <c r="B101" s="37"/>
      <c r="C101" s="180" t="s">
        <v>246</v>
      </c>
      <c r="D101" s="180" t="s">
        <v>202</v>
      </c>
      <c r="E101" s="181" t="s">
        <v>1544</v>
      </c>
      <c r="F101" s="182" t="s">
        <v>1545</v>
      </c>
      <c r="G101" s="183" t="s">
        <v>434</v>
      </c>
      <c r="H101" s="184">
        <v>1</v>
      </c>
      <c r="I101" s="185"/>
      <c r="J101" s="186">
        <f>ROUND(I101*H101,2)</f>
        <v>0</v>
      </c>
      <c r="K101" s="182" t="s">
        <v>22</v>
      </c>
      <c r="L101" s="41"/>
      <c r="M101" s="187" t="s">
        <v>22</v>
      </c>
      <c r="N101" s="188" t="s">
        <v>51</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612</v>
      </c>
      <c r="AT101" s="191" t="s">
        <v>202</v>
      </c>
      <c r="AU101" s="191" t="s">
        <v>89</v>
      </c>
      <c r="AY101" s="19" t="s">
        <v>201</v>
      </c>
      <c r="BE101" s="192">
        <f>IF(N101="základní",J101,0)</f>
        <v>0</v>
      </c>
      <c r="BF101" s="192">
        <f>IF(N101="snížená",J101,0)</f>
        <v>0</v>
      </c>
      <c r="BG101" s="192">
        <f>IF(N101="zákl. přenesená",J101,0)</f>
        <v>0</v>
      </c>
      <c r="BH101" s="192">
        <f>IF(N101="sníž. přenesená",J101,0)</f>
        <v>0</v>
      </c>
      <c r="BI101" s="192">
        <f>IF(N101="nulová",J101,0)</f>
        <v>0</v>
      </c>
      <c r="BJ101" s="19" t="s">
        <v>23</v>
      </c>
      <c r="BK101" s="192">
        <f>ROUND(I101*H101,2)</f>
        <v>0</v>
      </c>
      <c r="BL101" s="19" t="s">
        <v>612</v>
      </c>
      <c r="BM101" s="191" t="s">
        <v>152</v>
      </c>
    </row>
    <row r="102" spans="1:65" s="2" customFormat="1" ht="19.5">
      <c r="A102" s="36"/>
      <c r="B102" s="37"/>
      <c r="C102" s="38"/>
      <c r="D102" s="193" t="s">
        <v>953</v>
      </c>
      <c r="E102" s="38"/>
      <c r="F102" s="194" t="s">
        <v>1546</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953</v>
      </c>
      <c r="AU102" s="19" t="s">
        <v>89</v>
      </c>
    </row>
    <row r="103" spans="1:65" s="2" customFormat="1" ht="14.45" customHeight="1">
      <c r="A103" s="36"/>
      <c r="B103" s="37"/>
      <c r="C103" s="180" t="s">
        <v>253</v>
      </c>
      <c r="D103" s="180" t="s">
        <v>202</v>
      </c>
      <c r="E103" s="181" t="s">
        <v>1547</v>
      </c>
      <c r="F103" s="182" t="s">
        <v>1548</v>
      </c>
      <c r="G103" s="183" t="s">
        <v>434</v>
      </c>
      <c r="H103" s="184">
        <v>2</v>
      </c>
      <c r="I103" s="185"/>
      <c r="J103" s="186">
        <f>ROUND(I103*H103,2)</f>
        <v>0</v>
      </c>
      <c r="K103" s="182" t="s">
        <v>22</v>
      </c>
      <c r="L103" s="41"/>
      <c r="M103" s="187" t="s">
        <v>22</v>
      </c>
      <c r="N103" s="188" t="s">
        <v>51</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612</v>
      </c>
      <c r="AT103" s="191" t="s">
        <v>202</v>
      </c>
      <c r="AU103" s="191" t="s">
        <v>89</v>
      </c>
      <c r="AY103" s="19" t="s">
        <v>201</v>
      </c>
      <c r="BE103" s="192">
        <f>IF(N103="základní",J103,0)</f>
        <v>0</v>
      </c>
      <c r="BF103" s="192">
        <f>IF(N103="snížená",J103,0)</f>
        <v>0</v>
      </c>
      <c r="BG103" s="192">
        <f>IF(N103="zákl. přenesená",J103,0)</f>
        <v>0</v>
      </c>
      <c r="BH103" s="192">
        <f>IF(N103="sníž. přenesená",J103,0)</f>
        <v>0</v>
      </c>
      <c r="BI103" s="192">
        <f>IF(N103="nulová",J103,0)</f>
        <v>0</v>
      </c>
      <c r="BJ103" s="19" t="s">
        <v>23</v>
      </c>
      <c r="BK103" s="192">
        <f>ROUND(I103*H103,2)</f>
        <v>0</v>
      </c>
      <c r="BL103" s="19" t="s">
        <v>612</v>
      </c>
      <c r="BM103" s="191" t="s">
        <v>317</v>
      </c>
    </row>
    <row r="104" spans="1:65" s="2" customFormat="1" ht="19.5">
      <c r="A104" s="36"/>
      <c r="B104" s="37"/>
      <c r="C104" s="38"/>
      <c r="D104" s="193" t="s">
        <v>953</v>
      </c>
      <c r="E104" s="38"/>
      <c r="F104" s="194" t="s">
        <v>1549</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953</v>
      </c>
      <c r="AU104" s="19" t="s">
        <v>89</v>
      </c>
    </row>
    <row r="105" spans="1:65" s="2" customFormat="1" ht="14.45" customHeight="1">
      <c r="A105" s="36"/>
      <c r="B105" s="37"/>
      <c r="C105" s="180" t="s">
        <v>260</v>
      </c>
      <c r="D105" s="180" t="s">
        <v>202</v>
      </c>
      <c r="E105" s="181" t="s">
        <v>2893</v>
      </c>
      <c r="F105" s="182" t="s">
        <v>2894</v>
      </c>
      <c r="G105" s="183" t="s">
        <v>434</v>
      </c>
      <c r="H105" s="184">
        <v>1</v>
      </c>
      <c r="I105" s="185"/>
      <c r="J105" s="186">
        <f>ROUND(I105*H105,2)</f>
        <v>0</v>
      </c>
      <c r="K105" s="182" t="s">
        <v>22</v>
      </c>
      <c r="L105" s="41"/>
      <c r="M105" s="187" t="s">
        <v>22</v>
      </c>
      <c r="N105" s="188" t="s">
        <v>51</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612</v>
      </c>
      <c r="AT105" s="191" t="s">
        <v>202</v>
      </c>
      <c r="AU105" s="191" t="s">
        <v>89</v>
      </c>
      <c r="AY105" s="19" t="s">
        <v>201</v>
      </c>
      <c r="BE105" s="192">
        <f>IF(N105="základní",J105,0)</f>
        <v>0</v>
      </c>
      <c r="BF105" s="192">
        <f>IF(N105="snížená",J105,0)</f>
        <v>0</v>
      </c>
      <c r="BG105" s="192">
        <f>IF(N105="zákl. přenesená",J105,0)</f>
        <v>0</v>
      </c>
      <c r="BH105" s="192">
        <f>IF(N105="sníž. přenesená",J105,0)</f>
        <v>0</v>
      </c>
      <c r="BI105" s="192">
        <f>IF(N105="nulová",J105,0)</f>
        <v>0</v>
      </c>
      <c r="BJ105" s="19" t="s">
        <v>23</v>
      </c>
      <c r="BK105" s="192">
        <f>ROUND(I105*H105,2)</f>
        <v>0</v>
      </c>
      <c r="BL105" s="19" t="s">
        <v>612</v>
      </c>
      <c r="BM105" s="191" t="s">
        <v>328</v>
      </c>
    </row>
    <row r="106" spans="1:65" s="2" customFormat="1" ht="19.5">
      <c r="A106" s="36"/>
      <c r="B106" s="37"/>
      <c r="C106" s="38"/>
      <c r="D106" s="193" t="s">
        <v>953</v>
      </c>
      <c r="E106" s="38"/>
      <c r="F106" s="194" t="s">
        <v>2895</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953</v>
      </c>
      <c r="AU106" s="19" t="s">
        <v>89</v>
      </c>
    </row>
    <row r="107" spans="1:65" s="2" customFormat="1" ht="14.45" customHeight="1">
      <c r="A107" s="36"/>
      <c r="B107" s="37"/>
      <c r="C107" s="180" t="s">
        <v>28</v>
      </c>
      <c r="D107" s="180" t="s">
        <v>202</v>
      </c>
      <c r="E107" s="181" t="s">
        <v>2896</v>
      </c>
      <c r="F107" s="182" t="s">
        <v>1554</v>
      </c>
      <c r="G107" s="183" t="s">
        <v>434</v>
      </c>
      <c r="H107" s="184">
        <v>1</v>
      </c>
      <c r="I107" s="185"/>
      <c r="J107" s="186">
        <f>ROUND(I107*H107,2)</f>
        <v>0</v>
      </c>
      <c r="K107" s="182" t="s">
        <v>22</v>
      </c>
      <c r="L107" s="41"/>
      <c r="M107" s="263" t="s">
        <v>22</v>
      </c>
      <c r="N107" s="264" t="s">
        <v>51</v>
      </c>
      <c r="O107" s="258"/>
      <c r="P107" s="265">
        <f>O107*H107</f>
        <v>0</v>
      </c>
      <c r="Q107" s="265">
        <v>0</v>
      </c>
      <c r="R107" s="265">
        <f>Q107*H107</f>
        <v>0</v>
      </c>
      <c r="S107" s="265">
        <v>0</v>
      </c>
      <c r="T107" s="266">
        <f>S107*H107</f>
        <v>0</v>
      </c>
      <c r="U107" s="36"/>
      <c r="V107" s="36"/>
      <c r="W107" s="36"/>
      <c r="X107" s="36"/>
      <c r="Y107" s="36"/>
      <c r="Z107" s="36"/>
      <c r="AA107" s="36"/>
      <c r="AB107" s="36"/>
      <c r="AC107" s="36"/>
      <c r="AD107" s="36"/>
      <c r="AE107" s="36"/>
      <c r="AR107" s="191" t="s">
        <v>612</v>
      </c>
      <c r="AT107" s="191" t="s">
        <v>202</v>
      </c>
      <c r="AU107" s="191" t="s">
        <v>89</v>
      </c>
      <c r="AY107" s="19" t="s">
        <v>201</v>
      </c>
      <c r="BE107" s="192">
        <f>IF(N107="základní",J107,0)</f>
        <v>0</v>
      </c>
      <c r="BF107" s="192">
        <f>IF(N107="snížená",J107,0)</f>
        <v>0</v>
      </c>
      <c r="BG107" s="192">
        <f>IF(N107="zákl. přenesená",J107,0)</f>
        <v>0</v>
      </c>
      <c r="BH107" s="192">
        <f>IF(N107="sníž. přenesená",J107,0)</f>
        <v>0</v>
      </c>
      <c r="BI107" s="192">
        <f>IF(N107="nulová",J107,0)</f>
        <v>0</v>
      </c>
      <c r="BJ107" s="19" t="s">
        <v>23</v>
      </c>
      <c r="BK107" s="192">
        <f>ROUND(I107*H107,2)</f>
        <v>0</v>
      </c>
      <c r="BL107" s="19" t="s">
        <v>612</v>
      </c>
      <c r="BM107" s="191" t="s">
        <v>344</v>
      </c>
    </row>
    <row r="108" spans="1:65" s="2" customFormat="1" ht="6.95" customHeight="1">
      <c r="A108" s="36"/>
      <c r="B108" s="49"/>
      <c r="C108" s="50"/>
      <c r="D108" s="50"/>
      <c r="E108" s="50"/>
      <c r="F108" s="50"/>
      <c r="G108" s="50"/>
      <c r="H108" s="50"/>
      <c r="I108" s="50"/>
      <c r="J108" s="50"/>
      <c r="K108" s="50"/>
      <c r="L108" s="41"/>
      <c r="M108" s="36"/>
      <c r="O108" s="36"/>
      <c r="P108" s="36"/>
      <c r="Q108" s="36"/>
      <c r="R108" s="36"/>
      <c r="S108" s="36"/>
      <c r="T108" s="36"/>
      <c r="U108" s="36"/>
      <c r="V108" s="36"/>
      <c r="W108" s="36"/>
      <c r="X108" s="36"/>
      <c r="Y108" s="36"/>
      <c r="Z108" s="36"/>
      <c r="AA108" s="36"/>
      <c r="AB108" s="36"/>
      <c r="AC108" s="36"/>
      <c r="AD108" s="36"/>
      <c r="AE108" s="36"/>
    </row>
  </sheetData>
  <sheetProtection algorithmName="SHA-512" hashValue="Uxog/52oaXTG2dWMt36J8Gb2W8dDCUXhpQgc8/IuegDA1xXXZzlD/0Lf6iqxbE0C9r6et946abQOIcJa3zp8hQ==" saltValue="mLTt67vkinkkBRdN6VtqwozVRBkCkGCXn7Ls+9jjDdUFXoWjvFkLwAeJak4zPNSx/jqBIijNXEK3k+7gYuKPHg==" spinCount="100000" sheet="1" objects="1" scenarios="1" formatColumns="0" formatRows="0" autoFilter="0"/>
  <autoFilter ref="C86:K107"/>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4"/>
  <sheetViews>
    <sheetView showGridLines="0" topLeftCell="A6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146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2897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1422</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ROUND((SUM(BE87:BE93)),  2)</f>
        <v>0</v>
      </c>
      <c r="G35" s="36"/>
      <c r="H35" s="36"/>
      <c r="I35" s="126">
        <v>0.21</v>
      </c>
      <c r="J35" s="125">
        <f>ROUND(((SUM(BE87:BE93))*I35),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ROUND((SUM(BF87:BF93)),  2)</f>
        <v>0</v>
      </c>
      <c r="G36" s="36"/>
      <c r="H36" s="36"/>
      <c r="I36" s="126">
        <v>0.15</v>
      </c>
      <c r="J36" s="125">
        <f>ROUND(((SUM(BF87:BF93))*I36),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ROUND((SUM(BG87:BG93)),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ROUND((SUM(BH87:BH93)),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ROUND((SUM(BI87:BI93)),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2897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Demontáž - Demontáž</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2897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Demontáž - Demontáž</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SUM(P90:P93)</f>
        <v>0</v>
      </c>
      <c r="Q89" s="172"/>
      <c r="R89" s="173">
        <f>SUM(R90:R93)</f>
        <v>0</v>
      </c>
      <c r="S89" s="172"/>
      <c r="T89" s="174">
        <f>SUM(T90:T93)</f>
        <v>0</v>
      </c>
      <c r="AR89" s="175" t="s">
        <v>221</v>
      </c>
      <c r="AT89" s="176" t="s">
        <v>79</v>
      </c>
      <c r="AU89" s="176" t="s">
        <v>23</v>
      </c>
      <c r="AY89" s="175" t="s">
        <v>201</v>
      </c>
      <c r="BK89" s="177">
        <f>SUM(BK90:BK93)</f>
        <v>0</v>
      </c>
    </row>
    <row r="90" spans="1:65" s="2" customFormat="1" ht="14.45" customHeight="1">
      <c r="A90" s="36"/>
      <c r="B90" s="37"/>
      <c r="C90" s="180" t="s">
        <v>23</v>
      </c>
      <c r="D90" s="180" t="s">
        <v>202</v>
      </c>
      <c r="E90" s="181" t="s">
        <v>2833</v>
      </c>
      <c r="F90" s="182" t="s">
        <v>2834</v>
      </c>
      <c r="G90" s="183" t="s">
        <v>216</v>
      </c>
      <c r="H90" s="184">
        <v>110</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89</v>
      </c>
    </row>
    <row r="91" spans="1:65" s="2" customFormat="1" ht="14.45" customHeight="1">
      <c r="A91" s="36"/>
      <c r="B91" s="37"/>
      <c r="C91" s="180" t="s">
        <v>89</v>
      </c>
      <c r="D91" s="180" t="s">
        <v>202</v>
      </c>
      <c r="E91" s="181" t="s">
        <v>2898</v>
      </c>
      <c r="F91" s="182" t="s">
        <v>2899</v>
      </c>
      <c r="G91" s="183" t="s">
        <v>216</v>
      </c>
      <c r="H91" s="184">
        <v>110</v>
      </c>
      <c r="I91" s="185"/>
      <c r="J91" s="186">
        <f>ROUND(I91*H91,2)</f>
        <v>0</v>
      </c>
      <c r="K91" s="182" t="s">
        <v>22</v>
      </c>
      <c r="L91" s="41"/>
      <c r="M91" s="187" t="s">
        <v>22</v>
      </c>
      <c r="N91" s="188" t="s">
        <v>51</v>
      </c>
      <c r="O91" s="66"/>
      <c r="P91" s="189">
        <f>O91*H91</f>
        <v>0</v>
      </c>
      <c r="Q91" s="189">
        <v>0</v>
      </c>
      <c r="R91" s="189">
        <f>Q91*H91</f>
        <v>0</v>
      </c>
      <c r="S91" s="189">
        <v>0</v>
      </c>
      <c r="T91" s="190">
        <f>S91*H91</f>
        <v>0</v>
      </c>
      <c r="U91" s="36"/>
      <c r="V91" s="36"/>
      <c r="W91" s="36"/>
      <c r="X91" s="36"/>
      <c r="Y91" s="36"/>
      <c r="Z91" s="36"/>
      <c r="AA91" s="36"/>
      <c r="AB91" s="36"/>
      <c r="AC91" s="36"/>
      <c r="AD91" s="36"/>
      <c r="AE91" s="36"/>
      <c r="AR91" s="191" t="s">
        <v>612</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612</v>
      </c>
      <c r="BM91" s="191" t="s">
        <v>207</v>
      </c>
    </row>
    <row r="92" spans="1:65" s="2" customFormat="1" ht="14.45" customHeight="1">
      <c r="A92" s="36"/>
      <c r="B92" s="37"/>
      <c r="C92" s="180" t="s">
        <v>221</v>
      </c>
      <c r="D92" s="180" t="s">
        <v>202</v>
      </c>
      <c r="E92" s="181" t="s">
        <v>1435</v>
      </c>
      <c r="F92" s="182" t="s">
        <v>1436</v>
      </c>
      <c r="G92" s="183" t="s">
        <v>1434</v>
      </c>
      <c r="H92" s="184">
        <v>4</v>
      </c>
      <c r="I92" s="185"/>
      <c r="J92" s="186">
        <f>ROUND(I92*H92,2)</f>
        <v>0</v>
      </c>
      <c r="K92" s="182" t="s">
        <v>22</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612</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612</v>
      </c>
      <c r="BM92" s="191" t="s">
        <v>241</v>
      </c>
    </row>
    <row r="93" spans="1:65" s="2" customFormat="1" ht="14.45" customHeight="1">
      <c r="A93" s="36"/>
      <c r="B93" s="37"/>
      <c r="C93" s="180" t="s">
        <v>207</v>
      </c>
      <c r="D93" s="180" t="s">
        <v>202</v>
      </c>
      <c r="E93" s="181" t="s">
        <v>1466</v>
      </c>
      <c r="F93" s="182" t="s">
        <v>1467</v>
      </c>
      <c r="G93" s="183" t="s">
        <v>1463</v>
      </c>
      <c r="H93" s="184">
        <v>4</v>
      </c>
      <c r="I93" s="185"/>
      <c r="J93" s="186">
        <f>ROUND(I93*H93,2)</f>
        <v>0</v>
      </c>
      <c r="K93" s="182" t="s">
        <v>22</v>
      </c>
      <c r="L93" s="41"/>
      <c r="M93" s="263" t="s">
        <v>22</v>
      </c>
      <c r="N93" s="264" t="s">
        <v>51</v>
      </c>
      <c r="O93" s="258"/>
      <c r="P93" s="265">
        <f>O93*H93</f>
        <v>0</v>
      </c>
      <c r="Q93" s="265">
        <v>0</v>
      </c>
      <c r="R93" s="265">
        <f>Q93*H93</f>
        <v>0</v>
      </c>
      <c r="S93" s="265">
        <v>0</v>
      </c>
      <c r="T93" s="266">
        <f>S93*H93</f>
        <v>0</v>
      </c>
      <c r="U93" s="36"/>
      <c r="V93" s="36"/>
      <c r="W93" s="36"/>
      <c r="X93" s="36"/>
      <c r="Y93" s="36"/>
      <c r="Z93" s="36"/>
      <c r="AA93" s="36"/>
      <c r="AB93" s="36"/>
      <c r="AC93" s="36"/>
      <c r="AD93" s="36"/>
      <c r="AE93" s="36"/>
      <c r="AR93" s="191" t="s">
        <v>612</v>
      </c>
      <c r="AT93" s="191" t="s">
        <v>202</v>
      </c>
      <c r="AU93" s="191" t="s">
        <v>89</v>
      </c>
      <c r="AY93" s="19" t="s">
        <v>201</v>
      </c>
      <c r="BE93" s="192">
        <f>IF(N93="základní",J93,0)</f>
        <v>0</v>
      </c>
      <c r="BF93" s="192">
        <f>IF(N93="snížená",J93,0)</f>
        <v>0</v>
      </c>
      <c r="BG93" s="192">
        <f>IF(N93="zákl. přenesená",J93,0)</f>
        <v>0</v>
      </c>
      <c r="BH93" s="192">
        <f>IF(N93="sníž. přenesená",J93,0)</f>
        <v>0</v>
      </c>
      <c r="BI93" s="192">
        <f>IF(N93="nulová",J93,0)</f>
        <v>0</v>
      </c>
      <c r="BJ93" s="19" t="s">
        <v>23</v>
      </c>
      <c r="BK93" s="192">
        <f>ROUND(I93*H93,2)</f>
        <v>0</v>
      </c>
      <c r="BL93" s="19" t="s">
        <v>612</v>
      </c>
      <c r="BM93" s="191" t="s">
        <v>253</v>
      </c>
    </row>
    <row r="94" spans="1:65" s="2" customFormat="1" ht="6.95" customHeight="1">
      <c r="A94" s="36"/>
      <c r="B94" s="49"/>
      <c r="C94" s="50"/>
      <c r="D94" s="50"/>
      <c r="E94" s="50"/>
      <c r="F94" s="50"/>
      <c r="G94" s="50"/>
      <c r="H94" s="50"/>
      <c r="I94" s="50"/>
      <c r="J94" s="50"/>
      <c r="K94" s="50"/>
      <c r="L94" s="41"/>
      <c r="M94" s="36"/>
      <c r="O94" s="36"/>
      <c r="P94" s="36"/>
      <c r="Q94" s="36"/>
      <c r="R94" s="36"/>
      <c r="S94" s="36"/>
      <c r="T94" s="36"/>
      <c r="U94" s="36"/>
      <c r="V94" s="36"/>
      <c r="W94" s="36"/>
      <c r="X94" s="36"/>
      <c r="Y94" s="36"/>
      <c r="Z94" s="36"/>
      <c r="AA94" s="36"/>
      <c r="AB94" s="36"/>
      <c r="AC94" s="36"/>
      <c r="AD94" s="36"/>
      <c r="AE94" s="36"/>
    </row>
  </sheetData>
  <sheetProtection algorithmName="SHA-512" hashValue="Eu739tfxT6ZfrJtN6BFP2U/diqgS9UP539LGfFRhjumyCl6Us/pIpu66C+N98859NIl/jzHxtSM4E7mJiRSnnw==" saltValue="UhtUMBrSpQ91NrzzqfPcj/Td/zIR85Bl49SfkIDhSs9ub9tokynJzzibeh3/nLdLIwWJcYMiTkXgK87Yf+q98A==" spinCount="100000" sheet="1" objects="1" scenarios="1" formatColumns="0" formatRows="0" autoFilter="0"/>
  <autoFilter ref="C86:K9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147</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2897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1468</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ROUND((SUM(BE87:BE110)),  2)</f>
        <v>0</v>
      </c>
      <c r="G35" s="36"/>
      <c r="H35" s="36"/>
      <c r="I35" s="126">
        <v>0.21</v>
      </c>
      <c r="J35" s="125">
        <f>ROUND(((SUM(BE87:BE110))*I35),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ROUND((SUM(BF87:BF110)),  2)</f>
        <v>0</v>
      </c>
      <c r="G36" s="36"/>
      <c r="H36" s="36"/>
      <c r="I36" s="126">
        <v>0.15</v>
      </c>
      <c r="J36" s="125">
        <f>ROUND(((SUM(BF87:BF110))*I36),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ROUND((SUM(BG87:BG110)),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ROUND((SUM(BH87:BH110)),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ROUND((SUM(BI87:BI110)),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2897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Elektro - Elektro</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2897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Elektro - Elektro</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SUM(P90:P110)</f>
        <v>0</v>
      </c>
      <c r="Q89" s="172"/>
      <c r="R89" s="173">
        <f>SUM(R90:R110)</f>
        <v>0</v>
      </c>
      <c r="S89" s="172"/>
      <c r="T89" s="174">
        <f>SUM(T90:T110)</f>
        <v>0</v>
      </c>
      <c r="AR89" s="175" t="s">
        <v>221</v>
      </c>
      <c r="AT89" s="176" t="s">
        <v>79</v>
      </c>
      <c r="AU89" s="176" t="s">
        <v>23</v>
      </c>
      <c r="AY89" s="175" t="s">
        <v>201</v>
      </c>
      <c r="BK89" s="177">
        <f>SUM(BK90:BK110)</f>
        <v>0</v>
      </c>
    </row>
    <row r="90" spans="1:65" s="2" customFormat="1" ht="14.45" customHeight="1">
      <c r="A90" s="36"/>
      <c r="B90" s="37"/>
      <c r="C90" s="180" t="s">
        <v>23</v>
      </c>
      <c r="D90" s="180" t="s">
        <v>202</v>
      </c>
      <c r="E90" s="181" t="s">
        <v>2900</v>
      </c>
      <c r="F90" s="182" t="s">
        <v>2901</v>
      </c>
      <c r="G90" s="183" t="s">
        <v>216</v>
      </c>
      <c r="H90" s="184">
        <v>300</v>
      </c>
      <c r="I90" s="185"/>
      <c r="J90" s="186">
        <f t="shared" ref="J90:J110" si="0">ROUND(I90*H90,2)</f>
        <v>0</v>
      </c>
      <c r="K90" s="182" t="s">
        <v>22</v>
      </c>
      <c r="L90" s="41"/>
      <c r="M90" s="187" t="s">
        <v>22</v>
      </c>
      <c r="N90" s="188" t="s">
        <v>51</v>
      </c>
      <c r="O90" s="66"/>
      <c r="P90" s="189">
        <f t="shared" ref="P90:P110" si="1">O90*H90</f>
        <v>0</v>
      </c>
      <c r="Q90" s="189">
        <v>0</v>
      </c>
      <c r="R90" s="189">
        <f t="shared" ref="R90:R110" si="2">Q90*H90</f>
        <v>0</v>
      </c>
      <c r="S90" s="189">
        <v>0</v>
      </c>
      <c r="T90" s="190">
        <f t="shared" ref="T90:T110" si="3">S90*H90</f>
        <v>0</v>
      </c>
      <c r="U90" s="36"/>
      <c r="V90" s="36"/>
      <c r="W90" s="36"/>
      <c r="X90" s="36"/>
      <c r="Y90" s="36"/>
      <c r="Z90" s="36"/>
      <c r="AA90" s="36"/>
      <c r="AB90" s="36"/>
      <c r="AC90" s="36"/>
      <c r="AD90" s="36"/>
      <c r="AE90" s="36"/>
      <c r="AR90" s="191" t="s">
        <v>612</v>
      </c>
      <c r="AT90" s="191" t="s">
        <v>202</v>
      </c>
      <c r="AU90" s="191" t="s">
        <v>89</v>
      </c>
      <c r="AY90" s="19" t="s">
        <v>201</v>
      </c>
      <c r="BE90" s="192">
        <f t="shared" ref="BE90:BE110" si="4">IF(N90="základní",J90,0)</f>
        <v>0</v>
      </c>
      <c r="BF90" s="192">
        <f t="shared" ref="BF90:BF110" si="5">IF(N90="snížená",J90,0)</f>
        <v>0</v>
      </c>
      <c r="BG90" s="192">
        <f t="shared" ref="BG90:BG110" si="6">IF(N90="zákl. přenesená",J90,0)</f>
        <v>0</v>
      </c>
      <c r="BH90" s="192">
        <f t="shared" ref="BH90:BH110" si="7">IF(N90="sníž. přenesená",J90,0)</f>
        <v>0</v>
      </c>
      <c r="BI90" s="192">
        <f t="shared" ref="BI90:BI110" si="8">IF(N90="nulová",J90,0)</f>
        <v>0</v>
      </c>
      <c r="BJ90" s="19" t="s">
        <v>23</v>
      </c>
      <c r="BK90" s="192">
        <f t="shared" ref="BK90:BK110" si="9">ROUND(I90*H90,2)</f>
        <v>0</v>
      </c>
      <c r="BL90" s="19" t="s">
        <v>612</v>
      </c>
      <c r="BM90" s="191" t="s">
        <v>89</v>
      </c>
    </row>
    <row r="91" spans="1:65" s="2" customFormat="1" ht="14.45" customHeight="1">
      <c r="A91" s="36"/>
      <c r="B91" s="37"/>
      <c r="C91" s="180" t="s">
        <v>89</v>
      </c>
      <c r="D91" s="180" t="s">
        <v>202</v>
      </c>
      <c r="E91" s="181" t="s">
        <v>2791</v>
      </c>
      <c r="F91" s="182" t="s">
        <v>2792</v>
      </c>
      <c r="G91" s="183" t="s">
        <v>216</v>
      </c>
      <c r="H91" s="184">
        <v>75</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2793</v>
      </c>
      <c r="F92" s="182" t="s">
        <v>2794</v>
      </c>
      <c r="G92" s="183" t="s">
        <v>216</v>
      </c>
      <c r="H92" s="184">
        <v>110</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2795</v>
      </c>
      <c r="F93" s="182" t="s">
        <v>1480</v>
      </c>
      <c r="G93" s="183" t="s">
        <v>1434</v>
      </c>
      <c r="H93" s="184">
        <v>80</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1483</v>
      </c>
      <c r="F94" s="182" t="s">
        <v>1484</v>
      </c>
      <c r="G94" s="183" t="s">
        <v>1434</v>
      </c>
      <c r="H94" s="184">
        <v>4</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2796</v>
      </c>
      <c r="F95" s="182" t="s">
        <v>2797</v>
      </c>
      <c r="G95" s="183" t="s">
        <v>1434</v>
      </c>
      <c r="H95" s="184">
        <v>3</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2798</v>
      </c>
      <c r="F96" s="182" t="s">
        <v>2799</v>
      </c>
      <c r="G96" s="183" t="s">
        <v>1434</v>
      </c>
      <c r="H96" s="184">
        <v>1</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2800</v>
      </c>
      <c r="F97" s="182" t="s">
        <v>2801</v>
      </c>
      <c r="G97" s="183" t="s">
        <v>1434</v>
      </c>
      <c r="H97" s="184">
        <v>110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2802</v>
      </c>
      <c r="F98" s="182" t="s">
        <v>2803</v>
      </c>
      <c r="G98" s="183" t="s">
        <v>1434</v>
      </c>
      <c r="H98" s="184">
        <v>2</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1499</v>
      </c>
      <c r="F99" s="182" t="s">
        <v>1500</v>
      </c>
      <c r="G99" s="183" t="s">
        <v>216</v>
      </c>
      <c r="H99" s="184">
        <v>237</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1501</v>
      </c>
      <c r="F100" s="182" t="s">
        <v>1502</v>
      </c>
      <c r="G100" s="183" t="s">
        <v>216</v>
      </c>
      <c r="H100" s="184">
        <v>38</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1505</v>
      </c>
      <c r="F101" s="182" t="s">
        <v>1506</v>
      </c>
      <c r="G101" s="183" t="s">
        <v>1434</v>
      </c>
      <c r="H101" s="184">
        <v>19</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1507</v>
      </c>
      <c r="F102" s="182" t="s">
        <v>1508</v>
      </c>
      <c r="G102" s="183" t="s">
        <v>1456</v>
      </c>
      <c r="H102" s="184">
        <v>10</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1509</v>
      </c>
      <c r="F103" s="182" t="s">
        <v>1510</v>
      </c>
      <c r="G103" s="183" t="s">
        <v>1456</v>
      </c>
      <c r="H103" s="184">
        <v>10</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2781</v>
      </c>
      <c r="F104" s="182" t="s">
        <v>1513</v>
      </c>
      <c r="G104" s="183" t="s">
        <v>1456</v>
      </c>
      <c r="H104" s="184">
        <v>15</v>
      </c>
      <c r="I104" s="185"/>
      <c r="J104" s="186">
        <f t="shared" si="0"/>
        <v>0</v>
      </c>
      <c r="K104" s="182" t="s">
        <v>22</v>
      </c>
      <c r="L104" s="41"/>
      <c r="M104" s="187" t="s">
        <v>22</v>
      </c>
      <c r="N104" s="188" t="s">
        <v>51</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14.45" customHeight="1">
      <c r="A105" s="36"/>
      <c r="B105" s="37"/>
      <c r="C105" s="180" t="s">
        <v>157</v>
      </c>
      <c r="D105" s="180" t="s">
        <v>202</v>
      </c>
      <c r="E105" s="181" t="s">
        <v>2804</v>
      </c>
      <c r="F105" s="182" t="s">
        <v>2805</v>
      </c>
      <c r="G105" s="183" t="s">
        <v>1434</v>
      </c>
      <c r="H105" s="184">
        <v>20</v>
      </c>
      <c r="I105" s="185"/>
      <c r="J105" s="186">
        <f t="shared" si="0"/>
        <v>0</v>
      </c>
      <c r="K105" s="182" t="s">
        <v>22</v>
      </c>
      <c r="L105" s="41"/>
      <c r="M105" s="187" t="s">
        <v>22</v>
      </c>
      <c r="N105" s="188" t="s">
        <v>51</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612</v>
      </c>
      <c r="AT105" s="191" t="s">
        <v>202</v>
      </c>
      <c r="AU105" s="191" t="s">
        <v>89</v>
      </c>
      <c r="AY105" s="19" t="s">
        <v>201</v>
      </c>
      <c r="BE105" s="192">
        <f t="shared" si="4"/>
        <v>0</v>
      </c>
      <c r="BF105" s="192">
        <f t="shared" si="5"/>
        <v>0</v>
      </c>
      <c r="BG105" s="192">
        <f t="shared" si="6"/>
        <v>0</v>
      </c>
      <c r="BH105" s="192">
        <f t="shared" si="7"/>
        <v>0</v>
      </c>
      <c r="BI105" s="192">
        <f t="shared" si="8"/>
        <v>0</v>
      </c>
      <c r="BJ105" s="19" t="s">
        <v>23</v>
      </c>
      <c r="BK105" s="192">
        <f t="shared" si="9"/>
        <v>0</v>
      </c>
      <c r="BL105" s="19" t="s">
        <v>612</v>
      </c>
      <c r="BM105" s="191" t="s">
        <v>418</v>
      </c>
    </row>
    <row r="106" spans="1:65" s="2" customFormat="1" ht="14.45" customHeight="1">
      <c r="A106" s="36"/>
      <c r="B106" s="37"/>
      <c r="C106" s="180" t="s">
        <v>160</v>
      </c>
      <c r="D106" s="180" t="s">
        <v>202</v>
      </c>
      <c r="E106" s="181" t="s">
        <v>2806</v>
      </c>
      <c r="F106" s="182" t="s">
        <v>2807</v>
      </c>
      <c r="G106" s="183" t="s">
        <v>1434</v>
      </c>
      <c r="H106" s="184">
        <v>8</v>
      </c>
      <c r="I106" s="185"/>
      <c r="J106" s="186">
        <f t="shared" si="0"/>
        <v>0</v>
      </c>
      <c r="K106" s="182" t="s">
        <v>22</v>
      </c>
      <c r="L106" s="41"/>
      <c r="M106" s="187" t="s">
        <v>22</v>
      </c>
      <c r="N106" s="188" t="s">
        <v>51</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612</v>
      </c>
      <c r="AT106" s="191" t="s">
        <v>202</v>
      </c>
      <c r="AU106" s="191" t="s">
        <v>89</v>
      </c>
      <c r="AY106" s="19" t="s">
        <v>201</v>
      </c>
      <c r="BE106" s="192">
        <f t="shared" si="4"/>
        <v>0</v>
      </c>
      <c r="BF106" s="192">
        <f t="shared" si="5"/>
        <v>0</v>
      </c>
      <c r="BG106" s="192">
        <f t="shared" si="6"/>
        <v>0</v>
      </c>
      <c r="BH106" s="192">
        <f t="shared" si="7"/>
        <v>0</v>
      </c>
      <c r="BI106" s="192">
        <f t="shared" si="8"/>
        <v>0</v>
      </c>
      <c r="BJ106" s="19" t="s">
        <v>23</v>
      </c>
      <c r="BK106" s="192">
        <f t="shared" si="9"/>
        <v>0</v>
      </c>
      <c r="BL106" s="19" t="s">
        <v>612</v>
      </c>
      <c r="BM106" s="191" t="s">
        <v>431</v>
      </c>
    </row>
    <row r="107" spans="1:65" s="2" customFormat="1" ht="14.45" customHeight="1">
      <c r="A107" s="36"/>
      <c r="B107" s="37"/>
      <c r="C107" s="180" t="s">
        <v>317</v>
      </c>
      <c r="D107" s="180" t="s">
        <v>202</v>
      </c>
      <c r="E107" s="181" t="s">
        <v>1517</v>
      </c>
      <c r="F107" s="182" t="s">
        <v>1518</v>
      </c>
      <c r="G107" s="183" t="s">
        <v>1456</v>
      </c>
      <c r="H107" s="184">
        <v>25</v>
      </c>
      <c r="I107" s="185"/>
      <c r="J107" s="186">
        <f t="shared" si="0"/>
        <v>0</v>
      </c>
      <c r="K107" s="182" t="s">
        <v>22</v>
      </c>
      <c r="L107" s="41"/>
      <c r="M107" s="187" t="s">
        <v>22</v>
      </c>
      <c r="N107" s="188" t="s">
        <v>51</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612</v>
      </c>
      <c r="AT107" s="191" t="s">
        <v>202</v>
      </c>
      <c r="AU107" s="191" t="s">
        <v>89</v>
      </c>
      <c r="AY107" s="19" t="s">
        <v>201</v>
      </c>
      <c r="BE107" s="192">
        <f t="shared" si="4"/>
        <v>0</v>
      </c>
      <c r="BF107" s="192">
        <f t="shared" si="5"/>
        <v>0</v>
      </c>
      <c r="BG107" s="192">
        <f t="shared" si="6"/>
        <v>0</v>
      </c>
      <c r="BH107" s="192">
        <f t="shared" si="7"/>
        <v>0</v>
      </c>
      <c r="BI107" s="192">
        <f t="shared" si="8"/>
        <v>0</v>
      </c>
      <c r="BJ107" s="19" t="s">
        <v>23</v>
      </c>
      <c r="BK107" s="192">
        <f t="shared" si="9"/>
        <v>0</v>
      </c>
      <c r="BL107" s="19" t="s">
        <v>612</v>
      </c>
      <c r="BM107" s="191" t="s">
        <v>443</v>
      </c>
    </row>
    <row r="108" spans="1:65" s="2" customFormat="1" ht="14.45" customHeight="1">
      <c r="A108" s="36"/>
      <c r="B108" s="37"/>
      <c r="C108" s="180" t="s">
        <v>321</v>
      </c>
      <c r="D108" s="180" t="s">
        <v>202</v>
      </c>
      <c r="E108" s="181" t="s">
        <v>1519</v>
      </c>
      <c r="F108" s="182" t="s">
        <v>1520</v>
      </c>
      <c r="G108" s="183" t="s">
        <v>1456</v>
      </c>
      <c r="H108" s="184">
        <v>8</v>
      </c>
      <c r="I108" s="185"/>
      <c r="J108" s="186">
        <f t="shared" si="0"/>
        <v>0</v>
      </c>
      <c r="K108" s="182" t="s">
        <v>22</v>
      </c>
      <c r="L108" s="41"/>
      <c r="M108" s="187" t="s">
        <v>22</v>
      </c>
      <c r="N108" s="188" t="s">
        <v>51</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612</v>
      </c>
      <c r="AT108" s="191" t="s">
        <v>202</v>
      </c>
      <c r="AU108" s="191" t="s">
        <v>89</v>
      </c>
      <c r="AY108" s="19" t="s">
        <v>201</v>
      </c>
      <c r="BE108" s="192">
        <f t="shared" si="4"/>
        <v>0</v>
      </c>
      <c r="BF108" s="192">
        <f t="shared" si="5"/>
        <v>0</v>
      </c>
      <c r="BG108" s="192">
        <f t="shared" si="6"/>
        <v>0</v>
      </c>
      <c r="BH108" s="192">
        <f t="shared" si="7"/>
        <v>0</v>
      </c>
      <c r="BI108" s="192">
        <f t="shared" si="8"/>
        <v>0</v>
      </c>
      <c r="BJ108" s="19" t="s">
        <v>23</v>
      </c>
      <c r="BK108" s="192">
        <f t="shared" si="9"/>
        <v>0</v>
      </c>
      <c r="BL108" s="19" t="s">
        <v>612</v>
      </c>
      <c r="BM108" s="191" t="s">
        <v>462</v>
      </c>
    </row>
    <row r="109" spans="1:65" s="2" customFormat="1" ht="14.45" customHeight="1">
      <c r="A109" s="36"/>
      <c r="B109" s="37"/>
      <c r="C109" s="180" t="s">
        <v>328</v>
      </c>
      <c r="D109" s="180" t="s">
        <v>202</v>
      </c>
      <c r="E109" s="181" t="s">
        <v>1521</v>
      </c>
      <c r="F109" s="182" t="s">
        <v>1522</v>
      </c>
      <c r="G109" s="183" t="s">
        <v>216</v>
      </c>
      <c r="H109" s="184">
        <v>237</v>
      </c>
      <c r="I109" s="185"/>
      <c r="J109" s="186">
        <f t="shared" si="0"/>
        <v>0</v>
      </c>
      <c r="K109" s="182" t="s">
        <v>22</v>
      </c>
      <c r="L109" s="41"/>
      <c r="M109" s="187" t="s">
        <v>22</v>
      </c>
      <c r="N109" s="188" t="s">
        <v>51</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612</v>
      </c>
      <c r="AT109" s="191" t="s">
        <v>202</v>
      </c>
      <c r="AU109" s="191" t="s">
        <v>89</v>
      </c>
      <c r="AY109" s="19" t="s">
        <v>201</v>
      </c>
      <c r="BE109" s="192">
        <f t="shared" si="4"/>
        <v>0</v>
      </c>
      <c r="BF109" s="192">
        <f t="shared" si="5"/>
        <v>0</v>
      </c>
      <c r="BG109" s="192">
        <f t="shared" si="6"/>
        <v>0</v>
      </c>
      <c r="BH109" s="192">
        <f t="shared" si="7"/>
        <v>0</v>
      </c>
      <c r="BI109" s="192">
        <f t="shared" si="8"/>
        <v>0</v>
      </c>
      <c r="BJ109" s="19" t="s">
        <v>23</v>
      </c>
      <c r="BK109" s="192">
        <f t="shared" si="9"/>
        <v>0</v>
      </c>
      <c r="BL109" s="19" t="s">
        <v>612</v>
      </c>
      <c r="BM109" s="191" t="s">
        <v>472</v>
      </c>
    </row>
    <row r="110" spans="1:65" s="2" customFormat="1" ht="14.45" customHeight="1">
      <c r="A110" s="36"/>
      <c r="B110" s="37"/>
      <c r="C110" s="180" t="s">
        <v>7</v>
      </c>
      <c r="D110" s="180" t="s">
        <v>202</v>
      </c>
      <c r="E110" s="181" t="s">
        <v>2902</v>
      </c>
      <c r="F110" s="182" t="s">
        <v>1524</v>
      </c>
      <c r="G110" s="183" t="s">
        <v>1434</v>
      </c>
      <c r="H110" s="184">
        <v>1</v>
      </c>
      <c r="I110" s="185"/>
      <c r="J110" s="186">
        <f t="shared" si="0"/>
        <v>0</v>
      </c>
      <c r="K110" s="182" t="s">
        <v>22</v>
      </c>
      <c r="L110" s="41"/>
      <c r="M110" s="263" t="s">
        <v>22</v>
      </c>
      <c r="N110" s="264" t="s">
        <v>51</v>
      </c>
      <c r="O110" s="258"/>
      <c r="P110" s="265">
        <f t="shared" si="1"/>
        <v>0</v>
      </c>
      <c r="Q110" s="265">
        <v>0</v>
      </c>
      <c r="R110" s="265">
        <f t="shared" si="2"/>
        <v>0</v>
      </c>
      <c r="S110" s="265">
        <v>0</v>
      </c>
      <c r="T110" s="266">
        <f t="shared" si="3"/>
        <v>0</v>
      </c>
      <c r="U110" s="36"/>
      <c r="V110" s="36"/>
      <c r="W110" s="36"/>
      <c r="X110" s="36"/>
      <c r="Y110" s="36"/>
      <c r="Z110" s="36"/>
      <c r="AA110" s="36"/>
      <c r="AB110" s="36"/>
      <c r="AC110" s="36"/>
      <c r="AD110" s="36"/>
      <c r="AE110" s="36"/>
      <c r="AR110" s="191" t="s">
        <v>612</v>
      </c>
      <c r="AT110" s="191" t="s">
        <v>202</v>
      </c>
      <c r="AU110" s="191" t="s">
        <v>89</v>
      </c>
      <c r="AY110" s="19" t="s">
        <v>201</v>
      </c>
      <c r="BE110" s="192">
        <f t="shared" si="4"/>
        <v>0</v>
      </c>
      <c r="BF110" s="192">
        <f t="shared" si="5"/>
        <v>0</v>
      </c>
      <c r="BG110" s="192">
        <f t="shared" si="6"/>
        <v>0</v>
      </c>
      <c r="BH110" s="192">
        <f t="shared" si="7"/>
        <v>0</v>
      </c>
      <c r="BI110" s="192">
        <f t="shared" si="8"/>
        <v>0</v>
      </c>
      <c r="BJ110" s="19" t="s">
        <v>23</v>
      </c>
      <c r="BK110" s="192">
        <f t="shared" si="9"/>
        <v>0</v>
      </c>
      <c r="BL110" s="19" t="s">
        <v>612</v>
      </c>
      <c r="BM110" s="191" t="s">
        <v>483</v>
      </c>
    </row>
    <row r="111" spans="1:65" s="2" customFormat="1" ht="6.95" customHeight="1">
      <c r="A111" s="36"/>
      <c r="B111" s="49"/>
      <c r="C111" s="50"/>
      <c r="D111" s="50"/>
      <c r="E111" s="50"/>
      <c r="F111" s="50"/>
      <c r="G111" s="50"/>
      <c r="H111" s="50"/>
      <c r="I111" s="50"/>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ulq+QB5ueW/z74P+Fi5ZwdHRTT99kTOoBWGJzucoi1EbrpXo5ZpFhJYjD55XU/OmV5XQRM9EVkDcBlKJ/aAD5A==" saltValue="rF6w26tlrkY2XtQIpELYTQriLeidRI11wcA0DvWaWP2amUgy4Ku6ZedOXlx46csETPAFbQhan2sy0P21gJsosA==" spinCount="100000" sheet="1" objects="1" scenarios="1" formatColumns="0" formatRows="0" autoFilter="0"/>
  <autoFilter ref="C86:K11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150</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2897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2903</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ROUND((SUM(BE87:BE90)),  2)</f>
        <v>0</v>
      </c>
      <c r="G35" s="36"/>
      <c r="H35" s="36"/>
      <c r="I35" s="126">
        <v>0.21</v>
      </c>
      <c r="J35" s="125">
        <f>ROUND(((SUM(BE87:BE90))*I35),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ROUND((SUM(BF87:BF90)),  2)</f>
        <v>0</v>
      </c>
      <c r="G36" s="36"/>
      <c r="H36" s="36"/>
      <c r="I36" s="126">
        <v>0.15</v>
      </c>
      <c r="J36" s="125">
        <f>ROUND(((SUM(BF87:BF90))*I36),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ROUND((SUM(BG87:BG90)),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ROUND((SUM(BH87:BH90)),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ROUND((SUM(BI87:BI90)),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2897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Kabelová skříň - Kabelová skříň SS 200/NKE1P</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1424</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2897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Kabelová skříň - Kabelová skříň SS 200/NKE1P</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1426</v>
      </c>
      <c r="F89" s="178" t="s">
        <v>1427</v>
      </c>
      <c r="G89" s="165"/>
      <c r="H89" s="165"/>
      <c r="I89" s="168"/>
      <c r="J89" s="179">
        <f>BK89</f>
        <v>0</v>
      </c>
      <c r="K89" s="165"/>
      <c r="L89" s="170"/>
      <c r="M89" s="171"/>
      <c r="N89" s="172"/>
      <c r="O89" s="172"/>
      <c r="P89" s="173">
        <f>P90</f>
        <v>0</v>
      </c>
      <c r="Q89" s="172"/>
      <c r="R89" s="173">
        <f>R90</f>
        <v>0</v>
      </c>
      <c r="S89" s="172"/>
      <c r="T89" s="174">
        <f>T90</f>
        <v>0</v>
      </c>
      <c r="AR89" s="175" t="s">
        <v>221</v>
      </c>
      <c r="AT89" s="176" t="s">
        <v>79</v>
      </c>
      <c r="AU89" s="176" t="s">
        <v>23</v>
      </c>
      <c r="AY89" s="175" t="s">
        <v>201</v>
      </c>
      <c r="BK89" s="177">
        <f>BK90</f>
        <v>0</v>
      </c>
    </row>
    <row r="90" spans="1:65" s="2" customFormat="1" ht="14.45" customHeight="1">
      <c r="A90" s="36"/>
      <c r="B90" s="37"/>
      <c r="C90" s="180" t="s">
        <v>23</v>
      </c>
      <c r="D90" s="180" t="s">
        <v>202</v>
      </c>
      <c r="E90" s="181" t="s">
        <v>85</v>
      </c>
      <c r="F90" s="182" t="s">
        <v>149</v>
      </c>
      <c r="G90" s="183" t="s">
        <v>434</v>
      </c>
      <c r="H90" s="184">
        <v>1</v>
      </c>
      <c r="I90" s="185"/>
      <c r="J90" s="186">
        <f>ROUND(I90*H90,2)</f>
        <v>0</v>
      </c>
      <c r="K90" s="182" t="s">
        <v>22</v>
      </c>
      <c r="L90" s="41"/>
      <c r="M90" s="263" t="s">
        <v>22</v>
      </c>
      <c r="N90" s="264" t="s">
        <v>51</v>
      </c>
      <c r="O90" s="258"/>
      <c r="P90" s="265">
        <f>O90*H90</f>
        <v>0</v>
      </c>
      <c r="Q90" s="265">
        <v>0</v>
      </c>
      <c r="R90" s="265">
        <f>Q90*H90</f>
        <v>0</v>
      </c>
      <c r="S90" s="265">
        <v>0</v>
      </c>
      <c r="T90" s="266">
        <f>S90*H90</f>
        <v>0</v>
      </c>
      <c r="U90" s="36"/>
      <c r="V90" s="36"/>
      <c r="W90" s="36"/>
      <c r="X90" s="36"/>
      <c r="Y90" s="36"/>
      <c r="Z90" s="36"/>
      <c r="AA90" s="36"/>
      <c r="AB90" s="36"/>
      <c r="AC90" s="36"/>
      <c r="AD90" s="36"/>
      <c r="AE90" s="36"/>
      <c r="AR90" s="191" t="s">
        <v>612</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612</v>
      </c>
      <c r="BM90" s="191" t="s">
        <v>2904</v>
      </c>
    </row>
    <row r="91" spans="1:65" s="2" customFormat="1" ht="6.95" customHeight="1">
      <c r="A91" s="36"/>
      <c r="B91" s="49"/>
      <c r="C91" s="50"/>
      <c r="D91" s="50"/>
      <c r="E91" s="50"/>
      <c r="F91" s="50"/>
      <c r="G91" s="50"/>
      <c r="H91" s="50"/>
      <c r="I91" s="50"/>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PkmHwGozK/0iQugmLdLVJwcDmWaBCLSXc4LTuYcXSYMX2rnFbJcYiVnpRUlHg50KGofNN0Lma+t12ksS33fAHw==" saltValue="CNugctaqbQx3t+fb2rX50d3chUstnClR5qv/yM3EgcXx17n2AtGGd1HcvIJEJ/JfFTWyiHWtYLyYkalm9bTKnQ==" spinCount="100000" sheet="1" objects="1" scenarios="1" formatColumns="0" formatRows="0" autoFilter="0"/>
  <autoFilter ref="C86:K9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151</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1" customFormat="1" ht="12" customHeight="1">
      <c r="B8" s="22"/>
      <c r="D8" s="114" t="s">
        <v>164</v>
      </c>
      <c r="L8" s="22"/>
    </row>
    <row r="9" spans="1:46" s="2" customFormat="1" ht="16.5" customHeight="1">
      <c r="A9" s="36"/>
      <c r="B9" s="41"/>
      <c r="C9" s="36"/>
      <c r="D9" s="36"/>
      <c r="E9" s="392" t="s">
        <v>2897</v>
      </c>
      <c r="F9" s="395"/>
      <c r="G9" s="395"/>
      <c r="H9" s="395"/>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1421</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4" t="s">
        <v>1555</v>
      </c>
      <c r="F11" s="395"/>
      <c r="G11" s="395"/>
      <c r="H11" s="395"/>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19</v>
      </c>
      <c r="E13" s="36"/>
      <c r="F13" s="105" t="s">
        <v>22</v>
      </c>
      <c r="G13" s="36"/>
      <c r="H13" s="36"/>
      <c r="I13" s="114" t="s">
        <v>21</v>
      </c>
      <c r="J13" s="105" t="s">
        <v>22</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24</v>
      </c>
      <c r="E14" s="36"/>
      <c r="F14" s="105" t="s">
        <v>166</v>
      </c>
      <c r="G14" s="36"/>
      <c r="H14" s="36"/>
      <c r="I14" s="114" t="s">
        <v>26</v>
      </c>
      <c r="J14" s="116" t="str">
        <f>'Rekapitulace stavby'!AN8</f>
        <v>15. 10. 2018</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30</v>
      </c>
      <c r="E16" s="36"/>
      <c r="F16" s="36"/>
      <c r="G16" s="36"/>
      <c r="H16" s="36"/>
      <c r="I16" s="114" t="s">
        <v>31</v>
      </c>
      <c r="J16" s="105" t="str">
        <f>IF('Rekapitulace stavby'!AN10="","",'Rekapitulace stavby'!AN10)</f>
        <v>70890005</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Povodí Labe, státní podnik</v>
      </c>
      <c r="F17" s="36"/>
      <c r="G17" s="36"/>
      <c r="H17" s="36"/>
      <c r="I17" s="114" t="s">
        <v>34</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35</v>
      </c>
      <c r="E19" s="36"/>
      <c r="F19" s="36"/>
      <c r="G19" s="36"/>
      <c r="H19" s="36"/>
      <c r="I19" s="114" t="s">
        <v>31</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6" t="str">
        <f>'Rekapitulace stavby'!E14</f>
        <v>Vyplň údaj</v>
      </c>
      <c r="F20" s="397"/>
      <c r="G20" s="397"/>
      <c r="H20" s="397"/>
      <c r="I20" s="114" t="s">
        <v>34</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37</v>
      </c>
      <c r="E22" s="36"/>
      <c r="F22" s="36"/>
      <c r="G22" s="36"/>
      <c r="H22" s="36"/>
      <c r="I22" s="114" t="s">
        <v>31</v>
      </c>
      <c r="J22" s="105" t="str">
        <f>IF('Rekapitulace stavby'!AN16="","",'Rekapitulace stavby'!AN16)</f>
        <v>27487938</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MDS projekt s.r.o.</v>
      </c>
      <c r="F23" s="36"/>
      <c r="G23" s="36"/>
      <c r="H23" s="36"/>
      <c r="I23" s="114" t="s">
        <v>34</v>
      </c>
      <c r="J23" s="105" t="str">
        <f>IF('Rekapitulace stavby'!AN17="","",'Rekapitulace stavby'!AN17)</f>
        <v>CZ27487938</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42</v>
      </c>
      <c r="E25" s="36"/>
      <c r="F25" s="36"/>
      <c r="G25" s="36"/>
      <c r="H25" s="36"/>
      <c r="I25" s="114" t="s">
        <v>31</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Tomáš Bajer</v>
      </c>
      <c r="F26" s="36"/>
      <c r="G26" s="36"/>
      <c r="H26" s="36"/>
      <c r="I26" s="114" t="s">
        <v>34</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44</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8" t="s">
        <v>22</v>
      </c>
      <c r="F29" s="398"/>
      <c r="G29" s="398"/>
      <c r="H29" s="398"/>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46</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48</v>
      </c>
      <c r="G34" s="36"/>
      <c r="H34" s="36"/>
      <c r="I34" s="123" t="s">
        <v>47</v>
      </c>
      <c r="J34" s="123" t="s">
        <v>49</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50</v>
      </c>
      <c r="E35" s="114" t="s">
        <v>51</v>
      </c>
      <c r="F35" s="125">
        <f>ROUND((SUM(BE87:BE104)),  2)</f>
        <v>0</v>
      </c>
      <c r="G35" s="36"/>
      <c r="H35" s="36"/>
      <c r="I35" s="126">
        <v>0.21</v>
      </c>
      <c r="J35" s="125">
        <f>ROUND(((SUM(BE87:BE104))*I35),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52</v>
      </c>
      <c r="F36" s="125">
        <f>ROUND((SUM(BF87:BF104)),  2)</f>
        <v>0</v>
      </c>
      <c r="G36" s="36"/>
      <c r="H36" s="36"/>
      <c r="I36" s="126">
        <v>0.15</v>
      </c>
      <c r="J36" s="125">
        <f>ROUND(((SUM(BF87:BF104))*I36),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ROUND((SUM(BG87:BG104)),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54</v>
      </c>
      <c r="F38" s="125">
        <f>ROUND((SUM(BH87:BH104)),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55</v>
      </c>
      <c r="F39" s="125">
        <f>ROUND((SUM(BI87:BI104)),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56</v>
      </c>
      <c r="E41" s="129"/>
      <c r="F41" s="129"/>
      <c r="G41" s="130" t="s">
        <v>57</v>
      </c>
      <c r="H41" s="131" t="s">
        <v>58</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168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9" t="str">
        <f>E7</f>
        <v>VD Pastviny, rekonstrukce koruny hráze</v>
      </c>
      <c r="F50" s="400"/>
      <c r="G50" s="400"/>
      <c r="H50" s="400"/>
      <c r="I50" s="38"/>
      <c r="J50" s="38"/>
      <c r="K50" s="38"/>
      <c r="L50" s="115"/>
      <c r="S50" s="36"/>
      <c r="T50" s="36"/>
      <c r="U50" s="36"/>
      <c r="V50" s="36"/>
      <c r="W50" s="36"/>
      <c r="X50" s="36"/>
      <c r="Y50" s="36"/>
      <c r="Z50" s="36"/>
      <c r="AA50" s="36"/>
      <c r="AB50" s="36"/>
      <c r="AC50" s="36"/>
      <c r="AD50" s="36"/>
      <c r="AE50" s="36"/>
    </row>
    <row r="51" spans="1:47" s="1" customFormat="1" ht="12" customHeight="1">
      <c r="B51" s="23"/>
      <c r="C51" s="31" t="s">
        <v>164</v>
      </c>
      <c r="D51" s="24"/>
      <c r="E51" s="24"/>
      <c r="F51" s="24"/>
      <c r="G51" s="24"/>
      <c r="H51" s="24"/>
      <c r="I51" s="24"/>
      <c r="J51" s="24"/>
      <c r="K51" s="24"/>
      <c r="L51" s="22"/>
    </row>
    <row r="52" spans="1:47" s="2" customFormat="1" ht="16.5" customHeight="1">
      <c r="A52" s="36"/>
      <c r="B52" s="37"/>
      <c r="C52" s="38"/>
      <c r="D52" s="38"/>
      <c r="E52" s="399" t="s">
        <v>2897</v>
      </c>
      <c r="F52" s="401"/>
      <c r="G52" s="401"/>
      <c r="H52" s="401"/>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1421</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73" t="str">
        <f>E11</f>
        <v>Zemní práce - Zemní práce</v>
      </c>
      <c r="F54" s="401"/>
      <c r="G54" s="401"/>
      <c r="H54" s="401"/>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24</v>
      </c>
      <c r="D56" s="38"/>
      <c r="E56" s="38"/>
      <c r="F56" s="29" t="str">
        <f>F14</f>
        <v xml:space="preserve"> </v>
      </c>
      <c r="G56" s="38"/>
      <c r="H56" s="38"/>
      <c r="I56" s="31" t="s">
        <v>26</v>
      </c>
      <c r="J56" s="61" t="str">
        <f>IF(J14="","",J14)</f>
        <v>15. 10. 2018</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30</v>
      </c>
      <c r="D58" s="38"/>
      <c r="E58" s="38"/>
      <c r="F58" s="29" t="str">
        <f>E17</f>
        <v>Povodí Labe, státní podnik</v>
      </c>
      <c r="G58" s="38"/>
      <c r="H58" s="38"/>
      <c r="I58" s="31" t="s">
        <v>37</v>
      </c>
      <c r="J58" s="34" t="str">
        <f>E23</f>
        <v>MDS projekt s.r.o.</v>
      </c>
      <c r="K58" s="38"/>
      <c r="L58" s="115"/>
      <c r="S58" s="36"/>
      <c r="T58" s="36"/>
      <c r="U58" s="36"/>
      <c r="V58" s="36"/>
      <c r="W58" s="36"/>
      <c r="X58" s="36"/>
      <c r="Y58" s="36"/>
      <c r="Z58" s="36"/>
      <c r="AA58" s="36"/>
      <c r="AB58" s="36"/>
      <c r="AC58" s="36"/>
      <c r="AD58" s="36"/>
      <c r="AE58" s="36"/>
    </row>
    <row r="59" spans="1:47" s="2" customFormat="1" ht="15.2" customHeight="1">
      <c r="A59" s="36"/>
      <c r="B59" s="37"/>
      <c r="C59" s="31" t="s">
        <v>35</v>
      </c>
      <c r="D59" s="38"/>
      <c r="E59" s="38"/>
      <c r="F59" s="29" t="str">
        <f>IF(E20="","",E20)</f>
        <v>Vyplň údaj</v>
      </c>
      <c r="G59" s="38"/>
      <c r="H59" s="38"/>
      <c r="I59" s="31" t="s">
        <v>42</v>
      </c>
      <c r="J59" s="34" t="str">
        <f>E26</f>
        <v>Tomáš Bajer</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169</v>
      </c>
      <c r="D61" s="139"/>
      <c r="E61" s="139"/>
      <c r="F61" s="139"/>
      <c r="G61" s="139"/>
      <c r="H61" s="139"/>
      <c r="I61" s="139"/>
      <c r="J61" s="140" t="s">
        <v>170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78</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171</v>
      </c>
    </row>
    <row r="64" spans="1:47" s="9" customFormat="1" ht="24.95" customHeight="1">
      <c r="B64" s="142"/>
      <c r="C64" s="143"/>
      <c r="D64" s="144" t="s">
        <v>1423</v>
      </c>
      <c r="E64" s="145"/>
      <c r="F64" s="145"/>
      <c r="G64" s="145"/>
      <c r="H64" s="145"/>
      <c r="I64" s="145"/>
      <c r="J64" s="146">
        <f>J88</f>
        <v>0</v>
      </c>
      <c r="K64" s="143"/>
      <c r="L64" s="147"/>
    </row>
    <row r="65" spans="1:31" s="10" customFormat="1" ht="19.899999999999999" customHeight="1">
      <c r="B65" s="148"/>
      <c r="C65" s="99"/>
      <c r="D65" s="149" t="s">
        <v>1556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1" customFormat="1" ht="12" customHeight="1">
      <c r="B76" s="23"/>
      <c r="C76" s="31" t="s">
        <v>164</v>
      </c>
      <c r="D76" s="24"/>
      <c r="E76" s="24"/>
      <c r="F76" s="24"/>
      <c r="G76" s="24"/>
      <c r="H76" s="24"/>
      <c r="I76" s="24"/>
      <c r="J76" s="24"/>
      <c r="K76" s="24"/>
      <c r="L76" s="22"/>
    </row>
    <row r="77" spans="1:31" s="2" customFormat="1" ht="16.5" customHeight="1">
      <c r="A77" s="36"/>
      <c r="B77" s="37"/>
      <c r="C77" s="38"/>
      <c r="D77" s="38"/>
      <c r="E77" s="399" t="s">
        <v>2897</v>
      </c>
      <c r="F77" s="401"/>
      <c r="G77" s="401"/>
      <c r="H77" s="40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1421</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E11</f>
        <v>Zemní práce - Zemní práce</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F14</f>
        <v xml:space="preserve"> </v>
      </c>
      <c r="G81" s="38"/>
      <c r="H81" s="38"/>
      <c r="I81" s="31" t="s">
        <v>26</v>
      </c>
      <c r="J81" s="61" t="str">
        <f>IF(J14="","",J14)</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E17</f>
        <v>Povodí Labe, státní podnik</v>
      </c>
      <c r="G83" s="38"/>
      <c r="H83" s="38"/>
      <c r="I83" s="31" t="s">
        <v>37</v>
      </c>
      <c r="J83" s="34" t="str">
        <f>E23</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IF(E20="","",E20)</f>
        <v>Vyplň údaj</v>
      </c>
      <c r="G84" s="38"/>
      <c r="H84" s="38"/>
      <c r="I84" s="31" t="s">
        <v>42</v>
      </c>
      <c r="J84" s="34" t="str">
        <f>E26</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79</v>
      </c>
      <c r="AU87" s="19" t="s">
        <v>171</v>
      </c>
      <c r="BK87" s="163">
        <f>BK88</f>
        <v>0</v>
      </c>
    </row>
    <row r="88" spans="1:65" s="12" customFormat="1" ht="25.9" customHeight="1">
      <c r="B88" s="164"/>
      <c r="C88" s="165"/>
      <c r="D88" s="166" t="s">
        <v>79</v>
      </c>
      <c r="E88" s="167" t="s">
        <v>261</v>
      </c>
      <c r="F88" s="167" t="s">
        <v>1425</v>
      </c>
      <c r="G88" s="165"/>
      <c r="H88" s="165"/>
      <c r="I88" s="168"/>
      <c r="J88" s="169">
        <f>BK88</f>
        <v>0</v>
      </c>
      <c r="K88" s="165"/>
      <c r="L88" s="170"/>
      <c r="M88" s="171"/>
      <c r="N88" s="172"/>
      <c r="O88" s="172"/>
      <c r="P88" s="173">
        <f>P89</f>
        <v>0</v>
      </c>
      <c r="Q88" s="172"/>
      <c r="R88" s="173">
        <f>R89</f>
        <v>0</v>
      </c>
      <c r="S88" s="172"/>
      <c r="T88" s="174">
        <f>T89</f>
        <v>0</v>
      </c>
      <c r="AR88" s="175" t="s">
        <v>221</v>
      </c>
      <c r="AT88" s="176" t="s">
        <v>79</v>
      </c>
      <c r="AU88" s="176" t="s">
        <v>80</v>
      </c>
      <c r="AY88" s="175" t="s">
        <v>201</v>
      </c>
      <c r="BK88" s="177">
        <f>BK89</f>
        <v>0</v>
      </c>
    </row>
    <row r="89" spans="1:65" s="12" customFormat="1" ht="22.9" customHeight="1">
      <c r="B89" s="164"/>
      <c r="C89" s="165"/>
      <c r="D89" s="166" t="s">
        <v>79</v>
      </c>
      <c r="E89" s="178" t="s">
        <v>1557</v>
      </c>
      <c r="F89" s="178" t="s">
        <v>1558</v>
      </c>
      <c r="G89" s="165"/>
      <c r="H89" s="165"/>
      <c r="I89" s="168"/>
      <c r="J89" s="179">
        <f>BK89</f>
        <v>0</v>
      </c>
      <c r="K89" s="165"/>
      <c r="L89" s="170"/>
      <c r="M89" s="171"/>
      <c r="N89" s="172"/>
      <c r="O89" s="172"/>
      <c r="P89" s="173">
        <f>SUM(P90:P104)</f>
        <v>0</v>
      </c>
      <c r="Q89" s="172"/>
      <c r="R89" s="173">
        <f>SUM(R90:R104)</f>
        <v>0</v>
      </c>
      <c r="S89" s="172"/>
      <c r="T89" s="174">
        <f>SUM(T90:T104)</f>
        <v>0</v>
      </c>
      <c r="AR89" s="175" t="s">
        <v>221</v>
      </c>
      <c r="AT89" s="176" t="s">
        <v>79</v>
      </c>
      <c r="AU89" s="176" t="s">
        <v>23</v>
      </c>
      <c r="AY89" s="175" t="s">
        <v>201</v>
      </c>
      <c r="BK89" s="177">
        <f>SUM(BK90:BK104)</f>
        <v>0</v>
      </c>
    </row>
    <row r="90" spans="1:65" s="2" customFormat="1" ht="14.45" customHeight="1">
      <c r="A90" s="36"/>
      <c r="B90" s="37"/>
      <c r="C90" s="180" t="s">
        <v>23</v>
      </c>
      <c r="D90" s="180" t="s">
        <v>202</v>
      </c>
      <c r="E90" s="181" t="s">
        <v>2905</v>
      </c>
      <c r="F90" s="182" t="s">
        <v>1562</v>
      </c>
      <c r="G90" s="183" t="s">
        <v>1456</v>
      </c>
      <c r="H90" s="184">
        <v>4</v>
      </c>
      <c r="I90" s="185"/>
      <c r="J90" s="186">
        <f t="shared" ref="J90:J104" si="0">ROUND(I90*H90,2)</f>
        <v>0</v>
      </c>
      <c r="K90" s="182" t="s">
        <v>22</v>
      </c>
      <c r="L90" s="41"/>
      <c r="M90" s="187" t="s">
        <v>22</v>
      </c>
      <c r="N90" s="188" t="s">
        <v>51</v>
      </c>
      <c r="O90" s="66"/>
      <c r="P90" s="189">
        <f t="shared" ref="P90:P104" si="1">O90*H90</f>
        <v>0</v>
      </c>
      <c r="Q90" s="189">
        <v>0</v>
      </c>
      <c r="R90" s="189">
        <f t="shared" ref="R90:R104" si="2">Q90*H90</f>
        <v>0</v>
      </c>
      <c r="S90" s="189">
        <v>0</v>
      </c>
      <c r="T90" s="190">
        <f t="shared" ref="T90:T104" si="3">S90*H90</f>
        <v>0</v>
      </c>
      <c r="U90" s="36"/>
      <c r="V90" s="36"/>
      <c r="W90" s="36"/>
      <c r="X90" s="36"/>
      <c r="Y90" s="36"/>
      <c r="Z90" s="36"/>
      <c r="AA90" s="36"/>
      <c r="AB90" s="36"/>
      <c r="AC90" s="36"/>
      <c r="AD90" s="36"/>
      <c r="AE90" s="36"/>
      <c r="AR90" s="191" t="s">
        <v>612</v>
      </c>
      <c r="AT90" s="191" t="s">
        <v>202</v>
      </c>
      <c r="AU90" s="191" t="s">
        <v>89</v>
      </c>
      <c r="AY90" s="19" t="s">
        <v>201</v>
      </c>
      <c r="BE90" s="192">
        <f t="shared" ref="BE90:BE104" si="4">IF(N90="základní",J90,0)</f>
        <v>0</v>
      </c>
      <c r="BF90" s="192">
        <f t="shared" ref="BF90:BF104" si="5">IF(N90="snížená",J90,0)</f>
        <v>0</v>
      </c>
      <c r="BG90" s="192">
        <f t="shared" ref="BG90:BG104" si="6">IF(N90="zákl. přenesená",J90,0)</f>
        <v>0</v>
      </c>
      <c r="BH90" s="192">
        <f t="shared" ref="BH90:BH104" si="7">IF(N90="sníž. přenesená",J90,0)</f>
        <v>0</v>
      </c>
      <c r="BI90" s="192">
        <f t="shared" ref="BI90:BI104" si="8">IF(N90="nulová",J90,0)</f>
        <v>0</v>
      </c>
      <c r="BJ90" s="19" t="s">
        <v>23</v>
      </c>
      <c r="BK90" s="192">
        <f t="shared" ref="BK90:BK104" si="9">ROUND(I90*H90,2)</f>
        <v>0</v>
      </c>
      <c r="BL90" s="19" t="s">
        <v>612</v>
      </c>
      <c r="BM90" s="191" t="s">
        <v>89</v>
      </c>
    </row>
    <row r="91" spans="1:65" s="2" customFormat="1" ht="14.45" customHeight="1">
      <c r="A91" s="36"/>
      <c r="B91" s="37"/>
      <c r="C91" s="180" t="s">
        <v>89</v>
      </c>
      <c r="D91" s="180" t="s">
        <v>202</v>
      </c>
      <c r="E91" s="181" t="s">
        <v>2906</v>
      </c>
      <c r="F91" s="182" t="s">
        <v>1564</v>
      </c>
      <c r="G91" s="183" t="s">
        <v>1565</v>
      </c>
      <c r="H91" s="184">
        <v>0.2</v>
      </c>
      <c r="I91" s="185"/>
      <c r="J91" s="186">
        <f t="shared" si="0"/>
        <v>0</v>
      </c>
      <c r="K91" s="182" t="s">
        <v>22</v>
      </c>
      <c r="L91" s="41"/>
      <c r="M91" s="187" t="s">
        <v>22</v>
      </c>
      <c r="N91" s="188" t="s">
        <v>51</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612</v>
      </c>
      <c r="AT91" s="191" t="s">
        <v>202</v>
      </c>
      <c r="AU91" s="191" t="s">
        <v>89</v>
      </c>
      <c r="AY91" s="19" t="s">
        <v>201</v>
      </c>
      <c r="BE91" s="192">
        <f t="shared" si="4"/>
        <v>0</v>
      </c>
      <c r="BF91" s="192">
        <f t="shared" si="5"/>
        <v>0</v>
      </c>
      <c r="BG91" s="192">
        <f t="shared" si="6"/>
        <v>0</v>
      </c>
      <c r="BH91" s="192">
        <f t="shared" si="7"/>
        <v>0</v>
      </c>
      <c r="BI91" s="192">
        <f t="shared" si="8"/>
        <v>0</v>
      </c>
      <c r="BJ91" s="19" t="s">
        <v>23</v>
      </c>
      <c r="BK91" s="192">
        <f t="shared" si="9"/>
        <v>0</v>
      </c>
      <c r="BL91" s="19" t="s">
        <v>612</v>
      </c>
      <c r="BM91" s="191" t="s">
        <v>207</v>
      </c>
    </row>
    <row r="92" spans="1:65" s="2" customFormat="1" ht="14.45" customHeight="1">
      <c r="A92" s="36"/>
      <c r="B92" s="37"/>
      <c r="C92" s="180" t="s">
        <v>221</v>
      </c>
      <c r="D92" s="180" t="s">
        <v>202</v>
      </c>
      <c r="E92" s="181" t="s">
        <v>2907</v>
      </c>
      <c r="F92" s="182" t="s">
        <v>2908</v>
      </c>
      <c r="G92" s="183" t="s">
        <v>1434</v>
      </c>
      <c r="H92" s="184">
        <v>1</v>
      </c>
      <c r="I92" s="185"/>
      <c r="J92" s="186">
        <f t="shared" si="0"/>
        <v>0</v>
      </c>
      <c r="K92" s="182" t="s">
        <v>22</v>
      </c>
      <c r="L92" s="41"/>
      <c r="M92" s="187" t="s">
        <v>22</v>
      </c>
      <c r="N92" s="188" t="s">
        <v>51</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612</v>
      </c>
      <c r="AT92" s="191" t="s">
        <v>202</v>
      </c>
      <c r="AU92" s="191" t="s">
        <v>89</v>
      </c>
      <c r="AY92" s="19" t="s">
        <v>201</v>
      </c>
      <c r="BE92" s="192">
        <f t="shared" si="4"/>
        <v>0</v>
      </c>
      <c r="BF92" s="192">
        <f t="shared" si="5"/>
        <v>0</v>
      </c>
      <c r="BG92" s="192">
        <f t="shared" si="6"/>
        <v>0</v>
      </c>
      <c r="BH92" s="192">
        <f t="shared" si="7"/>
        <v>0</v>
      </c>
      <c r="BI92" s="192">
        <f t="shared" si="8"/>
        <v>0</v>
      </c>
      <c r="BJ92" s="19" t="s">
        <v>23</v>
      </c>
      <c r="BK92" s="192">
        <f t="shared" si="9"/>
        <v>0</v>
      </c>
      <c r="BL92" s="19" t="s">
        <v>612</v>
      </c>
      <c r="BM92" s="191" t="s">
        <v>241</v>
      </c>
    </row>
    <row r="93" spans="1:65" s="2" customFormat="1" ht="14.45" customHeight="1">
      <c r="A93" s="36"/>
      <c r="B93" s="37"/>
      <c r="C93" s="180" t="s">
        <v>207</v>
      </c>
      <c r="D93" s="180" t="s">
        <v>202</v>
      </c>
      <c r="E93" s="181" t="s">
        <v>2909</v>
      </c>
      <c r="F93" s="182" t="s">
        <v>2910</v>
      </c>
      <c r="G93" s="183" t="s">
        <v>1434</v>
      </c>
      <c r="H93" s="184">
        <v>1</v>
      </c>
      <c r="I93" s="185"/>
      <c r="J93" s="186">
        <f t="shared" si="0"/>
        <v>0</v>
      </c>
      <c r="K93" s="182" t="s">
        <v>22</v>
      </c>
      <c r="L93" s="41"/>
      <c r="M93" s="187" t="s">
        <v>22</v>
      </c>
      <c r="N93" s="188" t="s">
        <v>51</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612</v>
      </c>
      <c r="AT93" s="191" t="s">
        <v>202</v>
      </c>
      <c r="AU93" s="191" t="s">
        <v>89</v>
      </c>
      <c r="AY93" s="19" t="s">
        <v>201</v>
      </c>
      <c r="BE93" s="192">
        <f t="shared" si="4"/>
        <v>0</v>
      </c>
      <c r="BF93" s="192">
        <f t="shared" si="5"/>
        <v>0</v>
      </c>
      <c r="BG93" s="192">
        <f t="shared" si="6"/>
        <v>0</v>
      </c>
      <c r="BH93" s="192">
        <f t="shared" si="7"/>
        <v>0</v>
      </c>
      <c r="BI93" s="192">
        <f t="shared" si="8"/>
        <v>0</v>
      </c>
      <c r="BJ93" s="19" t="s">
        <v>23</v>
      </c>
      <c r="BK93" s="192">
        <f t="shared" si="9"/>
        <v>0</v>
      </c>
      <c r="BL93" s="19" t="s">
        <v>612</v>
      </c>
      <c r="BM93" s="191" t="s">
        <v>253</v>
      </c>
    </row>
    <row r="94" spans="1:65" s="2" customFormat="1" ht="14.45" customHeight="1">
      <c r="A94" s="36"/>
      <c r="B94" s="37"/>
      <c r="C94" s="180" t="s">
        <v>234</v>
      </c>
      <c r="D94" s="180" t="s">
        <v>202</v>
      </c>
      <c r="E94" s="181" t="s">
        <v>2911</v>
      </c>
      <c r="F94" s="182" t="s">
        <v>2811</v>
      </c>
      <c r="G94" s="183" t="s">
        <v>224</v>
      </c>
      <c r="H94" s="184">
        <v>20</v>
      </c>
      <c r="I94" s="185"/>
      <c r="J94" s="186">
        <f t="shared" si="0"/>
        <v>0</v>
      </c>
      <c r="K94" s="182" t="s">
        <v>22</v>
      </c>
      <c r="L94" s="41"/>
      <c r="M94" s="187" t="s">
        <v>22</v>
      </c>
      <c r="N94" s="188" t="s">
        <v>51</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612</v>
      </c>
      <c r="AT94" s="191" t="s">
        <v>202</v>
      </c>
      <c r="AU94" s="191" t="s">
        <v>89</v>
      </c>
      <c r="AY94" s="19" t="s">
        <v>201</v>
      </c>
      <c r="BE94" s="192">
        <f t="shared" si="4"/>
        <v>0</v>
      </c>
      <c r="BF94" s="192">
        <f t="shared" si="5"/>
        <v>0</v>
      </c>
      <c r="BG94" s="192">
        <f t="shared" si="6"/>
        <v>0</v>
      </c>
      <c r="BH94" s="192">
        <f t="shared" si="7"/>
        <v>0</v>
      </c>
      <c r="BI94" s="192">
        <f t="shared" si="8"/>
        <v>0</v>
      </c>
      <c r="BJ94" s="19" t="s">
        <v>23</v>
      </c>
      <c r="BK94" s="192">
        <f t="shared" si="9"/>
        <v>0</v>
      </c>
      <c r="BL94" s="19" t="s">
        <v>612</v>
      </c>
      <c r="BM94" s="191" t="s">
        <v>28</v>
      </c>
    </row>
    <row r="95" spans="1:65" s="2" customFormat="1" ht="14.45" customHeight="1">
      <c r="A95" s="36"/>
      <c r="B95" s="37"/>
      <c r="C95" s="180" t="s">
        <v>241</v>
      </c>
      <c r="D95" s="180" t="s">
        <v>202</v>
      </c>
      <c r="E95" s="181" t="s">
        <v>2912</v>
      </c>
      <c r="F95" s="182" t="s">
        <v>1573</v>
      </c>
      <c r="G95" s="183" t="s">
        <v>224</v>
      </c>
      <c r="H95" s="184">
        <v>157</v>
      </c>
      <c r="I95" s="185"/>
      <c r="J95" s="186">
        <f t="shared" si="0"/>
        <v>0</v>
      </c>
      <c r="K95" s="182" t="s">
        <v>22</v>
      </c>
      <c r="L95" s="41"/>
      <c r="M95" s="187" t="s">
        <v>22</v>
      </c>
      <c r="N95" s="188" t="s">
        <v>51</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612</v>
      </c>
      <c r="AT95" s="191" t="s">
        <v>202</v>
      </c>
      <c r="AU95" s="191" t="s">
        <v>89</v>
      </c>
      <c r="AY95" s="19" t="s">
        <v>201</v>
      </c>
      <c r="BE95" s="192">
        <f t="shared" si="4"/>
        <v>0</v>
      </c>
      <c r="BF95" s="192">
        <f t="shared" si="5"/>
        <v>0</v>
      </c>
      <c r="BG95" s="192">
        <f t="shared" si="6"/>
        <v>0</v>
      </c>
      <c r="BH95" s="192">
        <f t="shared" si="7"/>
        <v>0</v>
      </c>
      <c r="BI95" s="192">
        <f t="shared" si="8"/>
        <v>0</v>
      </c>
      <c r="BJ95" s="19" t="s">
        <v>23</v>
      </c>
      <c r="BK95" s="192">
        <f t="shared" si="9"/>
        <v>0</v>
      </c>
      <c r="BL95" s="19" t="s">
        <v>612</v>
      </c>
      <c r="BM95" s="191" t="s">
        <v>137</v>
      </c>
    </row>
    <row r="96" spans="1:65" s="2" customFormat="1" ht="14.45" customHeight="1">
      <c r="A96" s="36"/>
      <c r="B96" s="37"/>
      <c r="C96" s="180" t="s">
        <v>246</v>
      </c>
      <c r="D96" s="180" t="s">
        <v>202</v>
      </c>
      <c r="E96" s="181" t="s">
        <v>2913</v>
      </c>
      <c r="F96" s="182" t="s">
        <v>2814</v>
      </c>
      <c r="G96" s="183" t="s">
        <v>216</v>
      </c>
      <c r="H96" s="184">
        <v>8</v>
      </c>
      <c r="I96" s="185"/>
      <c r="J96" s="186">
        <f t="shared" si="0"/>
        <v>0</v>
      </c>
      <c r="K96" s="182" t="s">
        <v>22</v>
      </c>
      <c r="L96" s="41"/>
      <c r="M96" s="187" t="s">
        <v>22</v>
      </c>
      <c r="N96" s="188" t="s">
        <v>51</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612</v>
      </c>
      <c r="AT96" s="191" t="s">
        <v>202</v>
      </c>
      <c r="AU96" s="191" t="s">
        <v>89</v>
      </c>
      <c r="AY96" s="19" t="s">
        <v>201</v>
      </c>
      <c r="BE96" s="192">
        <f t="shared" si="4"/>
        <v>0</v>
      </c>
      <c r="BF96" s="192">
        <f t="shared" si="5"/>
        <v>0</v>
      </c>
      <c r="BG96" s="192">
        <f t="shared" si="6"/>
        <v>0</v>
      </c>
      <c r="BH96" s="192">
        <f t="shared" si="7"/>
        <v>0</v>
      </c>
      <c r="BI96" s="192">
        <f t="shared" si="8"/>
        <v>0</v>
      </c>
      <c r="BJ96" s="19" t="s">
        <v>23</v>
      </c>
      <c r="BK96" s="192">
        <f t="shared" si="9"/>
        <v>0</v>
      </c>
      <c r="BL96" s="19" t="s">
        <v>612</v>
      </c>
      <c r="BM96" s="191" t="s">
        <v>152</v>
      </c>
    </row>
    <row r="97" spans="1:65" s="2" customFormat="1" ht="14.45" customHeight="1">
      <c r="A97" s="36"/>
      <c r="B97" s="37"/>
      <c r="C97" s="180" t="s">
        <v>253</v>
      </c>
      <c r="D97" s="180" t="s">
        <v>202</v>
      </c>
      <c r="E97" s="181" t="s">
        <v>2914</v>
      </c>
      <c r="F97" s="182" t="s">
        <v>2816</v>
      </c>
      <c r="G97" s="183" t="s">
        <v>216</v>
      </c>
      <c r="H97" s="184">
        <v>80</v>
      </c>
      <c r="I97" s="185"/>
      <c r="J97" s="186">
        <f t="shared" si="0"/>
        <v>0</v>
      </c>
      <c r="K97" s="182" t="s">
        <v>22</v>
      </c>
      <c r="L97" s="41"/>
      <c r="M97" s="187" t="s">
        <v>22</v>
      </c>
      <c r="N97" s="188" t="s">
        <v>51</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612</v>
      </c>
      <c r="AT97" s="191" t="s">
        <v>202</v>
      </c>
      <c r="AU97" s="191" t="s">
        <v>89</v>
      </c>
      <c r="AY97" s="19" t="s">
        <v>201</v>
      </c>
      <c r="BE97" s="192">
        <f t="shared" si="4"/>
        <v>0</v>
      </c>
      <c r="BF97" s="192">
        <f t="shared" si="5"/>
        <v>0</v>
      </c>
      <c r="BG97" s="192">
        <f t="shared" si="6"/>
        <v>0</v>
      </c>
      <c r="BH97" s="192">
        <f t="shared" si="7"/>
        <v>0</v>
      </c>
      <c r="BI97" s="192">
        <f t="shared" si="8"/>
        <v>0</v>
      </c>
      <c r="BJ97" s="19" t="s">
        <v>23</v>
      </c>
      <c r="BK97" s="192">
        <f t="shared" si="9"/>
        <v>0</v>
      </c>
      <c r="BL97" s="19" t="s">
        <v>612</v>
      </c>
      <c r="BM97" s="191" t="s">
        <v>157</v>
      </c>
    </row>
    <row r="98" spans="1:65" s="2" customFormat="1" ht="14.45" customHeight="1">
      <c r="A98" s="36"/>
      <c r="B98" s="37"/>
      <c r="C98" s="180" t="s">
        <v>260</v>
      </c>
      <c r="D98" s="180" t="s">
        <v>202</v>
      </c>
      <c r="E98" s="181" t="s">
        <v>2915</v>
      </c>
      <c r="F98" s="182" t="s">
        <v>2818</v>
      </c>
      <c r="G98" s="183" t="s">
        <v>216</v>
      </c>
      <c r="H98" s="184">
        <v>73</v>
      </c>
      <c r="I98" s="185"/>
      <c r="J98" s="186">
        <f t="shared" si="0"/>
        <v>0</v>
      </c>
      <c r="K98" s="182" t="s">
        <v>22</v>
      </c>
      <c r="L98" s="41"/>
      <c r="M98" s="187" t="s">
        <v>22</v>
      </c>
      <c r="N98" s="188" t="s">
        <v>51</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612</v>
      </c>
      <c r="AT98" s="191" t="s">
        <v>202</v>
      </c>
      <c r="AU98" s="191" t="s">
        <v>89</v>
      </c>
      <c r="AY98" s="19" t="s">
        <v>201</v>
      </c>
      <c r="BE98" s="192">
        <f t="shared" si="4"/>
        <v>0</v>
      </c>
      <c r="BF98" s="192">
        <f t="shared" si="5"/>
        <v>0</v>
      </c>
      <c r="BG98" s="192">
        <f t="shared" si="6"/>
        <v>0</v>
      </c>
      <c r="BH98" s="192">
        <f t="shared" si="7"/>
        <v>0</v>
      </c>
      <c r="BI98" s="192">
        <f t="shared" si="8"/>
        <v>0</v>
      </c>
      <c r="BJ98" s="19" t="s">
        <v>23</v>
      </c>
      <c r="BK98" s="192">
        <f t="shared" si="9"/>
        <v>0</v>
      </c>
      <c r="BL98" s="19" t="s">
        <v>612</v>
      </c>
      <c r="BM98" s="191" t="s">
        <v>317</v>
      </c>
    </row>
    <row r="99" spans="1:65" s="2" customFormat="1" ht="14.45" customHeight="1">
      <c r="A99" s="36"/>
      <c r="B99" s="37"/>
      <c r="C99" s="180" t="s">
        <v>28</v>
      </c>
      <c r="D99" s="180" t="s">
        <v>202</v>
      </c>
      <c r="E99" s="181" t="s">
        <v>2916</v>
      </c>
      <c r="F99" s="182" t="s">
        <v>1579</v>
      </c>
      <c r="G99" s="183" t="s">
        <v>216</v>
      </c>
      <c r="H99" s="184">
        <v>157</v>
      </c>
      <c r="I99" s="185"/>
      <c r="J99" s="186">
        <f t="shared" si="0"/>
        <v>0</v>
      </c>
      <c r="K99" s="182" t="s">
        <v>22</v>
      </c>
      <c r="L99" s="41"/>
      <c r="M99" s="187" t="s">
        <v>22</v>
      </c>
      <c r="N99" s="188" t="s">
        <v>51</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612</v>
      </c>
      <c r="AT99" s="191" t="s">
        <v>202</v>
      </c>
      <c r="AU99" s="191" t="s">
        <v>89</v>
      </c>
      <c r="AY99" s="19" t="s">
        <v>201</v>
      </c>
      <c r="BE99" s="192">
        <f t="shared" si="4"/>
        <v>0</v>
      </c>
      <c r="BF99" s="192">
        <f t="shared" si="5"/>
        <v>0</v>
      </c>
      <c r="BG99" s="192">
        <f t="shared" si="6"/>
        <v>0</v>
      </c>
      <c r="BH99" s="192">
        <f t="shared" si="7"/>
        <v>0</v>
      </c>
      <c r="BI99" s="192">
        <f t="shared" si="8"/>
        <v>0</v>
      </c>
      <c r="BJ99" s="19" t="s">
        <v>23</v>
      </c>
      <c r="BK99" s="192">
        <f t="shared" si="9"/>
        <v>0</v>
      </c>
      <c r="BL99" s="19" t="s">
        <v>612</v>
      </c>
      <c r="BM99" s="191" t="s">
        <v>328</v>
      </c>
    </row>
    <row r="100" spans="1:65" s="2" customFormat="1" ht="14.45" customHeight="1">
      <c r="A100" s="36"/>
      <c r="B100" s="37"/>
      <c r="C100" s="180" t="s">
        <v>129</v>
      </c>
      <c r="D100" s="180" t="s">
        <v>202</v>
      </c>
      <c r="E100" s="181" t="s">
        <v>2917</v>
      </c>
      <c r="F100" s="182" t="s">
        <v>1581</v>
      </c>
      <c r="G100" s="183" t="s">
        <v>216</v>
      </c>
      <c r="H100" s="184">
        <v>80</v>
      </c>
      <c r="I100" s="185"/>
      <c r="J100" s="186">
        <f t="shared" si="0"/>
        <v>0</v>
      </c>
      <c r="K100" s="182" t="s">
        <v>22</v>
      </c>
      <c r="L100" s="41"/>
      <c r="M100" s="187" t="s">
        <v>22</v>
      </c>
      <c r="N100" s="188" t="s">
        <v>51</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612</v>
      </c>
      <c r="AT100" s="191" t="s">
        <v>202</v>
      </c>
      <c r="AU100" s="191" t="s">
        <v>89</v>
      </c>
      <c r="AY100" s="19" t="s">
        <v>201</v>
      </c>
      <c r="BE100" s="192">
        <f t="shared" si="4"/>
        <v>0</v>
      </c>
      <c r="BF100" s="192">
        <f t="shared" si="5"/>
        <v>0</v>
      </c>
      <c r="BG100" s="192">
        <f t="shared" si="6"/>
        <v>0</v>
      </c>
      <c r="BH100" s="192">
        <f t="shared" si="7"/>
        <v>0</v>
      </c>
      <c r="BI100" s="192">
        <f t="shared" si="8"/>
        <v>0</v>
      </c>
      <c r="BJ100" s="19" t="s">
        <v>23</v>
      </c>
      <c r="BK100" s="192">
        <f t="shared" si="9"/>
        <v>0</v>
      </c>
      <c r="BL100" s="19" t="s">
        <v>612</v>
      </c>
      <c r="BM100" s="191" t="s">
        <v>344</v>
      </c>
    </row>
    <row r="101" spans="1:65" s="2" customFormat="1" ht="14.45" customHeight="1">
      <c r="A101" s="36"/>
      <c r="B101" s="37"/>
      <c r="C101" s="180" t="s">
        <v>137</v>
      </c>
      <c r="D101" s="180" t="s">
        <v>202</v>
      </c>
      <c r="E101" s="181" t="s">
        <v>2918</v>
      </c>
      <c r="F101" s="182" t="s">
        <v>2820</v>
      </c>
      <c r="G101" s="183" t="s">
        <v>216</v>
      </c>
      <c r="H101" s="184">
        <v>80</v>
      </c>
      <c r="I101" s="185"/>
      <c r="J101" s="186">
        <f t="shared" si="0"/>
        <v>0</v>
      </c>
      <c r="K101" s="182" t="s">
        <v>22</v>
      </c>
      <c r="L101" s="41"/>
      <c r="M101" s="187" t="s">
        <v>22</v>
      </c>
      <c r="N101" s="188" t="s">
        <v>51</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612</v>
      </c>
      <c r="AT101" s="191" t="s">
        <v>202</v>
      </c>
      <c r="AU101" s="191" t="s">
        <v>89</v>
      </c>
      <c r="AY101" s="19" t="s">
        <v>201</v>
      </c>
      <c r="BE101" s="192">
        <f t="shared" si="4"/>
        <v>0</v>
      </c>
      <c r="BF101" s="192">
        <f t="shared" si="5"/>
        <v>0</v>
      </c>
      <c r="BG101" s="192">
        <f t="shared" si="6"/>
        <v>0</v>
      </c>
      <c r="BH101" s="192">
        <f t="shared" si="7"/>
        <v>0</v>
      </c>
      <c r="BI101" s="192">
        <f t="shared" si="8"/>
        <v>0</v>
      </c>
      <c r="BJ101" s="19" t="s">
        <v>23</v>
      </c>
      <c r="BK101" s="192">
        <f t="shared" si="9"/>
        <v>0</v>
      </c>
      <c r="BL101" s="19" t="s">
        <v>612</v>
      </c>
      <c r="BM101" s="191" t="s">
        <v>358</v>
      </c>
    </row>
    <row r="102" spans="1:65" s="2" customFormat="1" ht="14.45" customHeight="1">
      <c r="A102" s="36"/>
      <c r="B102" s="37"/>
      <c r="C102" s="180" t="s">
        <v>143</v>
      </c>
      <c r="D102" s="180" t="s">
        <v>202</v>
      </c>
      <c r="E102" s="181" t="s">
        <v>2919</v>
      </c>
      <c r="F102" s="182" t="s">
        <v>2822</v>
      </c>
      <c r="G102" s="183" t="s">
        <v>216</v>
      </c>
      <c r="H102" s="184">
        <v>8</v>
      </c>
      <c r="I102" s="185"/>
      <c r="J102" s="186">
        <f t="shared" si="0"/>
        <v>0</v>
      </c>
      <c r="K102" s="182" t="s">
        <v>22</v>
      </c>
      <c r="L102" s="41"/>
      <c r="M102" s="187" t="s">
        <v>22</v>
      </c>
      <c r="N102" s="188" t="s">
        <v>51</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612</v>
      </c>
      <c r="AT102" s="191" t="s">
        <v>202</v>
      </c>
      <c r="AU102" s="191" t="s">
        <v>89</v>
      </c>
      <c r="AY102" s="19" t="s">
        <v>201</v>
      </c>
      <c r="BE102" s="192">
        <f t="shared" si="4"/>
        <v>0</v>
      </c>
      <c r="BF102" s="192">
        <f t="shared" si="5"/>
        <v>0</v>
      </c>
      <c r="BG102" s="192">
        <f t="shared" si="6"/>
        <v>0</v>
      </c>
      <c r="BH102" s="192">
        <f t="shared" si="7"/>
        <v>0</v>
      </c>
      <c r="BI102" s="192">
        <f t="shared" si="8"/>
        <v>0</v>
      </c>
      <c r="BJ102" s="19" t="s">
        <v>23</v>
      </c>
      <c r="BK102" s="192">
        <f t="shared" si="9"/>
        <v>0</v>
      </c>
      <c r="BL102" s="19" t="s">
        <v>612</v>
      </c>
      <c r="BM102" s="191" t="s">
        <v>378</v>
      </c>
    </row>
    <row r="103" spans="1:65" s="2" customFormat="1" ht="14.45" customHeight="1">
      <c r="A103" s="36"/>
      <c r="B103" s="37"/>
      <c r="C103" s="180" t="s">
        <v>152</v>
      </c>
      <c r="D103" s="180" t="s">
        <v>202</v>
      </c>
      <c r="E103" s="181" t="s">
        <v>2920</v>
      </c>
      <c r="F103" s="182" t="s">
        <v>2863</v>
      </c>
      <c r="G103" s="183" t="s">
        <v>224</v>
      </c>
      <c r="H103" s="184">
        <v>8</v>
      </c>
      <c r="I103" s="185"/>
      <c r="J103" s="186">
        <f t="shared" si="0"/>
        <v>0</v>
      </c>
      <c r="K103" s="182" t="s">
        <v>22</v>
      </c>
      <c r="L103" s="41"/>
      <c r="M103" s="187" t="s">
        <v>22</v>
      </c>
      <c r="N103" s="188" t="s">
        <v>51</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612</v>
      </c>
      <c r="AT103" s="191" t="s">
        <v>202</v>
      </c>
      <c r="AU103" s="191" t="s">
        <v>89</v>
      </c>
      <c r="AY103" s="19" t="s">
        <v>201</v>
      </c>
      <c r="BE103" s="192">
        <f t="shared" si="4"/>
        <v>0</v>
      </c>
      <c r="BF103" s="192">
        <f t="shared" si="5"/>
        <v>0</v>
      </c>
      <c r="BG103" s="192">
        <f t="shared" si="6"/>
        <v>0</v>
      </c>
      <c r="BH103" s="192">
        <f t="shared" si="7"/>
        <v>0</v>
      </c>
      <c r="BI103" s="192">
        <f t="shared" si="8"/>
        <v>0</v>
      </c>
      <c r="BJ103" s="19" t="s">
        <v>23</v>
      </c>
      <c r="BK103" s="192">
        <f t="shared" si="9"/>
        <v>0</v>
      </c>
      <c r="BL103" s="19" t="s">
        <v>612</v>
      </c>
      <c r="BM103" s="191" t="s">
        <v>390</v>
      </c>
    </row>
    <row r="104" spans="1:65" s="2" customFormat="1" ht="14.45" customHeight="1">
      <c r="A104" s="36"/>
      <c r="B104" s="37"/>
      <c r="C104" s="180" t="s">
        <v>8</v>
      </c>
      <c r="D104" s="180" t="s">
        <v>202</v>
      </c>
      <c r="E104" s="181" t="s">
        <v>2921</v>
      </c>
      <c r="F104" s="182" t="s">
        <v>2826</v>
      </c>
      <c r="G104" s="183" t="s">
        <v>216</v>
      </c>
      <c r="H104" s="184">
        <v>16</v>
      </c>
      <c r="I104" s="185"/>
      <c r="J104" s="186">
        <f t="shared" si="0"/>
        <v>0</v>
      </c>
      <c r="K104" s="182" t="s">
        <v>22</v>
      </c>
      <c r="L104" s="41"/>
      <c r="M104" s="263" t="s">
        <v>22</v>
      </c>
      <c r="N104" s="264" t="s">
        <v>51</v>
      </c>
      <c r="O104" s="258"/>
      <c r="P104" s="265">
        <f t="shared" si="1"/>
        <v>0</v>
      </c>
      <c r="Q104" s="265">
        <v>0</v>
      </c>
      <c r="R104" s="265">
        <f t="shared" si="2"/>
        <v>0</v>
      </c>
      <c r="S104" s="265">
        <v>0</v>
      </c>
      <c r="T104" s="266">
        <f t="shared" si="3"/>
        <v>0</v>
      </c>
      <c r="U104" s="36"/>
      <c r="V104" s="36"/>
      <c r="W104" s="36"/>
      <c r="X104" s="36"/>
      <c r="Y104" s="36"/>
      <c r="Z104" s="36"/>
      <c r="AA104" s="36"/>
      <c r="AB104" s="36"/>
      <c r="AC104" s="36"/>
      <c r="AD104" s="36"/>
      <c r="AE104" s="36"/>
      <c r="AR104" s="191" t="s">
        <v>612</v>
      </c>
      <c r="AT104" s="191" t="s">
        <v>202</v>
      </c>
      <c r="AU104" s="191" t="s">
        <v>89</v>
      </c>
      <c r="AY104" s="19" t="s">
        <v>201</v>
      </c>
      <c r="BE104" s="192">
        <f t="shared" si="4"/>
        <v>0</v>
      </c>
      <c r="BF104" s="192">
        <f t="shared" si="5"/>
        <v>0</v>
      </c>
      <c r="BG104" s="192">
        <f t="shared" si="6"/>
        <v>0</v>
      </c>
      <c r="BH104" s="192">
        <f t="shared" si="7"/>
        <v>0</v>
      </c>
      <c r="BI104" s="192">
        <f t="shared" si="8"/>
        <v>0</v>
      </c>
      <c r="BJ104" s="19" t="s">
        <v>23</v>
      </c>
      <c r="BK104" s="192">
        <f t="shared" si="9"/>
        <v>0</v>
      </c>
      <c r="BL104" s="19" t="s">
        <v>612</v>
      </c>
      <c r="BM104" s="191" t="s">
        <v>403</v>
      </c>
    </row>
    <row r="105" spans="1:65" s="2" customFormat="1" ht="6.95" customHeight="1">
      <c r="A105" s="36"/>
      <c r="B105" s="49"/>
      <c r="C105" s="50"/>
      <c r="D105" s="50"/>
      <c r="E105" s="50"/>
      <c r="F105" s="50"/>
      <c r="G105" s="50"/>
      <c r="H105" s="50"/>
      <c r="I105" s="50"/>
      <c r="J105" s="50"/>
      <c r="K105" s="50"/>
      <c r="L105" s="41"/>
      <c r="M105" s="36"/>
      <c r="O105" s="36"/>
      <c r="P105" s="36"/>
      <c r="Q105" s="36"/>
      <c r="R105" s="36"/>
      <c r="S105" s="36"/>
      <c r="T105" s="36"/>
      <c r="U105" s="36"/>
      <c r="V105" s="36"/>
      <c r="W105" s="36"/>
      <c r="X105" s="36"/>
      <c r="Y105" s="36"/>
      <c r="Z105" s="36"/>
      <c r="AA105" s="36"/>
      <c r="AB105" s="36"/>
      <c r="AC105" s="36"/>
      <c r="AD105" s="36"/>
      <c r="AE105" s="36"/>
    </row>
  </sheetData>
  <sheetProtection algorithmName="SHA-512" hashValue="bnSKXw6mhkn15FGbdZ9hu0eHLFBA00Clz6xSC+ebCf1jTuhDauznYBerq7CNtttNxBG7uUCka/b0F3nOwyy1Vg==" saltValue="rwdySqB3NbLSeYSnlBP1xCVtq37OJ5uiS6ZTD0Lh3qeMb4wBoGwFyokMEUh8Ohoa/7jpi/GscG0becYNvGIypQ==" spinCount="100000" sheet="1" objects="1" scenarios="1" formatColumns="0" formatRows="0" autoFilter="0"/>
  <autoFilter ref="C86:K10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154</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2922</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ROUND(J86,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ROUND((SUM(BE86:BE150)),  2)</f>
        <v>0</v>
      </c>
      <c r="G33" s="36"/>
      <c r="H33" s="36"/>
      <c r="I33" s="126">
        <v>0.21</v>
      </c>
      <c r="J33" s="125">
        <f>ROUND(((SUM(BE86:BE150))*I33),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ROUND((SUM(BF86:BF150)),  2)</f>
        <v>0</v>
      </c>
      <c r="G34" s="36"/>
      <c r="H34" s="36"/>
      <c r="I34" s="126">
        <v>0.15</v>
      </c>
      <c r="J34" s="125">
        <f>ROUND(((SUM(BF86:BF150))*I34),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ROUND((SUM(BG86:BG150)),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ROUND((SUM(BH86:BH150)),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ROUND((SUM(BI86:BI150)),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14 - SO 07.7 Technologické potrubí</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J86</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J87</f>
        <v>0</v>
      </c>
      <c r="K60" s="143"/>
      <c r="L60" s="147"/>
    </row>
    <row r="61" spans="1:47" s="10" customFormat="1" ht="19.899999999999999" customHeight="1">
      <c r="B61" s="148"/>
      <c r="C61" s="99"/>
      <c r="D61" s="149" t="s">
        <v>173</v>
      </c>
      <c r="E61" s="150"/>
      <c r="F61" s="150"/>
      <c r="G61" s="150"/>
      <c r="H61" s="150"/>
      <c r="I61" s="150"/>
      <c r="J61" s="151">
        <f>J88</f>
        <v>0</v>
      </c>
      <c r="K61" s="99"/>
      <c r="L61" s="152"/>
    </row>
    <row r="62" spans="1:47" s="10" customFormat="1" ht="19.899999999999999" customHeight="1">
      <c r="B62" s="148"/>
      <c r="C62" s="99"/>
      <c r="D62" s="149" t="s">
        <v>176</v>
      </c>
      <c r="E62" s="150"/>
      <c r="F62" s="150"/>
      <c r="G62" s="150"/>
      <c r="H62" s="150"/>
      <c r="I62" s="150"/>
      <c r="J62" s="151">
        <f>J114</f>
        <v>0</v>
      </c>
      <c r="K62" s="99"/>
      <c r="L62" s="152"/>
    </row>
    <row r="63" spans="1:47" s="10" customFormat="1" ht="19.899999999999999" customHeight="1">
      <c r="B63" s="148"/>
      <c r="C63" s="99"/>
      <c r="D63" s="149" t="s">
        <v>179</v>
      </c>
      <c r="E63" s="150"/>
      <c r="F63" s="150"/>
      <c r="G63" s="150"/>
      <c r="H63" s="150"/>
      <c r="I63" s="150"/>
      <c r="J63" s="151">
        <f>J118</f>
        <v>0</v>
      </c>
      <c r="K63" s="99"/>
      <c r="L63" s="152"/>
    </row>
    <row r="64" spans="1:47" s="10" customFormat="1" ht="19.899999999999999" customHeight="1">
      <c r="B64" s="148"/>
      <c r="C64" s="99"/>
      <c r="D64" s="149" t="s">
        <v>182</v>
      </c>
      <c r="E64" s="150"/>
      <c r="F64" s="150"/>
      <c r="G64" s="150"/>
      <c r="H64" s="150"/>
      <c r="I64" s="150"/>
      <c r="J64" s="151">
        <f>J142</f>
        <v>0</v>
      </c>
      <c r="K64" s="99"/>
      <c r="L64" s="152"/>
    </row>
    <row r="65" spans="1:31" s="9" customFormat="1" ht="24.95" customHeight="1">
      <c r="B65" s="142"/>
      <c r="C65" s="143"/>
      <c r="D65" s="144" t="s">
        <v>183</v>
      </c>
      <c r="E65" s="145"/>
      <c r="F65" s="145"/>
      <c r="G65" s="145"/>
      <c r="H65" s="145"/>
      <c r="I65" s="145"/>
      <c r="J65" s="146">
        <f>J145</f>
        <v>0</v>
      </c>
      <c r="K65" s="143"/>
      <c r="L65" s="147"/>
    </row>
    <row r="66" spans="1:31" s="10" customFormat="1" ht="19.899999999999999" customHeight="1">
      <c r="B66" s="148"/>
      <c r="C66" s="99"/>
      <c r="D66" s="149" t="s">
        <v>2923</v>
      </c>
      <c r="E66" s="150"/>
      <c r="F66" s="150"/>
      <c r="G66" s="150"/>
      <c r="H66" s="150"/>
      <c r="I66" s="150"/>
      <c r="J66" s="151">
        <f>J146</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186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9" t="str">
        <f>E7</f>
        <v>VD Pastviny, rekonstrukce koruny hráze</v>
      </c>
      <c r="F76" s="400"/>
      <c r="G76" s="400"/>
      <c r="H76" s="400"/>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164</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73" t="str">
        <f>E9</f>
        <v>14 - SO 07.7 Technologické potrubí</v>
      </c>
      <c r="F78" s="401"/>
      <c r="G78" s="401"/>
      <c r="H78" s="401"/>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24</v>
      </c>
      <c r="D80" s="38"/>
      <c r="E80" s="38"/>
      <c r="F80" s="29" t="str">
        <f>F12</f>
        <v xml:space="preserve"> </v>
      </c>
      <c r="G80" s="38"/>
      <c r="H80" s="38"/>
      <c r="I80" s="31" t="s">
        <v>26</v>
      </c>
      <c r="J80" s="61" t="str">
        <f>IF(J12="","",J12)</f>
        <v>15. 10. 2018</v>
      </c>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5.2" customHeight="1">
      <c r="A82" s="36"/>
      <c r="B82" s="37"/>
      <c r="C82" s="31" t="s">
        <v>30</v>
      </c>
      <c r="D82" s="38"/>
      <c r="E82" s="38"/>
      <c r="F82" s="29" t="str">
        <f>E15</f>
        <v>Povodí Labe, státní podnik</v>
      </c>
      <c r="G82" s="38"/>
      <c r="H82" s="38"/>
      <c r="I82" s="31" t="s">
        <v>37</v>
      </c>
      <c r="J82" s="34" t="str">
        <f>E21</f>
        <v>MDS projekt s.r.o.</v>
      </c>
      <c r="K82" s="38"/>
      <c r="L82" s="115"/>
      <c r="S82" s="36"/>
      <c r="T82" s="36"/>
      <c r="U82" s="36"/>
      <c r="V82" s="36"/>
      <c r="W82" s="36"/>
      <c r="X82" s="36"/>
      <c r="Y82" s="36"/>
      <c r="Z82" s="36"/>
      <c r="AA82" s="36"/>
      <c r="AB82" s="36"/>
      <c r="AC82" s="36"/>
      <c r="AD82" s="36"/>
      <c r="AE82" s="36"/>
    </row>
    <row r="83" spans="1:65" s="2" customFormat="1" ht="15.2" customHeight="1">
      <c r="A83" s="36"/>
      <c r="B83" s="37"/>
      <c r="C83" s="31" t="s">
        <v>35</v>
      </c>
      <c r="D83" s="38"/>
      <c r="E83" s="38"/>
      <c r="F83" s="29" t="str">
        <f>IF(E18="","",E18)</f>
        <v>Vyplň údaj</v>
      </c>
      <c r="G83" s="38"/>
      <c r="H83" s="38"/>
      <c r="I83" s="31" t="s">
        <v>42</v>
      </c>
      <c r="J83" s="34" t="str">
        <f>E24</f>
        <v>Tomáš Bajer</v>
      </c>
      <c r="K83" s="38"/>
      <c r="L83" s="115"/>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11" customFormat="1" ht="29.25" customHeight="1">
      <c r="A85" s="153"/>
      <c r="B85" s="154"/>
      <c r="C85" s="155" t="s">
        <v>187</v>
      </c>
      <c r="D85" s="156" t="s">
        <v>65</v>
      </c>
      <c r="E85" s="156" t="s">
        <v>61</v>
      </c>
      <c r="F85" s="156" t="s">
        <v>62</v>
      </c>
      <c r="G85" s="156" t="s">
        <v>188</v>
      </c>
      <c r="H85" s="156" t="s">
        <v>189</v>
      </c>
      <c r="I85" s="156" t="s">
        <v>190</v>
      </c>
      <c r="J85" s="156" t="s">
        <v>170</v>
      </c>
      <c r="K85" s="157" t="s">
        <v>191</v>
      </c>
      <c r="L85" s="158"/>
      <c r="M85" s="70" t="s">
        <v>22</v>
      </c>
      <c r="N85" s="71" t="s">
        <v>50</v>
      </c>
      <c r="O85" s="71" t="s">
        <v>192</v>
      </c>
      <c r="P85" s="71" t="s">
        <v>193</v>
      </c>
      <c r="Q85" s="71" t="s">
        <v>194</v>
      </c>
      <c r="R85" s="71" t="s">
        <v>195</v>
      </c>
      <c r="S85" s="71" t="s">
        <v>196</v>
      </c>
      <c r="T85" s="72" t="s">
        <v>197</v>
      </c>
      <c r="U85" s="153"/>
      <c r="V85" s="153"/>
      <c r="W85" s="153"/>
      <c r="X85" s="153"/>
      <c r="Y85" s="153"/>
      <c r="Z85" s="153"/>
      <c r="AA85" s="153"/>
      <c r="AB85" s="153"/>
      <c r="AC85" s="153"/>
      <c r="AD85" s="153"/>
      <c r="AE85" s="153"/>
    </row>
    <row r="86" spans="1:65" s="2" customFormat="1" ht="22.9" customHeight="1">
      <c r="A86" s="36"/>
      <c r="B86" s="37"/>
      <c r="C86" s="77" t="s">
        <v>198</v>
      </c>
      <c r="D86" s="38"/>
      <c r="E86" s="38"/>
      <c r="F86" s="38"/>
      <c r="G86" s="38"/>
      <c r="H86" s="38"/>
      <c r="I86" s="38"/>
      <c r="J86" s="159">
        <f>BK86</f>
        <v>0</v>
      </c>
      <c r="K86" s="38"/>
      <c r="L86" s="41"/>
      <c r="M86" s="73"/>
      <c r="N86" s="160"/>
      <c r="O86" s="74"/>
      <c r="P86" s="161">
        <f>P87+P145</f>
        <v>0</v>
      </c>
      <c r="Q86" s="74"/>
      <c r="R86" s="161">
        <f>R87+R145</f>
        <v>7.7143350000000011</v>
      </c>
      <c r="S86" s="74"/>
      <c r="T86" s="162">
        <f>T87+T145</f>
        <v>0</v>
      </c>
      <c r="U86" s="36"/>
      <c r="V86" s="36"/>
      <c r="W86" s="36"/>
      <c r="X86" s="36"/>
      <c r="Y86" s="36"/>
      <c r="Z86" s="36"/>
      <c r="AA86" s="36"/>
      <c r="AB86" s="36"/>
      <c r="AC86" s="36"/>
      <c r="AD86" s="36"/>
      <c r="AE86" s="36"/>
      <c r="AT86" s="19" t="s">
        <v>79</v>
      </c>
      <c r="AU86" s="19" t="s">
        <v>171</v>
      </c>
      <c r="BK86" s="163">
        <f>BK87+BK145</f>
        <v>0</v>
      </c>
    </row>
    <row r="87" spans="1:65" s="12" customFormat="1" ht="25.9" customHeight="1">
      <c r="B87" s="164"/>
      <c r="C87" s="165"/>
      <c r="D87" s="166" t="s">
        <v>79</v>
      </c>
      <c r="E87" s="167" t="s">
        <v>199</v>
      </c>
      <c r="F87" s="167" t="s">
        <v>200</v>
      </c>
      <c r="G87" s="165"/>
      <c r="H87" s="165"/>
      <c r="I87" s="168"/>
      <c r="J87" s="169">
        <f>BK87</f>
        <v>0</v>
      </c>
      <c r="K87" s="165"/>
      <c r="L87" s="170"/>
      <c r="M87" s="171"/>
      <c r="N87" s="172"/>
      <c r="O87" s="172"/>
      <c r="P87" s="173">
        <f>P88+P114+P118+P142</f>
        <v>0</v>
      </c>
      <c r="Q87" s="172"/>
      <c r="R87" s="173">
        <f>R88+R114+R118+R142</f>
        <v>7.7136150000000008</v>
      </c>
      <c r="S87" s="172"/>
      <c r="T87" s="174">
        <f>T88+T114+T118+T142</f>
        <v>0</v>
      </c>
      <c r="AR87" s="175" t="s">
        <v>23</v>
      </c>
      <c r="AT87" s="176" t="s">
        <v>79</v>
      </c>
      <c r="AU87" s="176" t="s">
        <v>80</v>
      </c>
      <c r="AY87" s="175" t="s">
        <v>201</v>
      </c>
      <c r="BK87" s="177">
        <f>BK88+BK114+BK118+BK142</f>
        <v>0</v>
      </c>
    </row>
    <row r="88" spans="1:65" s="12" customFormat="1" ht="22.9" customHeight="1">
      <c r="B88" s="164"/>
      <c r="C88" s="165"/>
      <c r="D88" s="166" t="s">
        <v>79</v>
      </c>
      <c r="E88" s="178" t="s">
        <v>23</v>
      </c>
      <c r="F88" s="178" t="s">
        <v>107</v>
      </c>
      <c r="G88" s="165"/>
      <c r="H88" s="165"/>
      <c r="I88" s="168"/>
      <c r="J88" s="179">
        <f>BK88</f>
        <v>0</v>
      </c>
      <c r="K88" s="165"/>
      <c r="L88" s="170"/>
      <c r="M88" s="171"/>
      <c r="N88" s="172"/>
      <c r="O88" s="172"/>
      <c r="P88" s="173">
        <f>SUM(P89:P113)</f>
        <v>0</v>
      </c>
      <c r="Q88" s="172"/>
      <c r="R88" s="173">
        <f>SUM(R89:R113)</f>
        <v>6.48</v>
      </c>
      <c r="S88" s="172"/>
      <c r="T88" s="174">
        <f>SUM(T89:T113)</f>
        <v>0</v>
      </c>
      <c r="AR88" s="175" t="s">
        <v>23</v>
      </c>
      <c r="AT88" s="176" t="s">
        <v>79</v>
      </c>
      <c r="AU88" s="176" t="s">
        <v>23</v>
      </c>
      <c r="AY88" s="175" t="s">
        <v>201</v>
      </c>
      <c r="BK88" s="177">
        <f>SUM(BK89:BK113)</f>
        <v>0</v>
      </c>
    </row>
    <row r="89" spans="1:65" s="2" customFormat="1" ht="24.2" customHeight="1">
      <c r="A89" s="36"/>
      <c r="B89" s="37"/>
      <c r="C89" s="180" t="s">
        <v>23</v>
      </c>
      <c r="D89" s="180" t="s">
        <v>202</v>
      </c>
      <c r="E89" s="181" t="s">
        <v>2924</v>
      </c>
      <c r="F89" s="182" t="s">
        <v>2925</v>
      </c>
      <c r="G89" s="183" t="s">
        <v>224</v>
      </c>
      <c r="H89" s="184">
        <v>5.4</v>
      </c>
      <c r="I89" s="185"/>
      <c r="J89" s="186">
        <f>ROUND(I89*H89,2)</f>
        <v>0</v>
      </c>
      <c r="K89" s="182" t="s">
        <v>206</v>
      </c>
      <c r="L89" s="41"/>
      <c r="M89" s="187" t="s">
        <v>22</v>
      </c>
      <c r="N89" s="188" t="s">
        <v>51</v>
      </c>
      <c r="O89" s="66"/>
      <c r="P89" s="189">
        <f>O89*H89</f>
        <v>0</v>
      </c>
      <c r="Q89" s="189">
        <v>0</v>
      </c>
      <c r="R89" s="189">
        <f>Q89*H89</f>
        <v>0</v>
      </c>
      <c r="S89" s="189">
        <v>0</v>
      </c>
      <c r="T89" s="190">
        <f>S89*H89</f>
        <v>0</v>
      </c>
      <c r="U89" s="36"/>
      <c r="V89" s="36"/>
      <c r="W89" s="36"/>
      <c r="X89" s="36"/>
      <c r="Y89" s="36"/>
      <c r="Z89" s="36"/>
      <c r="AA89" s="36"/>
      <c r="AB89" s="36"/>
      <c r="AC89" s="36"/>
      <c r="AD89" s="36"/>
      <c r="AE89" s="36"/>
      <c r="AR89" s="191" t="s">
        <v>207</v>
      </c>
      <c r="AT89" s="191" t="s">
        <v>202</v>
      </c>
      <c r="AU89" s="191" t="s">
        <v>89</v>
      </c>
      <c r="AY89" s="19" t="s">
        <v>201</v>
      </c>
      <c r="BE89" s="192">
        <f>IF(N89="základní",J89,0)</f>
        <v>0</v>
      </c>
      <c r="BF89" s="192">
        <f>IF(N89="snížená",J89,0)</f>
        <v>0</v>
      </c>
      <c r="BG89" s="192">
        <f>IF(N89="zákl. přenesená",J89,0)</f>
        <v>0</v>
      </c>
      <c r="BH89" s="192">
        <f>IF(N89="sníž. přenesená",J89,0)</f>
        <v>0</v>
      </c>
      <c r="BI89" s="192">
        <f>IF(N89="nulová",J89,0)</f>
        <v>0</v>
      </c>
      <c r="BJ89" s="19" t="s">
        <v>23</v>
      </c>
      <c r="BK89" s="192">
        <f>ROUND(I89*H89,2)</f>
        <v>0</v>
      </c>
      <c r="BL89" s="19" t="s">
        <v>207</v>
      </c>
      <c r="BM89" s="191" t="s">
        <v>2926</v>
      </c>
    </row>
    <row r="90" spans="1:65" s="2" customFormat="1" ht="39">
      <c r="A90" s="36"/>
      <c r="B90" s="37"/>
      <c r="C90" s="38"/>
      <c r="D90" s="193" t="s">
        <v>209</v>
      </c>
      <c r="E90" s="38"/>
      <c r="F90" s="194" t="s">
        <v>1693</v>
      </c>
      <c r="G90" s="38"/>
      <c r="H90" s="38"/>
      <c r="I90" s="195"/>
      <c r="J90" s="38"/>
      <c r="K90" s="38"/>
      <c r="L90" s="41"/>
      <c r="M90" s="196"/>
      <c r="N90" s="197"/>
      <c r="O90" s="66"/>
      <c r="P90" s="66"/>
      <c r="Q90" s="66"/>
      <c r="R90" s="66"/>
      <c r="S90" s="66"/>
      <c r="T90" s="67"/>
      <c r="U90" s="36"/>
      <c r="V90" s="36"/>
      <c r="W90" s="36"/>
      <c r="X90" s="36"/>
      <c r="Y90" s="36"/>
      <c r="Z90" s="36"/>
      <c r="AA90" s="36"/>
      <c r="AB90" s="36"/>
      <c r="AC90" s="36"/>
      <c r="AD90" s="36"/>
      <c r="AE90" s="36"/>
      <c r="AT90" s="19" t="s">
        <v>209</v>
      </c>
      <c r="AU90" s="19" t="s">
        <v>89</v>
      </c>
    </row>
    <row r="91" spans="1:65" s="14" customFormat="1" ht="11.25">
      <c r="B91" s="208"/>
      <c r="C91" s="209"/>
      <c r="D91" s="193" t="s">
        <v>211</v>
      </c>
      <c r="E91" s="210" t="s">
        <v>22</v>
      </c>
      <c r="F91" s="211" t="s">
        <v>2927</v>
      </c>
      <c r="G91" s="209"/>
      <c r="H91" s="212">
        <v>5.4</v>
      </c>
      <c r="I91" s="213"/>
      <c r="J91" s="209"/>
      <c r="K91" s="209"/>
      <c r="L91" s="214"/>
      <c r="M91" s="215"/>
      <c r="N91" s="216"/>
      <c r="O91" s="216"/>
      <c r="P91" s="216"/>
      <c r="Q91" s="216"/>
      <c r="R91" s="216"/>
      <c r="S91" s="216"/>
      <c r="T91" s="217"/>
      <c r="AT91" s="218" t="s">
        <v>211</v>
      </c>
      <c r="AU91" s="218" t="s">
        <v>89</v>
      </c>
      <c r="AV91" s="14" t="s">
        <v>89</v>
      </c>
      <c r="AW91" s="14" t="s">
        <v>41</v>
      </c>
      <c r="AX91" s="14" t="s">
        <v>23</v>
      </c>
      <c r="AY91" s="218" t="s">
        <v>201</v>
      </c>
    </row>
    <row r="92" spans="1:65" s="2" customFormat="1" ht="24.2" customHeight="1">
      <c r="A92" s="36"/>
      <c r="B92" s="37"/>
      <c r="C92" s="180" t="s">
        <v>89</v>
      </c>
      <c r="D92" s="180" t="s">
        <v>202</v>
      </c>
      <c r="E92" s="181" t="s">
        <v>2928</v>
      </c>
      <c r="F92" s="182" t="s">
        <v>2929</v>
      </c>
      <c r="G92" s="183" t="s">
        <v>224</v>
      </c>
      <c r="H92" s="184">
        <v>5.4</v>
      </c>
      <c r="I92" s="185"/>
      <c r="J92" s="186">
        <f>ROUND(I92*H92,2)</f>
        <v>0</v>
      </c>
      <c r="K92" s="182" t="s">
        <v>206</v>
      </c>
      <c r="L92" s="41"/>
      <c r="M92" s="187" t="s">
        <v>22</v>
      </c>
      <c r="N92" s="188" t="s">
        <v>51</v>
      </c>
      <c r="O92" s="66"/>
      <c r="P92" s="189">
        <f>O92*H92</f>
        <v>0</v>
      </c>
      <c r="Q92" s="189">
        <v>0</v>
      </c>
      <c r="R92" s="189">
        <f>Q92*H92</f>
        <v>0</v>
      </c>
      <c r="S92" s="189">
        <v>0</v>
      </c>
      <c r="T92" s="190">
        <f>S92*H92</f>
        <v>0</v>
      </c>
      <c r="U92" s="36"/>
      <c r="V92" s="36"/>
      <c r="W92" s="36"/>
      <c r="X92" s="36"/>
      <c r="Y92" s="36"/>
      <c r="Z92" s="36"/>
      <c r="AA92" s="36"/>
      <c r="AB92" s="36"/>
      <c r="AC92" s="36"/>
      <c r="AD92" s="36"/>
      <c r="AE92" s="36"/>
      <c r="AR92" s="191" t="s">
        <v>207</v>
      </c>
      <c r="AT92" s="191" t="s">
        <v>202</v>
      </c>
      <c r="AU92" s="191" t="s">
        <v>89</v>
      </c>
      <c r="AY92" s="19" t="s">
        <v>201</v>
      </c>
      <c r="BE92" s="192">
        <f>IF(N92="základní",J92,0)</f>
        <v>0</v>
      </c>
      <c r="BF92" s="192">
        <f>IF(N92="snížená",J92,0)</f>
        <v>0</v>
      </c>
      <c r="BG92" s="192">
        <f>IF(N92="zákl. přenesená",J92,0)</f>
        <v>0</v>
      </c>
      <c r="BH92" s="192">
        <f>IF(N92="sníž. přenesená",J92,0)</f>
        <v>0</v>
      </c>
      <c r="BI92" s="192">
        <f>IF(N92="nulová",J92,0)</f>
        <v>0</v>
      </c>
      <c r="BJ92" s="19" t="s">
        <v>23</v>
      </c>
      <c r="BK92" s="192">
        <f>ROUND(I92*H92,2)</f>
        <v>0</v>
      </c>
      <c r="BL92" s="19" t="s">
        <v>207</v>
      </c>
      <c r="BM92" s="191" t="s">
        <v>2930</v>
      </c>
    </row>
    <row r="93" spans="1:65" s="2" customFormat="1" ht="39">
      <c r="A93" s="36"/>
      <c r="B93" s="37"/>
      <c r="C93" s="38"/>
      <c r="D93" s="193" t="s">
        <v>209</v>
      </c>
      <c r="E93" s="38"/>
      <c r="F93" s="194" t="s">
        <v>1693</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209</v>
      </c>
      <c r="AU93" s="19" t="s">
        <v>89</v>
      </c>
    </row>
    <row r="94" spans="1:65" s="14" customFormat="1" ht="11.25">
      <c r="B94" s="208"/>
      <c r="C94" s="209"/>
      <c r="D94" s="193" t="s">
        <v>211</v>
      </c>
      <c r="E94" s="210" t="s">
        <v>22</v>
      </c>
      <c r="F94" s="211" t="s">
        <v>2927</v>
      </c>
      <c r="G94" s="209"/>
      <c r="H94" s="212">
        <v>5.4</v>
      </c>
      <c r="I94" s="213"/>
      <c r="J94" s="209"/>
      <c r="K94" s="209"/>
      <c r="L94" s="214"/>
      <c r="M94" s="215"/>
      <c r="N94" s="216"/>
      <c r="O94" s="216"/>
      <c r="P94" s="216"/>
      <c r="Q94" s="216"/>
      <c r="R94" s="216"/>
      <c r="S94" s="216"/>
      <c r="T94" s="217"/>
      <c r="AT94" s="218" t="s">
        <v>211</v>
      </c>
      <c r="AU94" s="218" t="s">
        <v>89</v>
      </c>
      <c r="AV94" s="14" t="s">
        <v>89</v>
      </c>
      <c r="AW94" s="14" t="s">
        <v>41</v>
      </c>
      <c r="AX94" s="14" t="s">
        <v>23</v>
      </c>
      <c r="AY94" s="218" t="s">
        <v>201</v>
      </c>
    </row>
    <row r="95" spans="1:65" s="2" customFormat="1" ht="37.9" customHeight="1">
      <c r="A95" s="36"/>
      <c r="B95" s="37"/>
      <c r="C95" s="180" t="s">
        <v>221</v>
      </c>
      <c r="D95" s="180" t="s">
        <v>202</v>
      </c>
      <c r="E95" s="181" t="s">
        <v>1349</v>
      </c>
      <c r="F95" s="182" t="s">
        <v>1350</v>
      </c>
      <c r="G95" s="183" t="s">
        <v>224</v>
      </c>
      <c r="H95" s="184">
        <v>4.32</v>
      </c>
      <c r="I95" s="185"/>
      <c r="J95" s="186">
        <f>ROUND(I95*H95,2)</f>
        <v>0</v>
      </c>
      <c r="K95" s="182" t="s">
        <v>206</v>
      </c>
      <c r="L95" s="41"/>
      <c r="M95" s="187" t="s">
        <v>22</v>
      </c>
      <c r="N95" s="188" t="s">
        <v>51</v>
      </c>
      <c r="O95" s="66"/>
      <c r="P95" s="189">
        <f>O95*H95</f>
        <v>0</v>
      </c>
      <c r="Q95" s="189">
        <v>0</v>
      </c>
      <c r="R95" s="189">
        <f>Q95*H95</f>
        <v>0</v>
      </c>
      <c r="S95" s="189">
        <v>0</v>
      </c>
      <c r="T95" s="190">
        <f>S95*H95</f>
        <v>0</v>
      </c>
      <c r="U95" s="36"/>
      <c r="V95" s="36"/>
      <c r="W95" s="36"/>
      <c r="X95" s="36"/>
      <c r="Y95" s="36"/>
      <c r="Z95" s="36"/>
      <c r="AA95" s="36"/>
      <c r="AB95" s="36"/>
      <c r="AC95" s="36"/>
      <c r="AD95" s="36"/>
      <c r="AE95" s="36"/>
      <c r="AR95" s="191" t="s">
        <v>207</v>
      </c>
      <c r="AT95" s="191" t="s">
        <v>202</v>
      </c>
      <c r="AU95" s="191" t="s">
        <v>89</v>
      </c>
      <c r="AY95" s="19" t="s">
        <v>201</v>
      </c>
      <c r="BE95" s="192">
        <f>IF(N95="základní",J95,0)</f>
        <v>0</v>
      </c>
      <c r="BF95" s="192">
        <f>IF(N95="snížená",J95,0)</f>
        <v>0</v>
      </c>
      <c r="BG95" s="192">
        <f>IF(N95="zákl. přenesená",J95,0)</f>
        <v>0</v>
      </c>
      <c r="BH95" s="192">
        <f>IF(N95="sníž. přenesená",J95,0)</f>
        <v>0</v>
      </c>
      <c r="BI95" s="192">
        <f>IF(N95="nulová",J95,0)</f>
        <v>0</v>
      </c>
      <c r="BJ95" s="19" t="s">
        <v>23</v>
      </c>
      <c r="BK95" s="192">
        <f>ROUND(I95*H95,2)</f>
        <v>0</v>
      </c>
      <c r="BL95" s="19" t="s">
        <v>207</v>
      </c>
      <c r="BM95" s="191" t="s">
        <v>2931</v>
      </c>
    </row>
    <row r="96" spans="1:65" s="2" customFormat="1" ht="58.5">
      <c r="A96" s="36"/>
      <c r="B96" s="37"/>
      <c r="C96" s="38"/>
      <c r="D96" s="193" t="s">
        <v>209</v>
      </c>
      <c r="E96" s="38"/>
      <c r="F96" s="194" t="s">
        <v>1352</v>
      </c>
      <c r="G96" s="38"/>
      <c r="H96" s="38"/>
      <c r="I96" s="195"/>
      <c r="J96" s="38"/>
      <c r="K96" s="38"/>
      <c r="L96" s="41"/>
      <c r="M96" s="196"/>
      <c r="N96" s="197"/>
      <c r="O96" s="66"/>
      <c r="P96" s="66"/>
      <c r="Q96" s="66"/>
      <c r="R96" s="66"/>
      <c r="S96" s="66"/>
      <c r="T96" s="67"/>
      <c r="U96" s="36"/>
      <c r="V96" s="36"/>
      <c r="W96" s="36"/>
      <c r="X96" s="36"/>
      <c r="Y96" s="36"/>
      <c r="Z96" s="36"/>
      <c r="AA96" s="36"/>
      <c r="AB96" s="36"/>
      <c r="AC96" s="36"/>
      <c r="AD96" s="36"/>
      <c r="AE96" s="36"/>
      <c r="AT96" s="19" t="s">
        <v>209</v>
      </c>
      <c r="AU96" s="19" t="s">
        <v>89</v>
      </c>
    </row>
    <row r="97" spans="1:65" s="14" customFormat="1" ht="11.25">
      <c r="B97" s="208"/>
      <c r="C97" s="209"/>
      <c r="D97" s="193" t="s">
        <v>211</v>
      </c>
      <c r="E97" s="210" t="s">
        <v>22</v>
      </c>
      <c r="F97" s="211" t="s">
        <v>2932</v>
      </c>
      <c r="G97" s="209"/>
      <c r="H97" s="212">
        <v>4.32</v>
      </c>
      <c r="I97" s="213"/>
      <c r="J97" s="209"/>
      <c r="K97" s="209"/>
      <c r="L97" s="214"/>
      <c r="M97" s="215"/>
      <c r="N97" s="216"/>
      <c r="O97" s="216"/>
      <c r="P97" s="216"/>
      <c r="Q97" s="216"/>
      <c r="R97" s="216"/>
      <c r="S97" s="216"/>
      <c r="T97" s="217"/>
      <c r="AT97" s="218" t="s">
        <v>211</v>
      </c>
      <c r="AU97" s="218" t="s">
        <v>89</v>
      </c>
      <c r="AV97" s="14" t="s">
        <v>89</v>
      </c>
      <c r="AW97" s="14" t="s">
        <v>41</v>
      </c>
      <c r="AX97" s="14" t="s">
        <v>23</v>
      </c>
      <c r="AY97" s="218" t="s">
        <v>201</v>
      </c>
    </row>
    <row r="98" spans="1:65" s="2" customFormat="1" ht="37.9" customHeight="1">
      <c r="A98" s="36"/>
      <c r="B98" s="37"/>
      <c r="C98" s="180" t="s">
        <v>207</v>
      </c>
      <c r="D98" s="180" t="s">
        <v>202</v>
      </c>
      <c r="E98" s="181" t="s">
        <v>1354</v>
      </c>
      <c r="F98" s="182" t="s">
        <v>1355</v>
      </c>
      <c r="G98" s="183" t="s">
        <v>224</v>
      </c>
      <c r="H98" s="184">
        <v>47.52</v>
      </c>
      <c r="I98" s="185"/>
      <c r="J98" s="186">
        <f>ROUND(I98*H98,2)</f>
        <v>0</v>
      </c>
      <c r="K98" s="182" t="s">
        <v>206</v>
      </c>
      <c r="L98" s="41"/>
      <c r="M98" s="187" t="s">
        <v>22</v>
      </c>
      <c r="N98" s="188" t="s">
        <v>51</v>
      </c>
      <c r="O98" s="66"/>
      <c r="P98" s="189">
        <f>O98*H98</f>
        <v>0</v>
      </c>
      <c r="Q98" s="189">
        <v>0</v>
      </c>
      <c r="R98" s="189">
        <f>Q98*H98</f>
        <v>0</v>
      </c>
      <c r="S98" s="189">
        <v>0</v>
      </c>
      <c r="T98" s="190">
        <f>S98*H98</f>
        <v>0</v>
      </c>
      <c r="U98" s="36"/>
      <c r="V98" s="36"/>
      <c r="W98" s="36"/>
      <c r="X98" s="36"/>
      <c r="Y98" s="36"/>
      <c r="Z98" s="36"/>
      <c r="AA98" s="36"/>
      <c r="AB98" s="36"/>
      <c r="AC98" s="36"/>
      <c r="AD98" s="36"/>
      <c r="AE98" s="36"/>
      <c r="AR98" s="191" t="s">
        <v>207</v>
      </c>
      <c r="AT98" s="191" t="s">
        <v>202</v>
      </c>
      <c r="AU98" s="191" t="s">
        <v>89</v>
      </c>
      <c r="AY98" s="19" t="s">
        <v>201</v>
      </c>
      <c r="BE98" s="192">
        <f>IF(N98="základní",J98,0)</f>
        <v>0</v>
      </c>
      <c r="BF98" s="192">
        <f>IF(N98="snížená",J98,0)</f>
        <v>0</v>
      </c>
      <c r="BG98" s="192">
        <f>IF(N98="zákl. přenesená",J98,0)</f>
        <v>0</v>
      </c>
      <c r="BH98" s="192">
        <f>IF(N98="sníž. přenesená",J98,0)</f>
        <v>0</v>
      </c>
      <c r="BI98" s="192">
        <f>IF(N98="nulová",J98,0)</f>
        <v>0</v>
      </c>
      <c r="BJ98" s="19" t="s">
        <v>23</v>
      </c>
      <c r="BK98" s="192">
        <f>ROUND(I98*H98,2)</f>
        <v>0</v>
      </c>
      <c r="BL98" s="19" t="s">
        <v>207</v>
      </c>
      <c r="BM98" s="191" t="s">
        <v>2933</v>
      </c>
    </row>
    <row r="99" spans="1:65" s="2" customFormat="1" ht="58.5">
      <c r="A99" s="36"/>
      <c r="B99" s="37"/>
      <c r="C99" s="38"/>
      <c r="D99" s="193" t="s">
        <v>209</v>
      </c>
      <c r="E99" s="38"/>
      <c r="F99" s="194" t="s">
        <v>1352</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209</v>
      </c>
      <c r="AU99" s="19" t="s">
        <v>89</v>
      </c>
    </row>
    <row r="100" spans="1:65" s="14" customFormat="1" ht="11.25">
      <c r="B100" s="208"/>
      <c r="C100" s="209"/>
      <c r="D100" s="193" t="s">
        <v>211</v>
      </c>
      <c r="E100" s="210" t="s">
        <v>22</v>
      </c>
      <c r="F100" s="211" t="s">
        <v>2934</v>
      </c>
      <c r="G100" s="209"/>
      <c r="H100" s="212">
        <v>47.52</v>
      </c>
      <c r="I100" s="213"/>
      <c r="J100" s="209"/>
      <c r="K100" s="209"/>
      <c r="L100" s="214"/>
      <c r="M100" s="215"/>
      <c r="N100" s="216"/>
      <c r="O100" s="216"/>
      <c r="P100" s="216"/>
      <c r="Q100" s="216"/>
      <c r="R100" s="216"/>
      <c r="S100" s="216"/>
      <c r="T100" s="217"/>
      <c r="AT100" s="218" t="s">
        <v>211</v>
      </c>
      <c r="AU100" s="218" t="s">
        <v>89</v>
      </c>
      <c r="AV100" s="14" t="s">
        <v>89</v>
      </c>
      <c r="AW100" s="14" t="s">
        <v>41</v>
      </c>
      <c r="AX100" s="14" t="s">
        <v>23</v>
      </c>
      <c r="AY100" s="218" t="s">
        <v>201</v>
      </c>
    </row>
    <row r="101" spans="1:65" s="2" customFormat="1" ht="24.2" customHeight="1">
      <c r="A101" s="36"/>
      <c r="B101" s="37"/>
      <c r="C101" s="180" t="s">
        <v>234</v>
      </c>
      <c r="D101" s="180" t="s">
        <v>202</v>
      </c>
      <c r="E101" s="181" t="s">
        <v>1358</v>
      </c>
      <c r="F101" s="182" t="s">
        <v>1359</v>
      </c>
      <c r="G101" s="183" t="s">
        <v>224</v>
      </c>
      <c r="H101" s="184">
        <v>4.32</v>
      </c>
      <c r="I101" s="185"/>
      <c r="J101" s="186">
        <f>ROUND(I101*H101,2)</f>
        <v>0</v>
      </c>
      <c r="K101" s="182" t="s">
        <v>206</v>
      </c>
      <c r="L101" s="41"/>
      <c r="M101" s="187" t="s">
        <v>22</v>
      </c>
      <c r="N101" s="188" t="s">
        <v>51</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207</v>
      </c>
      <c r="AT101" s="191" t="s">
        <v>202</v>
      </c>
      <c r="AU101" s="191" t="s">
        <v>89</v>
      </c>
      <c r="AY101" s="19" t="s">
        <v>201</v>
      </c>
      <c r="BE101" s="192">
        <f>IF(N101="základní",J101,0)</f>
        <v>0</v>
      </c>
      <c r="BF101" s="192">
        <f>IF(N101="snížená",J101,0)</f>
        <v>0</v>
      </c>
      <c r="BG101" s="192">
        <f>IF(N101="zákl. přenesená",J101,0)</f>
        <v>0</v>
      </c>
      <c r="BH101" s="192">
        <f>IF(N101="sníž. přenesená",J101,0)</f>
        <v>0</v>
      </c>
      <c r="BI101" s="192">
        <f>IF(N101="nulová",J101,0)</f>
        <v>0</v>
      </c>
      <c r="BJ101" s="19" t="s">
        <v>23</v>
      </c>
      <c r="BK101" s="192">
        <f>ROUND(I101*H101,2)</f>
        <v>0</v>
      </c>
      <c r="BL101" s="19" t="s">
        <v>207</v>
      </c>
      <c r="BM101" s="191" t="s">
        <v>2935</v>
      </c>
    </row>
    <row r="102" spans="1:65" s="2" customFormat="1" ht="97.5">
      <c r="A102" s="36"/>
      <c r="B102" s="37"/>
      <c r="C102" s="38"/>
      <c r="D102" s="193" t="s">
        <v>209</v>
      </c>
      <c r="E102" s="38"/>
      <c r="F102" s="194" t="s">
        <v>1361</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209</v>
      </c>
      <c r="AU102" s="19" t="s">
        <v>89</v>
      </c>
    </row>
    <row r="103" spans="1:65" s="2" customFormat="1" ht="24.2" customHeight="1">
      <c r="A103" s="36"/>
      <c r="B103" s="37"/>
      <c r="C103" s="180" t="s">
        <v>241</v>
      </c>
      <c r="D103" s="180" t="s">
        <v>202</v>
      </c>
      <c r="E103" s="181" t="s">
        <v>1362</v>
      </c>
      <c r="F103" s="182" t="s">
        <v>1291</v>
      </c>
      <c r="G103" s="183" t="s">
        <v>285</v>
      </c>
      <c r="H103" s="184">
        <v>8.64</v>
      </c>
      <c r="I103" s="185"/>
      <c r="J103" s="186">
        <f>ROUND(I103*H103,2)</f>
        <v>0</v>
      </c>
      <c r="K103" s="182" t="s">
        <v>206</v>
      </c>
      <c r="L103" s="41"/>
      <c r="M103" s="187" t="s">
        <v>22</v>
      </c>
      <c r="N103" s="188" t="s">
        <v>51</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207</v>
      </c>
      <c r="AT103" s="191" t="s">
        <v>202</v>
      </c>
      <c r="AU103" s="191" t="s">
        <v>89</v>
      </c>
      <c r="AY103" s="19" t="s">
        <v>201</v>
      </c>
      <c r="BE103" s="192">
        <f>IF(N103="základní",J103,0)</f>
        <v>0</v>
      </c>
      <c r="BF103" s="192">
        <f>IF(N103="snížená",J103,0)</f>
        <v>0</v>
      </c>
      <c r="BG103" s="192">
        <f>IF(N103="zákl. přenesená",J103,0)</f>
        <v>0</v>
      </c>
      <c r="BH103" s="192">
        <f>IF(N103="sníž. přenesená",J103,0)</f>
        <v>0</v>
      </c>
      <c r="BI103" s="192">
        <f>IF(N103="nulová",J103,0)</f>
        <v>0</v>
      </c>
      <c r="BJ103" s="19" t="s">
        <v>23</v>
      </c>
      <c r="BK103" s="192">
        <f>ROUND(I103*H103,2)</f>
        <v>0</v>
      </c>
      <c r="BL103" s="19" t="s">
        <v>207</v>
      </c>
      <c r="BM103" s="191" t="s">
        <v>2936</v>
      </c>
    </row>
    <row r="104" spans="1:65" s="2" customFormat="1" ht="39">
      <c r="A104" s="36"/>
      <c r="B104" s="37"/>
      <c r="C104" s="38"/>
      <c r="D104" s="193" t="s">
        <v>209</v>
      </c>
      <c r="E104" s="38"/>
      <c r="F104" s="194" t="s">
        <v>1364</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209</v>
      </c>
      <c r="AU104" s="19" t="s">
        <v>89</v>
      </c>
    </row>
    <row r="105" spans="1:65" s="14" customFormat="1" ht="11.25">
      <c r="B105" s="208"/>
      <c r="C105" s="209"/>
      <c r="D105" s="193" t="s">
        <v>211</v>
      </c>
      <c r="E105" s="210" t="s">
        <v>22</v>
      </c>
      <c r="F105" s="211" t="s">
        <v>2937</v>
      </c>
      <c r="G105" s="209"/>
      <c r="H105" s="212">
        <v>8.64</v>
      </c>
      <c r="I105" s="213"/>
      <c r="J105" s="209"/>
      <c r="K105" s="209"/>
      <c r="L105" s="214"/>
      <c r="M105" s="215"/>
      <c r="N105" s="216"/>
      <c r="O105" s="216"/>
      <c r="P105" s="216"/>
      <c r="Q105" s="216"/>
      <c r="R105" s="216"/>
      <c r="S105" s="216"/>
      <c r="T105" s="217"/>
      <c r="AT105" s="218" t="s">
        <v>211</v>
      </c>
      <c r="AU105" s="218" t="s">
        <v>89</v>
      </c>
      <c r="AV105" s="14" t="s">
        <v>89</v>
      </c>
      <c r="AW105" s="14" t="s">
        <v>41</v>
      </c>
      <c r="AX105" s="14" t="s">
        <v>23</v>
      </c>
      <c r="AY105" s="218" t="s">
        <v>201</v>
      </c>
    </row>
    <row r="106" spans="1:65" s="2" customFormat="1" ht="24.2" customHeight="1">
      <c r="A106" s="36"/>
      <c r="B106" s="37"/>
      <c r="C106" s="180" t="s">
        <v>246</v>
      </c>
      <c r="D106" s="180" t="s">
        <v>202</v>
      </c>
      <c r="E106" s="181" t="s">
        <v>1366</v>
      </c>
      <c r="F106" s="182" t="s">
        <v>1367</v>
      </c>
      <c r="G106" s="183" t="s">
        <v>224</v>
      </c>
      <c r="H106" s="184">
        <v>6.48</v>
      </c>
      <c r="I106" s="185"/>
      <c r="J106" s="186">
        <f>ROUND(I106*H106,2)</f>
        <v>0</v>
      </c>
      <c r="K106" s="182" t="s">
        <v>206</v>
      </c>
      <c r="L106" s="41"/>
      <c r="M106" s="187" t="s">
        <v>22</v>
      </c>
      <c r="N106" s="188" t="s">
        <v>51</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207</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207</v>
      </c>
      <c r="BM106" s="191" t="s">
        <v>2938</v>
      </c>
    </row>
    <row r="107" spans="1:65" s="2" customFormat="1" ht="126.75">
      <c r="A107" s="36"/>
      <c r="B107" s="37"/>
      <c r="C107" s="38"/>
      <c r="D107" s="193" t="s">
        <v>209</v>
      </c>
      <c r="E107" s="38"/>
      <c r="F107" s="194" t="s">
        <v>1369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209</v>
      </c>
      <c r="AU107" s="19" t="s">
        <v>89</v>
      </c>
    </row>
    <row r="108" spans="1:65" s="14" customFormat="1" ht="11.25">
      <c r="B108" s="208"/>
      <c r="C108" s="209"/>
      <c r="D108" s="193" t="s">
        <v>211</v>
      </c>
      <c r="E108" s="210" t="s">
        <v>22</v>
      </c>
      <c r="F108" s="211" t="s">
        <v>2939</v>
      </c>
      <c r="G108" s="209"/>
      <c r="H108" s="212">
        <v>6.48</v>
      </c>
      <c r="I108" s="213"/>
      <c r="J108" s="209"/>
      <c r="K108" s="209"/>
      <c r="L108" s="214"/>
      <c r="M108" s="215"/>
      <c r="N108" s="216"/>
      <c r="O108" s="216"/>
      <c r="P108" s="216"/>
      <c r="Q108" s="216"/>
      <c r="R108" s="216"/>
      <c r="S108" s="216"/>
      <c r="T108" s="217"/>
      <c r="AT108" s="218" t="s">
        <v>211</v>
      </c>
      <c r="AU108" s="218" t="s">
        <v>89</v>
      </c>
      <c r="AV108" s="14" t="s">
        <v>89</v>
      </c>
      <c r="AW108" s="14" t="s">
        <v>41</v>
      </c>
      <c r="AX108" s="14" t="s">
        <v>23</v>
      </c>
      <c r="AY108" s="218" t="s">
        <v>201</v>
      </c>
    </row>
    <row r="109" spans="1:65" s="2" customFormat="1" ht="37.9" customHeight="1">
      <c r="A109" s="36"/>
      <c r="B109" s="37"/>
      <c r="C109" s="180" t="s">
        <v>253</v>
      </c>
      <c r="D109" s="180" t="s">
        <v>202</v>
      </c>
      <c r="E109" s="181" t="s">
        <v>2940</v>
      </c>
      <c r="F109" s="182" t="s">
        <v>2941</v>
      </c>
      <c r="G109" s="183" t="s">
        <v>224</v>
      </c>
      <c r="H109" s="184">
        <v>3.24</v>
      </c>
      <c r="I109" s="185"/>
      <c r="J109" s="186">
        <f>ROUND(I109*H109,2)</f>
        <v>0</v>
      </c>
      <c r="K109" s="182" t="s">
        <v>206</v>
      </c>
      <c r="L109" s="41"/>
      <c r="M109" s="187" t="s">
        <v>22</v>
      </c>
      <c r="N109" s="188" t="s">
        <v>51</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207</v>
      </c>
      <c r="AT109" s="191" t="s">
        <v>202</v>
      </c>
      <c r="AU109" s="191" t="s">
        <v>89</v>
      </c>
      <c r="AY109" s="19" t="s">
        <v>201</v>
      </c>
      <c r="BE109" s="192">
        <f>IF(N109="základní",J109,0)</f>
        <v>0</v>
      </c>
      <c r="BF109" s="192">
        <f>IF(N109="snížená",J109,0)</f>
        <v>0</v>
      </c>
      <c r="BG109" s="192">
        <f>IF(N109="zákl. přenesená",J109,0)</f>
        <v>0</v>
      </c>
      <c r="BH109" s="192">
        <f>IF(N109="sníž. přenesená",J109,0)</f>
        <v>0</v>
      </c>
      <c r="BI109" s="192">
        <f>IF(N109="nulová",J109,0)</f>
        <v>0</v>
      </c>
      <c r="BJ109" s="19" t="s">
        <v>23</v>
      </c>
      <c r="BK109" s="192">
        <f>ROUND(I109*H109,2)</f>
        <v>0</v>
      </c>
      <c r="BL109" s="19" t="s">
        <v>207</v>
      </c>
      <c r="BM109" s="191" t="s">
        <v>2942</v>
      </c>
    </row>
    <row r="110" spans="1:65" s="2" customFormat="1" ht="58.5">
      <c r="A110" s="36"/>
      <c r="B110" s="37"/>
      <c r="C110" s="38"/>
      <c r="D110" s="193" t="s">
        <v>209</v>
      </c>
      <c r="E110" s="38"/>
      <c r="F110" s="194" t="s">
        <v>2943</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209</v>
      </c>
      <c r="AU110" s="19" t="s">
        <v>89</v>
      </c>
    </row>
    <row r="111" spans="1:65" s="14" customFormat="1" ht="11.25">
      <c r="B111" s="208"/>
      <c r="C111" s="209"/>
      <c r="D111" s="193" t="s">
        <v>211</v>
      </c>
      <c r="E111" s="210" t="s">
        <v>22</v>
      </c>
      <c r="F111" s="211" t="s">
        <v>2944</v>
      </c>
      <c r="G111" s="209"/>
      <c r="H111" s="212">
        <v>3.24</v>
      </c>
      <c r="I111" s="213"/>
      <c r="J111" s="209"/>
      <c r="K111" s="209"/>
      <c r="L111" s="214"/>
      <c r="M111" s="215"/>
      <c r="N111" s="216"/>
      <c r="O111" s="216"/>
      <c r="P111" s="216"/>
      <c r="Q111" s="216"/>
      <c r="R111" s="216"/>
      <c r="S111" s="216"/>
      <c r="T111" s="217"/>
      <c r="AT111" s="218" t="s">
        <v>211</v>
      </c>
      <c r="AU111" s="218" t="s">
        <v>89</v>
      </c>
      <c r="AV111" s="14" t="s">
        <v>89</v>
      </c>
      <c r="AW111" s="14" t="s">
        <v>41</v>
      </c>
      <c r="AX111" s="14" t="s">
        <v>23</v>
      </c>
      <c r="AY111" s="218" t="s">
        <v>201</v>
      </c>
    </row>
    <row r="112" spans="1:65" s="2" customFormat="1" ht="14.45" customHeight="1">
      <c r="A112" s="36"/>
      <c r="B112" s="37"/>
      <c r="C112" s="219" t="s">
        <v>260</v>
      </c>
      <c r="D112" s="219" t="s">
        <v>261</v>
      </c>
      <c r="E112" s="220" t="s">
        <v>2945</v>
      </c>
      <c r="F112" s="221" t="s">
        <v>2946</v>
      </c>
      <c r="G112" s="222" t="s">
        <v>285</v>
      </c>
      <c r="H112" s="223">
        <v>6.48</v>
      </c>
      <c r="I112" s="224"/>
      <c r="J112" s="225">
        <f>ROUND(I112*H112,2)</f>
        <v>0</v>
      </c>
      <c r="K112" s="221" t="s">
        <v>206</v>
      </c>
      <c r="L112" s="226"/>
      <c r="M112" s="227" t="s">
        <v>22</v>
      </c>
      <c r="N112" s="228" t="s">
        <v>51</v>
      </c>
      <c r="O112" s="66"/>
      <c r="P112" s="189">
        <f>O112*H112</f>
        <v>0</v>
      </c>
      <c r="Q112" s="189">
        <v>1</v>
      </c>
      <c r="R112" s="189">
        <f>Q112*H112</f>
        <v>6.48</v>
      </c>
      <c r="S112" s="189">
        <v>0</v>
      </c>
      <c r="T112" s="190">
        <f>S112*H112</f>
        <v>0</v>
      </c>
      <c r="U112" s="36"/>
      <c r="V112" s="36"/>
      <c r="W112" s="36"/>
      <c r="X112" s="36"/>
      <c r="Y112" s="36"/>
      <c r="Z112" s="36"/>
      <c r="AA112" s="36"/>
      <c r="AB112" s="36"/>
      <c r="AC112" s="36"/>
      <c r="AD112" s="36"/>
      <c r="AE112" s="36"/>
      <c r="AR112" s="191" t="s">
        <v>253</v>
      </c>
      <c r="AT112" s="191" t="s">
        <v>261</v>
      </c>
      <c r="AU112" s="191" t="s">
        <v>89</v>
      </c>
      <c r="AY112" s="19" t="s">
        <v>201</v>
      </c>
      <c r="BE112" s="192">
        <f>IF(N112="základní",J112,0)</f>
        <v>0</v>
      </c>
      <c r="BF112" s="192">
        <f>IF(N112="snížená",J112,0)</f>
        <v>0</v>
      </c>
      <c r="BG112" s="192">
        <f>IF(N112="zákl. přenesená",J112,0)</f>
        <v>0</v>
      </c>
      <c r="BH112" s="192">
        <f>IF(N112="sníž. přenesená",J112,0)</f>
        <v>0</v>
      </c>
      <c r="BI112" s="192">
        <f>IF(N112="nulová",J112,0)</f>
        <v>0</v>
      </c>
      <c r="BJ112" s="19" t="s">
        <v>23</v>
      </c>
      <c r="BK112" s="192">
        <f>ROUND(I112*H112,2)</f>
        <v>0</v>
      </c>
      <c r="BL112" s="19" t="s">
        <v>207</v>
      </c>
      <c r="BM112" s="191" t="s">
        <v>2947</v>
      </c>
    </row>
    <row r="113" spans="1:65" s="14" customFormat="1" ht="11.25">
      <c r="B113" s="208"/>
      <c r="C113" s="209"/>
      <c r="D113" s="193" t="s">
        <v>211</v>
      </c>
      <c r="E113" s="209"/>
      <c r="F113" s="211" t="s">
        <v>2948</v>
      </c>
      <c r="G113" s="209"/>
      <c r="H113" s="212">
        <v>6.48</v>
      </c>
      <c r="I113" s="213"/>
      <c r="J113" s="209"/>
      <c r="K113" s="209"/>
      <c r="L113" s="214"/>
      <c r="M113" s="215"/>
      <c r="N113" s="216"/>
      <c r="O113" s="216"/>
      <c r="P113" s="216"/>
      <c r="Q113" s="216"/>
      <c r="R113" s="216"/>
      <c r="S113" s="216"/>
      <c r="T113" s="217"/>
      <c r="AT113" s="218" t="s">
        <v>211</v>
      </c>
      <c r="AU113" s="218" t="s">
        <v>89</v>
      </c>
      <c r="AV113" s="14" t="s">
        <v>89</v>
      </c>
      <c r="AW113" s="14" t="s">
        <v>4</v>
      </c>
      <c r="AX113" s="14" t="s">
        <v>23</v>
      </c>
      <c r="AY113" s="218" t="s">
        <v>201</v>
      </c>
    </row>
    <row r="114" spans="1:65" s="12" customFormat="1" ht="22.9" customHeight="1">
      <c r="B114" s="164"/>
      <c r="C114" s="165"/>
      <c r="D114" s="166" t="s">
        <v>79</v>
      </c>
      <c r="E114" s="178" t="s">
        <v>207</v>
      </c>
      <c r="F114" s="178" t="s">
        <v>417</v>
      </c>
      <c r="G114" s="165"/>
      <c r="H114" s="165"/>
      <c r="I114" s="168"/>
      <c r="J114" s="179">
        <f>BK114</f>
        <v>0</v>
      </c>
      <c r="K114" s="165"/>
      <c r="L114" s="170"/>
      <c r="M114" s="171"/>
      <c r="N114" s="172"/>
      <c r="O114" s="172"/>
      <c r="P114" s="173">
        <f>SUM(P115:P117)</f>
        <v>0</v>
      </c>
      <c r="Q114" s="172"/>
      <c r="R114" s="173">
        <f>SUM(R115:R117)</f>
        <v>0</v>
      </c>
      <c r="S114" s="172"/>
      <c r="T114" s="174">
        <f>SUM(T115:T117)</f>
        <v>0</v>
      </c>
      <c r="AR114" s="175" t="s">
        <v>23</v>
      </c>
      <c r="AT114" s="176" t="s">
        <v>79</v>
      </c>
      <c r="AU114" s="176" t="s">
        <v>23</v>
      </c>
      <c r="AY114" s="175" t="s">
        <v>201</v>
      </c>
      <c r="BK114" s="177">
        <f>SUM(BK115:BK117)</f>
        <v>0</v>
      </c>
    </row>
    <row r="115" spans="1:65" s="2" customFormat="1" ht="14.45" customHeight="1">
      <c r="A115" s="36"/>
      <c r="B115" s="37"/>
      <c r="C115" s="180" t="s">
        <v>28</v>
      </c>
      <c r="D115" s="180" t="s">
        <v>202</v>
      </c>
      <c r="E115" s="181" t="s">
        <v>2949</v>
      </c>
      <c r="F115" s="182" t="s">
        <v>2950</v>
      </c>
      <c r="G115" s="183" t="s">
        <v>224</v>
      </c>
      <c r="H115" s="184">
        <v>1.08</v>
      </c>
      <c r="I115" s="185"/>
      <c r="J115" s="186">
        <f>ROUND(I115*H115,2)</f>
        <v>0</v>
      </c>
      <c r="K115" s="182" t="s">
        <v>206</v>
      </c>
      <c r="L115" s="41"/>
      <c r="M115" s="187" t="s">
        <v>22</v>
      </c>
      <c r="N115" s="188" t="s">
        <v>51</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207</v>
      </c>
      <c r="AT115" s="191" t="s">
        <v>202</v>
      </c>
      <c r="AU115" s="191" t="s">
        <v>89</v>
      </c>
      <c r="AY115" s="19" t="s">
        <v>201</v>
      </c>
      <c r="BE115" s="192">
        <f>IF(N115="základní",J115,0)</f>
        <v>0</v>
      </c>
      <c r="BF115" s="192">
        <f>IF(N115="snížená",J115,0)</f>
        <v>0</v>
      </c>
      <c r="BG115" s="192">
        <f>IF(N115="zákl. přenesená",J115,0)</f>
        <v>0</v>
      </c>
      <c r="BH115" s="192">
        <f>IF(N115="sníž. přenesená",J115,0)</f>
        <v>0</v>
      </c>
      <c r="BI115" s="192">
        <f>IF(N115="nulová",J115,0)</f>
        <v>0</v>
      </c>
      <c r="BJ115" s="19" t="s">
        <v>23</v>
      </c>
      <c r="BK115" s="192">
        <f>ROUND(I115*H115,2)</f>
        <v>0</v>
      </c>
      <c r="BL115" s="19" t="s">
        <v>207</v>
      </c>
      <c r="BM115" s="191" t="s">
        <v>2951</v>
      </c>
    </row>
    <row r="116" spans="1:65" s="2" customFormat="1" ht="39">
      <c r="A116" s="36"/>
      <c r="B116" s="37"/>
      <c r="C116" s="38"/>
      <c r="D116" s="193" t="s">
        <v>209</v>
      </c>
      <c r="E116" s="38"/>
      <c r="F116" s="194" t="s">
        <v>2952</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209</v>
      </c>
      <c r="AU116" s="19" t="s">
        <v>89</v>
      </c>
    </row>
    <row r="117" spans="1:65" s="14" customFormat="1" ht="11.25">
      <c r="B117" s="208"/>
      <c r="C117" s="209"/>
      <c r="D117" s="193" t="s">
        <v>211</v>
      </c>
      <c r="E117" s="210" t="s">
        <v>22</v>
      </c>
      <c r="F117" s="211" t="s">
        <v>2953</v>
      </c>
      <c r="G117" s="209"/>
      <c r="H117" s="212">
        <v>1.08</v>
      </c>
      <c r="I117" s="213"/>
      <c r="J117" s="209"/>
      <c r="K117" s="209"/>
      <c r="L117" s="214"/>
      <c r="M117" s="215"/>
      <c r="N117" s="216"/>
      <c r="O117" s="216"/>
      <c r="P117" s="216"/>
      <c r="Q117" s="216"/>
      <c r="R117" s="216"/>
      <c r="S117" s="216"/>
      <c r="T117" s="217"/>
      <c r="AT117" s="218" t="s">
        <v>211</v>
      </c>
      <c r="AU117" s="218" t="s">
        <v>89</v>
      </c>
      <c r="AV117" s="14" t="s">
        <v>89</v>
      </c>
      <c r="AW117" s="14" t="s">
        <v>41</v>
      </c>
      <c r="AX117" s="14" t="s">
        <v>23</v>
      </c>
      <c r="AY117" s="218" t="s">
        <v>201</v>
      </c>
    </row>
    <row r="118" spans="1:65" s="12" customFormat="1" ht="22.9" customHeight="1">
      <c r="B118" s="164"/>
      <c r="C118" s="165"/>
      <c r="D118" s="166" t="s">
        <v>79</v>
      </c>
      <c r="E118" s="178" t="s">
        <v>253</v>
      </c>
      <c r="F118" s="178" t="s">
        <v>560</v>
      </c>
      <c r="G118" s="165"/>
      <c r="H118" s="165"/>
      <c r="I118" s="168"/>
      <c r="J118" s="179">
        <f>BK118</f>
        <v>0</v>
      </c>
      <c r="K118" s="165"/>
      <c r="L118" s="170"/>
      <c r="M118" s="171"/>
      <c r="N118" s="172"/>
      <c r="O118" s="172"/>
      <c r="P118" s="173">
        <f>SUM(P119:P141)</f>
        <v>0</v>
      </c>
      <c r="Q118" s="172"/>
      <c r="R118" s="173">
        <f>SUM(R119:R141)</f>
        <v>1.2336149999999999</v>
      </c>
      <c r="S118" s="172"/>
      <c r="T118" s="174">
        <f>SUM(T119:T141)</f>
        <v>0</v>
      </c>
      <c r="AR118" s="175" t="s">
        <v>23</v>
      </c>
      <c r="AT118" s="176" t="s">
        <v>79</v>
      </c>
      <c r="AU118" s="176" t="s">
        <v>23</v>
      </c>
      <c r="AY118" s="175" t="s">
        <v>201</v>
      </c>
      <c r="BK118" s="177">
        <f>SUM(BK119:BK141)</f>
        <v>0</v>
      </c>
    </row>
    <row r="119" spans="1:65" s="2" customFormat="1" ht="24.2" customHeight="1">
      <c r="A119" s="36"/>
      <c r="B119" s="37"/>
      <c r="C119" s="180" t="s">
        <v>129</v>
      </c>
      <c r="D119" s="180" t="s">
        <v>202</v>
      </c>
      <c r="E119" s="181" t="s">
        <v>2954</v>
      </c>
      <c r="F119" s="182" t="s">
        <v>2955</v>
      </c>
      <c r="G119" s="183" t="s">
        <v>216</v>
      </c>
      <c r="H119" s="184">
        <v>220.5</v>
      </c>
      <c r="I119" s="185"/>
      <c r="J119" s="186">
        <f>ROUND(I119*H119,2)</f>
        <v>0</v>
      </c>
      <c r="K119" s="182" t="s">
        <v>206</v>
      </c>
      <c r="L119" s="41"/>
      <c r="M119" s="187" t="s">
        <v>22</v>
      </c>
      <c r="N119" s="188" t="s">
        <v>51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207</v>
      </c>
      <c r="AT119" s="191" t="s">
        <v>202</v>
      </c>
      <c r="AU119" s="191" t="s">
        <v>89</v>
      </c>
      <c r="AY119" s="19" t="s">
        <v>201</v>
      </c>
      <c r="BE119" s="192">
        <f>IF(N119="základní",J119,0)</f>
        <v>0</v>
      </c>
      <c r="BF119" s="192">
        <f>IF(N119="snížená",J119,0)</f>
        <v>0</v>
      </c>
      <c r="BG119" s="192">
        <f>IF(N119="zákl. přenesená",J119,0)</f>
        <v>0</v>
      </c>
      <c r="BH119" s="192">
        <f>IF(N119="sníž. přenesená",J119,0)</f>
        <v>0</v>
      </c>
      <c r="BI119" s="192">
        <f>IF(N119="nulová",J119,0)</f>
        <v>0</v>
      </c>
      <c r="BJ119" s="19" t="s">
        <v>23</v>
      </c>
      <c r="BK119" s="192">
        <f>ROUND(I119*H119,2)</f>
        <v>0</v>
      </c>
      <c r="BL119" s="19" t="s">
        <v>207</v>
      </c>
      <c r="BM119" s="191" t="s">
        <v>2956</v>
      </c>
    </row>
    <row r="120" spans="1:65" s="2" customFormat="1" ht="68.25">
      <c r="A120" s="36"/>
      <c r="B120" s="37"/>
      <c r="C120" s="38"/>
      <c r="D120" s="193" t="s">
        <v>209</v>
      </c>
      <c r="E120" s="38"/>
      <c r="F120" s="194" t="s">
        <v>2957</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209</v>
      </c>
      <c r="AU120" s="19" t="s">
        <v>89</v>
      </c>
    </row>
    <row r="121" spans="1:65" s="14" customFormat="1" ht="11.25">
      <c r="B121" s="208"/>
      <c r="C121" s="209"/>
      <c r="D121" s="193" t="s">
        <v>211</v>
      </c>
      <c r="E121" s="210" t="s">
        <v>22</v>
      </c>
      <c r="F121" s="211" t="s">
        <v>2958</v>
      </c>
      <c r="G121" s="209"/>
      <c r="H121" s="212">
        <v>220.5</v>
      </c>
      <c r="I121" s="213"/>
      <c r="J121" s="209"/>
      <c r="K121" s="209"/>
      <c r="L121" s="214"/>
      <c r="M121" s="215"/>
      <c r="N121" s="216"/>
      <c r="O121" s="216"/>
      <c r="P121" s="216"/>
      <c r="Q121" s="216"/>
      <c r="R121" s="216"/>
      <c r="S121" s="216"/>
      <c r="T121" s="217"/>
      <c r="AT121" s="218" t="s">
        <v>211</v>
      </c>
      <c r="AU121" s="218" t="s">
        <v>89</v>
      </c>
      <c r="AV121" s="14" t="s">
        <v>89</v>
      </c>
      <c r="AW121" s="14" t="s">
        <v>41</v>
      </c>
      <c r="AX121" s="14" t="s">
        <v>23</v>
      </c>
      <c r="AY121" s="218" t="s">
        <v>201</v>
      </c>
    </row>
    <row r="122" spans="1:65" s="2" customFormat="1" ht="14.45" customHeight="1">
      <c r="A122" s="36"/>
      <c r="B122" s="37"/>
      <c r="C122" s="219" t="s">
        <v>137</v>
      </c>
      <c r="D122" s="219" t="s">
        <v>261</v>
      </c>
      <c r="E122" s="220" t="s">
        <v>2959</v>
      </c>
      <c r="F122" s="221" t="s">
        <v>2960</v>
      </c>
      <c r="G122" s="222" t="s">
        <v>216</v>
      </c>
      <c r="H122" s="223">
        <v>220.5</v>
      </c>
      <c r="I122" s="224"/>
      <c r="J122" s="225">
        <f>ROUND(I122*H122,2)</f>
        <v>0</v>
      </c>
      <c r="K122" s="221" t="s">
        <v>206</v>
      </c>
      <c r="L122" s="226"/>
      <c r="M122" s="227" t="s">
        <v>22</v>
      </c>
      <c r="N122" s="228" t="s">
        <v>51</v>
      </c>
      <c r="O122" s="66"/>
      <c r="P122" s="189">
        <f>O122*H122</f>
        <v>0</v>
      </c>
      <c r="Q122" s="189">
        <v>4.2999999999999999E-4</v>
      </c>
      <c r="R122" s="189">
        <f>Q122*H122</f>
        <v>9.4814999999999997E-2</v>
      </c>
      <c r="S122" s="189">
        <v>0</v>
      </c>
      <c r="T122" s="190">
        <f>S122*H122</f>
        <v>0</v>
      </c>
      <c r="U122" s="36"/>
      <c r="V122" s="36"/>
      <c r="W122" s="36"/>
      <c r="X122" s="36"/>
      <c r="Y122" s="36"/>
      <c r="Z122" s="36"/>
      <c r="AA122" s="36"/>
      <c r="AB122" s="36"/>
      <c r="AC122" s="36"/>
      <c r="AD122" s="36"/>
      <c r="AE122" s="36"/>
      <c r="AR122" s="191" t="s">
        <v>253</v>
      </c>
      <c r="AT122" s="191" t="s">
        <v>261</v>
      </c>
      <c r="AU122" s="191" t="s">
        <v>89</v>
      </c>
      <c r="AY122" s="19" t="s">
        <v>201</v>
      </c>
      <c r="BE122" s="192">
        <f>IF(N122="základní",J122,0)</f>
        <v>0</v>
      </c>
      <c r="BF122" s="192">
        <f>IF(N122="snížená",J122,0)</f>
        <v>0</v>
      </c>
      <c r="BG122" s="192">
        <f>IF(N122="zákl. přenesená",J122,0)</f>
        <v>0</v>
      </c>
      <c r="BH122" s="192">
        <f>IF(N122="sníž. přenesená",J122,0)</f>
        <v>0</v>
      </c>
      <c r="BI122" s="192">
        <f>IF(N122="nulová",J122,0)</f>
        <v>0</v>
      </c>
      <c r="BJ122" s="19" t="s">
        <v>23</v>
      </c>
      <c r="BK122" s="192">
        <f>ROUND(I122*H122,2)</f>
        <v>0</v>
      </c>
      <c r="BL122" s="19" t="s">
        <v>207</v>
      </c>
      <c r="BM122" s="191" t="s">
        <v>2961</v>
      </c>
    </row>
    <row r="123" spans="1:65" s="2" customFormat="1" ht="24.2" customHeight="1">
      <c r="A123" s="36"/>
      <c r="B123" s="37"/>
      <c r="C123" s="180" t="s">
        <v>143</v>
      </c>
      <c r="D123" s="180" t="s">
        <v>202</v>
      </c>
      <c r="E123" s="181" t="s">
        <v>2962</v>
      </c>
      <c r="F123" s="182" t="s">
        <v>2963</v>
      </c>
      <c r="G123" s="183" t="s">
        <v>434</v>
      </c>
      <c r="H123" s="184">
        <v>22</v>
      </c>
      <c r="I123" s="185"/>
      <c r="J123" s="186">
        <f>ROUND(I123*H123,2)</f>
        <v>0</v>
      </c>
      <c r="K123" s="182" t="s">
        <v>206</v>
      </c>
      <c r="L123" s="41"/>
      <c r="M123" s="187" t="s">
        <v>22</v>
      </c>
      <c r="N123" s="188" t="s">
        <v>51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207</v>
      </c>
      <c r="AT123" s="191" t="s">
        <v>202</v>
      </c>
      <c r="AU123" s="191" t="s">
        <v>89</v>
      </c>
      <c r="AY123" s="19" t="s">
        <v>201</v>
      </c>
      <c r="BE123" s="192">
        <f>IF(N123="základní",J123,0)</f>
        <v>0</v>
      </c>
      <c r="BF123" s="192">
        <f>IF(N123="snížená",J123,0)</f>
        <v>0</v>
      </c>
      <c r="BG123" s="192">
        <f>IF(N123="zákl. přenesená",J123,0)</f>
        <v>0</v>
      </c>
      <c r="BH123" s="192">
        <f>IF(N123="sníž. přenesená",J123,0)</f>
        <v>0</v>
      </c>
      <c r="BI123" s="192">
        <f>IF(N123="nulová",J123,0)</f>
        <v>0</v>
      </c>
      <c r="BJ123" s="19" t="s">
        <v>23</v>
      </c>
      <c r="BK123" s="192">
        <f>ROUND(I123*H123,2)</f>
        <v>0</v>
      </c>
      <c r="BL123" s="19" t="s">
        <v>207</v>
      </c>
      <c r="BM123" s="191" t="s">
        <v>2964</v>
      </c>
    </row>
    <row r="124" spans="1:65" s="2" customFormat="1" ht="29.25">
      <c r="A124" s="36"/>
      <c r="B124" s="37"/>
      <c r="C124" s="38"/>
      <c r="D124" s="193" t="s">
        <v>209</v>
      </c>
      <c r="E124" s="38"/>
      <c r="F124" s="194" t="s">
        <v>2965</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209</v>
      </c>
      <c r="AU124" s="19" t="s">
        <v>89</v>
      </c>
    </row>
    <row r="125" spans="1:65" s="2" customFormat="1" ht="14.45" customHeight="1">
      <c r="A125" s="36"/>
      <c r="B125" s="37"/>
      <c r="C125" s="219" t="s">
        <v>152</v>
      </c>
      <c r="D125" s="219" t="s">
        <v>261</v>
      </c>
      <c r="E125" s="220" t="s">
        <v>2966</v>
      </c>
      <c r="F125" s="221" t="s">
        <v>2967</v>
      </c>
      <c r="G125" s="222" t="s">
        <v>434</v>
      </c>
      <c r="H125" s="223">
        <v>22</v>
      </c>
      <c r="I125" s="224"/>
      <c r="J125" s="225">
        <f>ROUND(I125*H125,2)</f>
        <v>0</v>
      </c>
      <c r="K125" s="221" t="s">
        <v>206</v>
      </c>
      <c r="L125" s="226"/>
      <c r="M125" s="227" t="s">
        <v>22</v>
      </c>
      <c r="N125" s="228" t="s">
        <v>51</v>
      </c>
      <c r="O125" s="66"/>
      <c r="P125" s="189">
        <f>O125*H125</f>
        <v>0</v>
      </c>
      <c r="Q125" s="189">
        <v>1.1E-4</v>
      </c>
      <c r="R125" s="189">
        <f>Q125*H125</f>
        <v>2.4200000000000003E-3</v>
      </c>
      <c r="S125" s="189">
        <v>0</v>
      </c>
      <c r="T125" s="190">
        <f>S125*H125</f>
        <v>0</v>
      </c>
      <c r="U125" s="36"/>
      <c r="V125" s="36"/>
      <c r="W125" s="36"/>
      <c r="X125" s="36"/>
      <c r="Y125" s="36"/>
      <c r="Z125" s="36"/>
      <c r="AA125" s="36"/>
      <c r="AB125" s="36"/>
      <c r="AC125" s="36"/>
      <c r="AD125" s="36"/>
      <c r="AE125" s="36"/>
      <c r="AR125" s="191" t="s">
        <v>253</v>
      </c>
      <c r="AT125" s="191" t="s">
        <v>261</v>
      </c>
      <c r="AU125" s="191" t="s">
        <v>89</v>
      </c>
      <c r="AY125" s="19" t="s">
        <v>201</v>
      </c>
      <c r="BE125" s="192">
        <f>IF(N125="základní",J125,0)</f>
        <v>0</v>
      </c>
      <c r="BF125" s="192">
        <f>IF(N125="snížená",J125,0)</f>
        <v>0</v>
      </c>
      <c r="BG125" s="192">
        <f>IF(N125="zákl. přenesená",J125,0)</f>
        <v>0</v>
      </c>
      <c r="BH125" s="192">
        <f>IF(N125="sníž. přenesená",J125,0)</f>
        <v>0</v>
      </c>
      <c r="BI125" s="192">
        <f>IF(N125="nulová",J125,0)</f>
        <v>0</v>
      </c>
      <c r="BJ125" s="19" t="s">
        <v>23</v>
      </c>
      <c r="BK125" s="192">
        <f>ROUND(I125*H125,2)</f>
        <v>0</v>
      </c>
      <c r="BL125" s="19" t="s">
        <v>207</v>
      </c>
      <c r="BM125" s="191" t="s">
        <v>2968</v>
      </c>
    </row>
    <row r="126" spans="1:65" s="2" customFormat="1" ht="24.2" customHeight="1">
      <c r="A126" s="36"/>
      <c r="B126" s="37"/>
      <c r="C126" s="180" t="s">
        <v>8</v>
      </c>
      <c r="D126" s="180" t="s">
        <v>202</v>
      </c>
      <c r="E126" s="181" t="s">
        <v>2969</v>
      </c>
      <c r="F126" s="182" t="s">
        <v>2970</v>
      </c>
      <c r="G126" s="183" t="s">
        <v>434</v>
      </c>
      <c r="H126" s="184">
        <v>3</v>
      </c>
      <c r="I126" s="185"/>
      <c r="J126" s="186">
        <f>ROUND(I126*H126,2)</f>
        <v>0</v>
      </c>
      <c r="K126" s="182" t="s">
        <v>206</v>
      </c>
      <c r="L126" s="41"/>
      <c r="M126" s="187" t="s">
        <v>22</v>
      </c>
      <c r="N126" s="188" t="s">
        <v>51</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207</v>
      </c>
      <c r="AT126" s="191" t="s">
        <v>202</v>
      </c>
      <c r="AU126" s="191" t="s">
        <v>89</v>
      </c>
      <c r="AY126" s="19" t="s">
        <v>201</v>
      </c>
      <c r="BE126" s="192">
        <f>IF(N126="základní",J126,0)</f>
        <v>0</v>
      </c>
      <c r="BF126" s="192">
        <f>IF(N126="snížená",J126,0)</f>
        <v>0</v>
      </c>
      <c r="BG126" s="192">
        <f>IF(N126="zákl. přenesená",J126,0)</f>
        <v>0</v>
      </c>
      <c r="BH126" s="192">
        <f>IF(N126="sníž. přenesená",J126,0)</f>
        <v>0</v>
      </c>
      <c r="BI126" s="192">
        <f>IF(N126="nulová",J126,0)</f>
        <v>0</v>
      </c>
      <c r="BJ126" s="19" t="s">
        <v>23</v>
      </c>
      <c r="BK126" s="192">
        <f>ROUND(I126*H126,2)</f>
        <v>0</v>
      </c>
      <c r="BL126" s="19" t="s">
        <v>207</v>
      </c>
      <c r="BM126" s="191" t="s">
        <v>2971</v>
      </c>
    </row>
    <row r="127" spans="1:65" s="2" customFormat="1" ht="29.25">
      <c r="A127" s="36"/>
      <c r="B127" s="37"/>
      <c r="C127" s="38"/>
      <c r="D127" s="193" t="s">
        <v>209</v>
      </c>
      <c r="E127" s="38"/>
      <c r="F127" s="194" t="s">
        <v>2965</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209</v>
      </c>
      <c r="AU127" s="19" t="s">
        <v>89</v>
      </c>
    </row>
    <row r="128" spans="1:65" s="2" customFormat="1" ht="14.45" customHeight="1">
      <c r="A128" s="36"/>
      <c r="B128" s="37"/>
      <c r="C128" s="219" t="s">
        <v>157</v>
      </c>
      <c r="D128" s="219" t="s">
        <v>261</v>
      </c>
      <c r="E128" s="220" t="s">
        <v>2972</v>
      </c>
      <c r="F128" s="221" t="s">
        <v>2973</v>
      </c>
      <c r="G128" s="222" t="s">
        <v>434</v>
      </c>
      <c r="H128" s="223">
        <v>3</v>
      </c>
      <c r="I128" s="224"/>
      <c r="J128" s="225">
        <f>ROUND(I128*H128,2)</f>
        <v>0</v>
      </c>
      <c r="K128" s="221" t="s">
        <v>206</v>
      </c>
      <c r="L128" s="226"/>
      <c r="M128" s="227" t="s">
        <v>22</v>
      </c>
      <c r="N128" s="228" t="s">
        <v>51</v>
      </c>
      <c r="O128" s="66"/>
      <c r="P128" s="189">
        <f>O128*H128</f>
        <v>0</v>
      </c>
      <c r="Q128" s="189">
        <v>1.7000000000000001E-4</v>
      </c>
      <c r="R128" s="189">
        <f>Q128*H128</f>
        <v>5.1000000000000004E-4</v>
      </c>
      <c r="S128" s="189">
        <v>0</v>
      </c>
      <c r="T128" s="190">
        <f>S128*H128</f>
        <v>0</v>
      </c>
      <c r="U128" s="36"/>
      <c r="V128" s="36"/>
      <c r="W128" s="36"/>
      <c r="X128" s="36"/>
      <c r="Y128" s="36"/>
      <c r="Z128" s="36"/>
      <c r="AA128" s="36"/>
      <c r="AB128" s="36"/>
      <c r="AC128" s="36"/>
      <c r="AD128" s="36"/>
      <c r="AE128" s="36"/>
      <c r="AR128" s="191" t="s">
        <v>253</v>
      </c>
      <c r="AT128" s="191" t="s">
        <v>261</v>
      </c>
      <c r="AU128" s="191" t="s">
        <v>89</v>
      </c>
      <c r="AY128" s="19" t="s">
        <v>201</v>
      </c>
      <c r="BE128" s="192">
        <f>IF(N128="základní",J128,0)</f>
        <v>0</v>
      </c>
      <c r="BF128" s="192">
        <f>IF(N128="snížená",J128,0)</f>
        <v>0</v>
      </c>
      <c r="BG128" s="192">
        <f>IF(N128="zákl. přenesená",J128,0)</f>
        <v>0</v>
      </c>
      <c r="BH128" s="192">
        <f>IF(N128="sníž. přenesená",J128,0)</f>
        <v>0</v>
      </c>
      <c r="BI128" s="192">
        <f>IF(N128="nulová",J128,0)</f>
        <v>0</v>
      </c>
      <c r="BJ128" s="19" t="s">
        <v>23</v>
      </c>
      <c r="BK128" s="192">
        <f>ROUND(I128*H128,2)</f>
        <v>0</v>
      </c>
      <c r="BL128" s="19" t="s">
        <v>207</v>
      </c>
      <c r="BM128" s="191" t="s">
        <v>2974</v>
      </c>
    </row>
    <row r="129" spans="1:65" s="2" customFormat="1" ht="24.2" customHeight="1">
      <c r="A129" s="36"/>
      <c r="B129" s="37"/>
      <c r="C129" s="180" t="s">
        <v>160</v>
      </c>
      <c r="D129" s="180" t="s">
        <v>202</v>
      </c>
      <c r="E129" s="181" t="s">
        <v>2975</v>
      </c>
      <c r="F129" s="182" t="s">
        <v>2976</v>
      </c>
      <c r="G129" s="183" t="s">
        <v>434</v>
      </c>
      <c r="H129" s="184">
        <v>2</v>
      </c>
      <c r="I129" s="185"/>
      <c r="J129" s="186">
        <f>ROUND(I129*H129,2)</f>
        <v>0</v>
      </c>
      <c r="K129" s="182" t="s">
        <v>206</v>
      </c>
      <c r="L129" s="41"/>
      <c r="M129" s="187" t="s">
        <v>22</v>
      </c>
      <c r="N129" s="188" t="s">
        <v>51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207</v>
      </c>
      <c r="AT129" s="191" t="s">
        <v>202</v>
      </c>
      <c r="AU129" s="191" t="s">
        <v>89</v>
      </c>
      <c r="AY129" s="19" t="s">
        <v>201</v>
      </c>
      <c r="BE129" s="192">
        <f>IF(N129="základní",J129,0)</f>
        <v>0</v>
      </c>
      <c r="BF129" s="192">
        <f>IF(N129="snížená",J129,0)</f>
        <v>0</v>
      </c>
      <c r="BG129" s="192">
        <f>IF(N129="zákl. přenesená",J129,0)</f>
        <v>0</v>
      </c>
      <c r="BH129" s="192">
        <f>IF(N129="sníž. přenesená",J129,0)</f>
        <v>0</v>
      </c>
      <c r="BI129" s="192">
        <f>IF(N129="nulová",J129,0)</f>
        <v>0</v>
      </c>
      <c r="BJ129" s="19" t="s">
        <v>23</v>
      </c>
      <c r="BK129" s="192">
        <f>ROUND(I129*H129,2)</f>
        <v>0</v>
      </c>
      <c r="BL129" s="19" t="s">
        <v>207</v>
      </c>
      <c r="BM129" s="191" t="s">
        <v>2977</v>
      </c>
    </row>
    <row r="130" spans="1:65" s="2" customFormat="1" ht="29.25">
      <c r="A130" s="36"/>
      <c r="B130" s="37"/>
      <c r="C130" s="38"/>
      <c r="D130" s="193" t="s">
        <v>209</v>
      </c>
      <c r="E130" s="38"/>
      <c r="F130" s="194" t="s">
        <v>2965</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209</v>
      </c>
      <c r="AU130" s="19" t="s">
        <v>89</v>
      </c>
    </row>
    <row r="131" spans="1:65" s="2" customFormat="1" ht="14.45" customHeight="1">
      <c r="A131" s="36"/>
      <c r="B131" s="37"/>
      <c r="C131" s="219" t="s">
        <v>317</v>
      </c>
      <c r="D131" s="219" t="s">
        <v>261</v>
      </c>
      <c r="E131" s="220" t="s">
        <v>2978</v>
      </c>
      <c r="F131" s="221" t="s">
        <v>2979</v>
      </c>
      <c r="G131" s="222" t="s">
        <v>434</v>
      </c>
      <c r="H131" s="223">
        <v>2</v>
      </c>
      <c r="I131" s="224"/>
      <c r="J131" s="225">
        <f>ROUND(I131*H131,2)</f>
        <v>0</v>
      </c>
      <c r="K131" s="221" t="s">
        <v>206</v>
      </c>
      <c r="L131" s="226"/>
      <c r="M131" s="227" t="s">
        <v>22</v>
      </c>
      <c r="N131" s="228" t="s">
        <v>51</v>
      </c>
      <c r="O131" s="66"/>
      <c r="P131" s="189">
        <f>O131*H131</f>
        <v>0</v>
      </c>
      <c r="Q131" s="189">
        <v>8.0000000000000007E-5</v>
      </c>
      <c r="R131" s="189">
        <f>Q131*H131</f>
        <v>1.6000000000000001E-4</v>
      </c>
      <c r="S131" s="189">
        <v>0</v>
      </c>
      <c r="T131" s="190">
        <f>S131*H131</f>
        <v>0</v>
      </c>
      <c r="U131" s="36"/>
      <c r="V131" s="36"/>
      <c r="W131" s="36"/>
      <c r="X131" s="36"/>
      <c r="Y131" s="36"/>
      <c r="Z131" s="36"/>
      <c r="AA131" s="36"/>
      <c r="AB131" s="36"/>
      <c r="AC131" s="36"/>
      <c r="AD131" s="36"/>
      <c r="AE131" s="36"/>
      <c r="AR131" s="191" t="s">
        <v>253</v>
      </c>
      <c r="AT131" s="191" t="s">
        <v>261</v>
      </c>
      <c r="AU131" s="191" t="s">
        <v>89</v>
      </c>
      <c r="AY131" s="19" t="s">
        <v>201</v>
      </c>
      <c r="BE131" s="192">
        <f>IF(N131="základní",J131,0)</f>
        <v>0</v>
      </c>
      <c r="BF131" s="192">
        <f>IF(N131="snížená",J131,0)</f>
        <v>0</v>
      </c>
      <c r="BG131" s="192">
        <f>IF(N131="zákl. přenesená",J131,0)</f>
        <v>0</v>
      </c>
      <c r="BH131" s="192">
        <f>IF(N131="sníž. přenesená",J131,0)</f>
        <v>0</v>
      </c>
      <c r="BI131" s="192">
        <f>IF(N131="nulová",J131,0)</f>
        <v>0</v>
      </c>
      <c r="BJ131" s="19" t="s">
        <v>23</v>
      </c>
      <c r="BK131" s="192">
        <f>ROUND(I131*H131,2)</f>
        <v>0</v>
      </c>
      <c r="BL131" s="19" t="s">
        <v>207</v>
      </c>
      <c r="BM131" s="191" t="s">
        <v>2980</v>
      </c>
    </row>
    <row r="132" spans="1:65" s="2" customFormat="1" ht="14.45" customHeight="1">
      <c r="A132" s="36"/>
      <c r="B132" s="37"/>
      <c r="C132" s="180" t="s">
        <v>321</v>
      </c>
      <c r="D132" s="180" t="s">
        <v>202</v>
      </c>
      <c r="E132" s="181" t="s">
        <v>2981</v>
      </c>
      <c r="F132" s="182" t="s">
        <v>2982</v>
      </c>
      <c r="G132" s="183" t="s">
        <v>434</v>
      </c>
      <c r="H132" s="184">
        <v>1</v>
      </c>
      <c r="I132" s="185"/>
      <c r="J132" s="186">
        <f>ROUND(I132*H132,2)</f>
        <v>0</v>
      </c>
      <c r="K132" s="182" t="s">
        <v>206</v>
      </c>
      <c r="L132" s="41"/>
      <c r="M132" s="187" t="s">
        <v>22</v>
      </c>
      <c r="N132" s="188" t="s">
        <v>51</v>
      </c>
      <c r="O132" s="66"/>
      <c r="P132" s="189">
        <f>O132*H132</f>
        <v>0</v>
      </c>
      <c r="Q132" s="189">
        <v>6.7000000000000002E-4</v>
      </c>
      <c r="R132" s="189">
        <f>Q132*H132</f>
        <v>6.7000000000000002E-4</v>
      </c>
      <c r="S132" s="189">
        <v>0</v>
      </c>
      <c r="T132" s="190">
        <f>S132*H132</f>
        <v>0</v>
      </c>
      <c r="U132" s="36"/>
      <c r="V132" s="36"/>
      <c r="W132" s="36"/>
      <c r="X132" s="36"/>
      <c r="Y132" s="36"/>
      <c r="Z132" s="36"/>
      <c r="AA132" s="36"/>
      <c r="AB132" s="36"/>
      <c r="AC132" s="36"/>
      <c r="AD132" s="36"/>
      <c r="AE132" s="36"/>
      <c r="AR132" s="191" t="s">
        <v>207</v>
      </c>
      <c r="AT132" s="191" t="s">
        <v>202</v>
      </c>
      <c r="AU132" s="191" t="s">
        <v>89</v>
      </c>
      <c r="AY132" s="19" t="s">
        <v>201</v>
      </c>
      <c r="BE132" s="192">
        <f>IF(N132="základní",J132,0)</f>
        <v>0</v>
      </c>
      <c r="BF132" s="192">
        <f>IF(N132="snížená",J132,0)</f>
        <v>0</v>
      </c>
      <c r="BG132" s="192">
        <f>IF(N132="zákl. přenesená",J132,0)</f>
        <v>0</v>
      </c>
      <c r="BH132" s="192">
        <f>IF(N132="sníž. přenesená",J132,0)</f>
        <v>0</v>
      </c>
      <c r="BI132" s="192">
        <f>IF(N132="nulová",J132,0)</f>
        <v>0</v>
      </c>
      <c r="BJ132" s="19" t="s">
        <v>23</v>
      </c>
      <c r="BK132" s="192">
        <f>ROUND(I132*H132,2)</f>
        <v>0</v>
      </c>
      <c r="BL132" s="19" t="s">
        <v>207</v>
      </c>
      <c r="BM132" s="191" t="s">
        <v>2983</v>
      </c>
    </row>
    <row r="133" spans="1:65" s="2" customFormat="1" ht="39">
      <c r="A133" s="36"/>
      <c r="B133" s="37"/>
      <c r="C133" s="38"/>
      <c r="D133" s="193" t="s">
        <v>209</v>
      </c>
      <c r="E133" s="38"/>
      <c r="F133" s="194" t="s">
        <v>2984</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209</v>
      </c>
      <c r="AU133" s="19" t="s">
        <v>89</v>
      </c>
    </row>
    <row r="134" spans="1:65" s="2" customFormat="1" ht="24.2" customHeight="1">
      <c r="A134" s="36"/>
      <c r="B134" s="37"/>
      <c r="C134" s="180" t="s">
        <v>328</v>
      </c>
      <c r="D134" s="180" t="s">
        <v>202</v>
      </c>
      <c r="E134" s="181" t="s">
        <v>2985</v>
      </c>
      <c r="F134" s="182" t="s">
        <v>2986</v>
      </c>
      <c r="G134" s="183" t="s">
        <v>434</v>
      </c>
      <c r="H134" s="184">
        <v>7</v>
      </c>
      <c r="I134" s="185"/>
      <c r="J134" s="186">
        <f>ROUND(I134*H134,2)</f>
        <v>0</v>
      </c>
      <c r="K134" s="182" t="s">
        <v>206</v>
      </c>
      <c r="L134" s="41"/>
      <c r="M134" s="187" t="s">
        <v>22</v>
      </c>
      <c r="N134" s="188" t="s">
        <v>51</v>
      </c>
      <c r="O134" s="66"/>
      <c r="P134" s="189">
        <f>O134*H134</f>
        <v>0</v>
      </c>
      <c r="Q134" s="189">
        <v>7.2000000000000005E-4</v>
      </c>
      <c r="R134" s="189">
        <f>Q134*H134</f>
        <v>5.0400000000000002E-3</v>
      </c>
      <c r="S134" s="189">
        <v>0</v>
      </c>
      <c r="T134" s="190">
        <f>S134*H134</f>
        <v>0</v>
      </c>
      <c r="U134" s="36"/>
      <c r="V134" s="36"/>
      <c r="W134" s="36"/>
      <c r="X134" s="36"/>
      <c r="Y134" s="36"/>
      <c r="Z134" s="36"/>
      <c r="AA134" s="36"/>
      <c r="AB134" s="36"/>
      <c r="AC134" s="36"/>
      <c r="AD134" s="36"/>
      <c r="AE134" s="36"/>
      <c r="AR134" s="191" t="s">
        <v>207</v>
      </c>
      <c r="AT134" s="191" t="s">
        <v>202</v>
      </c>
      <c r="AU134" s="191" t="s">
        <v>89</v>
      </c>
      <c r="AY134" s="19" t="s">
        <v>201</v>
      </c>
      <c r="BE134" s="192">
        <f>IF(N134="základní",J134,0)</f>
        <v>0</v>
      </c>
      <c r="BF134" s="192">
        <f>IF(N134="snížená",J134,0)</f>
        <v>0</v>
      </c>
      <c r="BG134" s="192">
        <f>IF(N134="zákl. přenesená",J134,0)</f>
        <v>0</v>
      </c>
      <c r="BH134" s="192">
        <f>IF(N134="sníž. přenesená",J134,0)</f>
        <v>0</v>
      </c>
      <c r="BI134" s="192">
        <f>IF(N134="nulová",J134,0)</f>
        <v>0</v>
      </c>
      <c r="BJ134" s="19" t="s">
        <v>23</v>
      </c>
      <c r="BK134" s="192">
        <f>ROUND(I134*H134,2)</f>
        <v>0</v>
      </c>
      <c r="BL134" s="19" t="s">
        <v>207</v>
      </c>
      <c r="BM134" s="191" t="s">
        <v>2987</v>
      </c>
    </row>
    <row r="135" spans="1:65" s="2" customFormat="1" ht="195">
      <c r="A135" s="36"/>
      <c r="B135" s="37"/>
      <c r="C135" s="38"/>
      <c r="D135" s="193" t="s">
        <v>209</v>
      </c>
      <c r="E135" s="38"/>
      <c r="F135" s="194" t="s">
        <v>2988</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209</v>
      </c>
      <c r="AU135" s="19" t="s">
        <v>89</v>
      </c>
    </row>
    <row r="136" spans="1:65" s="2" customFormat="1" ht="14.45" customHeight="1">
      <c r="A136" s="36"/>
      <c r="B136" s="37"/>
      <c r="C136" s="219" t="s">
        <v>7</v>
      </c>
      <c r="D136" s="219" t="s">
        <v>261</v>
      </c>
      <c r="E136" s="220" t="s">
        <v>2989</v>
      </c>
      <c r="F136" s="221" t="s">
        <v>2990</v>
      </c>
      <c r="G136" s="222" t="s">
        <v>434</v>
      </c>
      <c r="H136" s="223">
        <v>7</v>
      </c>
      <c r="I136" s="224"/>
      <c r="J136" s="225">
        <f>ROUND(I136*H136,2)</f>
        <v>0</v>
      </c>
      <c r="K136" s="221" t="s">
        <v>206</v>
      </c>
      <c r="L136" s="226"/>
      <c r="M136" s="227" t="s">
        <v>22</v>
      </c>
      <c r="N136" s="228" t="s">
        <v>51</v>
      </c>
      <c r="O136" s="66"/>
      <c r="P136" s="189">
        <f>O136*H136</f>
        <v>0</v>
      </c>
      <c r="Q136" s="189">
        <v>1.0999999999999999E-2</v>
      </c>
      <c r="R136" s="189">
        <f>Q136*H136</f>
        <v>7.6999999999999999E-2</v>
      </c>
      <c r="S136" s="189">
        <v>0</v>
      </c>
      <c r="T136" s="190">
        <f>S136*H136</f>
        <v>0</v>
      </c>
      <c r="U136" s="36"/>
      <c r="V136" s="36"/>
      <c r="W136" s="36"/>
      <c r="X136" s="36"/>
      <c r="Y136" s="36"/>
      <c r="Z136" s="36"/>
      <c r="AA136" s="36"/>
      <c r="AB136" s="36"/>
      <c r="AC136" s="36"/>
      <c r="AD136" s="36"/>
      <c r="AE136" s="36"/>
      <c r="AR136" s="191" t="s">
        <v>253</v>
      </c>
      <c r="AT136" s="191" t="s">
        <v>261</v>
      </c>
      <c r="AU136" s="191" t="s">
        <v>89</v>
      </c>
      <c r="AY136" s="19" t="s">
        <v>201</v>
      </c>
      <c r="BE136" s="192">
        <f>IF(N136="základní",J136,0)</f>
        <v>0</v>
      </c>
      <c r="BF136" s="192">
        <f>IF(N136="snížená",J136,0)</f>
        <v>0</v>
      </c>
      <c r="BG136" s="192">
        <f>IF(N136="zákl. přenesená",J136,0)</f>
        <v>0</v>
      </c>
      <c r="BH136" s="192">
        <f>IF(N136="sníž. přenesená",J136,0)</f>
        <v>0</v>
      </c>
      <c r="BI136" s="192">
        <f>IF(N136="nulová",J136,0)</f>
        <v>0</v>
      </c>
      <c r="BJ136" s="19" t="s">
        <v>23</v>
      </c>
      <c r="BK136" s="192">
        <f>ROUND(I136*H136,2)</f>
        <v>0</v>
      </c>
      <c r="BL136" s="19" t="s">
        <v>207</v>
      </c>
      <c r="BM136" s="191" t="s">
        <v>2991</v>
      </c>
    </row>
    <row r="137" spans="1:65" s="2" customFormat="1" ht="24.2" customHeight="1">
      <c r="A137" s="36"/>
      <c r="B137" s="37"/>
      <c r="C137" s="180" t="s">
        <v>344</v>
      </c>
      <c r="D137" s="180" t="s">
        <v>202</v>
      </c>
      <c r="E137" s="181" t="s">
        <v>2992</v>
      </c>
      <c r="F137" s="182" t="s">
        <v>2993</v>
      </c>
      <c r="G137" s="183" t="s">
        <v>721</v>
      </c>
      <c r="H137" s="184">
        <v>225</v>
      </c>
      <c r="I137" s="185"/>
      <c r="J137" s="186">
        <f>ROUND(I137*H137,2)</f>
        <v>0</v>
      </c>
      <c r="K137" s="182" t="s">
        <v>206</v>
      </c>
      <c r="L137" s="41"/>
      <c r="M137" s="187" t="s">
        <v>22</v>
      </c>
      <c r="N137" s="188" t="s">
        <v>51</v>
      </c>
      <c r="O137" s="66"/>
      <c r="P137" s="189">
        <f>O137*H137</f>
        <v>0</v>
      </c>
      <c r="Q137" s="189">
        <v>4.6800000000000001E-3</v>
      </c>
      <c r="R137" s="189">
        <f>Q137*H137</f>
        <v>1.0529999999999999</v>
      </c>
      <c r="S137" s="189">
        <v>0</v>
      </c>
      <c r="T137" s="190">
        <f>S137*H137</f>
        <v>0</v>
      </c>
      <c r="U137" s="36"/>
      <c r="V137" s="36"/>
      <c r="W137" s="36"/>
      <c r="X137" s="36"/>
      <c r="Y137" s="36"/>
      <c r="Z137" s="36"/>
      <c r="AA137" s="36"/>
      <c r="AB137" s="36"/>
      <c r="AC137" s="36"/>
      <c r="AD137" s="36"/>
      <c r="AE137" s="36"/>
      <c r="AR137" s="191" t="s">
        <v>207</v>
      </c>
      <c r="AT137" s="191" t="s">
        <v>202</v>
      </c>
      <c r="AU137" s="191" t="s">
        <v>89</v>
      </c>
      <c r="AY137" s="19" t="s">
        <v>201</v>
      </c>
      <c r="BE137" s="192">
        <f>IF(N137="základní",J137,0)</f>
        <v>0</v>
      </c>
      <c r="BF137" s="192">
        <f>IF(N137="snížená",J137,0)</f>
        <v>0</v>
      </c>
      <c r="BG137" s="192">
        <f>IF(N137="zákl. přenesená",J137,0)</f>
        <v>0</v>
      </c>
      <c r="BH137" s="192">
        <f>IF(N137="sníž. přenesená",J137,0)</f>
        <v>0</v>
      </c>
      <c r="BI137" s="192">
        <f>IF(N137="nulová",J137,0)</f>
        <v>0</v>
      </c>
      <c r="BJ137" s="19" t="s">
        <v>23</v>
      </c>
      <c r="BK137" s="192">
        <f>ROUND(I137*H137,2)</f>
        <v>0</v>
      </c>
      <c r="BL137" s="19" t="s">
        <v>207</v>
      </c>
      <c r="BM137" s="191" t="s">
        <v>2994</v>
      </c>
    </row>
    <row r="138" spans="1:65" s="2" customFormat="1" ht="39">
      <c r="A138" s="36"/>
      <c r="B138" s="37"/>
      <c r="C138" s="38"/>
      <c r="D138" s="193" t="s">
        <v>209</v>
      </c>
      <c r="E138" s="38"/>
      <c r="F138" s="194" t="s">
        <v>2995</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209</v>
      </c>
      <c r="AU138" s="19" t="s">
        <v>89</v>
      </c>
    </row>
    <row r="139" spans="1:65" s="13" customFormat="1" ht="11.25">
      <c r="B139" s="198"/>
      <c r="C139" s="199"/>
      <c r="D139" s="193" t="s">
        <v>211</v>
      </c>
      <c r="E139" s="200" t="s">
        <v>22</v>
      </c>
      <c r="F139" s="201" t="s">
        <v>2996</v>
      </c>
      <c r="G139" s="199"/>
      <c r="H139" s="200" t="s">
        <v>22</v>
      </c>
      <c r="I139" s="202"/>
      <c r="J139" s="199"/>
      <c r="K139" s="199"/>
      <c r="L139" s="203"/>
      <c r="M139" s="204"/>
      <c r="N139" s="205"/>
      <c r="O139" s="205"/>
      <c r="P139" s="205"/>
      <c r="Q139" s="205"/>
      <c r="R139" s="205"/>
      <c r="S139" s="205"/>
      <c r="T139" s="206"/>
      <c r="AT139" s="207" t="s">
        <v>211</v>
      </c>
      <c r="AU139" s="207" t="s">
        <v>89</v>
      </c>
      <c r="AV139" s="13" t="s">
        <v>23</v>
      </c>
      <c r="AW139" s="13" t="s">
        <v>41</v>
      </c>
      <c r="AX139" s="13" t="s">
        <v>80</v>
      </c>
      <c r="AY139" s="207" t="s">
        <v>201</v>
      </c>
    </row>
    <row r="140" spans="1:65" s="14" customFormat="1" ht="11.25">
      <c r="B140" s="208"/>
      <c r="C140" s="209"/>
      <c r="D140" s="193" t="s">
        <v>211</v>
      </c>
      <c r="E140" s="210" t="s">
        <v>22</v>
      </c>
      <c r="F140" s="211" t="s">
        <v>2997</v>
      </c>
      <c r="G140" s="209"/>
      <c r="H140" s="212">
        <v>225</v>
      </c>
      <c r="I140" s="213"/>
      <c r="J140" s="209"/>
      <c r="K140" s="209"/>
      <c r="L140" s="214"/>
      <c r="M140" s="215"/>
      <c r="N140" s="216"/>
      <c r="O140" s="216"/>
      <c r="P140" s="216"/>
      <c r="Q140" s="216"/>
      <c r="R140" s="216"/>
      <c r="S140" s="216"/>
      <c r="T140" s="217"/>
      <c r="AT140" s="218" t="s">
        <v>211</v>
      </c>
      <c r="AU140" s="218" t="s">
        <v>89</v>
      </c>
      <c r="AV140" s="14" t="s">
        <v>89</v>
      </c>
      <c r="AW140" s="14" t="s">
        <v>41</v>
      </c>
      <c r="AX140" s="14" t="s">
        <v>23</v>
      </c>
      <c r="AY140" s="218" t="s">
        <v>201</v>
      </c>
    </row>
    <row r="141" spans="1:65" s="2" customFormat="1" ht="14.45" customHeight="1">
      <c r="A141" s="36"/>
      <c r="B141" s="37"/>
      <c r="C141" s="219" t="s">
        <v>351</v>
      </c>
      <c r="D141" s="219" t="s">
        <v>261</v>
      </c>
      <c r="E141" s="220" t="s">
        <v>1411</v>
      </c>
      <c r="F141" s="221" t="s">
        <v>2998</v>
      </c>
      <c r="G141" s="222" t="s">
        <v>434</v>
      </c>
      <c r="H141" s="223">
        <v>45</v>
      </c>
      <c r="I141" s="224"/>
      <c r="J141" s="225">
        <f>ROUND(I141*H141,2)</f>
        <v>0</v>
      </c>
      <c r="K141" s="221" t="s">
        <v>22</v>
      </c>
      <c r="L141" s="226"/>
      <c r="M141" s="227" t="s">
        <v>22</v>
      </c>
      <c r="N141" s="228" t="s">
        <v>51</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253</v>
      </c>
      <c r="AT141" s="191" t="s">
        <v>261</v>
      </c>
      <c r="AU141" s="191" t="s">
        <v>89</v>
      </c>
      <c r="AY141" s="19" t="s">
        <v>201</v>
      </c>
      <c r="BE141" s="192">
        <f>IF(N141="základní",J141,0)</f>
        <v>0</v>
      </c>
      <c r="BF141" s="192">
        <f>IF(N141="snížená",J141,0)</f>
        <v>0</v>
      </c>
      <c r="BG141" s="192">
        <f>IF(N141="zákl. přenesená",J141,0)</f>
        <v>0</v>
      </c>
      <c r="BH141" s="192">
        <f>IF(N141="sníž. přenesená",J141,0)</f>
        <v>0</v>
      </c>
      <c r="BI141" s="192">
        <f>IF(N141="nulová",J141,0)</f>
        <v>0</v>
      </c>
      <c r="BJ141" s="19" t="s">
        <v>23</v>
      </c>
      <c r="BK141" s="192">
        <f>ROUND(I141*H141,2)</f>
        <v>0</v>
      </c>
      <c r="BL141" s="19" t="s">
        <v>207</v>
      </c>
      <c r="BM141" s="191" t="s">
        <v>2999</v>
      </c>
    </row>
    <row r="142" spans="1:65" s="12" customFormat="1" ht="22.9" customHeight="1">
      <c r="B142" s="164"/>
      <c r="C142" s="165"/>
      <c r="D142" s="166" t="s">
        <v>79</v>
      </c>
      <c r="E142" s="178" t="s">
        <v>857</v>
      </c>
      <c r="F142" s="178" t="s">
        <v>858</v>
      </c>
      <c r="G142" s="165"/>
      <c r="H142" s="165"/>
      <c r="I142" s="168"/>
      <c r="J142" s="179">
        <f>BK142</f>
        <v>0</v>
      </c>
      <c r="K142" s="165"/>
      <c r="L142" s="170"/>
      <c r="M142" s="171"/>
      <c r="N142" s="172"/>
      <c r="O142" s="172"/>
      <c r="P142" s="173">
        <f>SUM(P143:P144)</f>
        <v>0</v>
      </c>
      <c r="Q142" s="172"/>
      <c r="R142" s="173">
        <f>SUM(R143:R144)</f>
        <v>0</v>
      </c>
      <c r="S142" s="172"/>
      <c r="T142" s="174">
        <f>SUM(T143:T144)</f>
        <v>0</v>
      </c>
      <c r="AR142" s="175" t="s">
        <v>23</v>
      </c>
      <c r="AT142" s="176" t="s">
        <v>79</v>
      </c>
      <c r="AU142" s="176" t="s">
        <v>23</v>
      </c>
      <c r="AY142" s="175" t="s">
        <v>201</v>
      </c>
      <c r="BK142" s="177">
        <f>SUM(BK143:BK144)</f>
        <v>0</v>
      </c>
    </row>
    <row r="143" spans="1:65" s="2" customFormat="1" ht="24.2" customHeight="1">
      <c r="A143" s="36"/>
      <c r="B143" s="37"/>
      <c r="C143" s="180" t="s">
        <v>358</v>
      </c>
      <c r="D143" s="180" t="s">
        <v>202</v>
      </c>
      <c r="E143" s="181" t="s">
        <v>3000</v>
      </c>
      <c r="F143" s="182" t="s">
        <v>3001</v>
      </c>
      <c r="G143" s="183" t="s">
        <v>285</v>
      </c>
      <c r="H143" s="184">
        <v>7.7140000000000004</v>
      </c>
      <c r="I143" s="185"/>
      <c r="J143" s="186">
        <f>ROUND(I143*H143,2)</f>
        <v>0</v>
      </c>
      <c r="K143" s="182" t="s">
        <v>206</v>
      </c>
      <c r="L143" s="41"/>
      <c r="M143" s="187" t="s">
        <v>22</v>
      </c>
      <c r="N143" s="188" t="s">
        <v>51</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207</v>
      </c>
      <c r="AT143" s="191" t="s">
        <v>202</v>
      </c>
      <c r="AU143" s="191" t="s">
        <v>89</v>
      </c>
      <c r="AY143" s="19" t="s">
        <v>201</v>
      </c>
      <c r="BE143" s="192">
        <f>IF(N143="základní",J143,0)</f>
        <v>0</v>
      </c>
      <c r="BF143" s="192">
        <f>IF(N143="snížená",J143,0)</f>
        <v>0</v>
      </c>
      <c r="BG143" s="192">
        <f>IF(N143="zákl. přenesená",J143,0)</f>
        <v>0</v>
      </c>
      <c r="BH143" s="192">
        <f>IF(N143="sníž. přenesená",J143,0)</f>
        <v>0</v>
      </c>
      <c r="BI143" s="192">
        <f>IF(N143="nulová",J143,0)</f>
        <v>0</v>
      </c>
      <c r="BJ143" s="19" t="s">
        <v>23</v>
      </c>
      <c r="BK143" s="192">
        <f>ROUND(I143*H143,2)</f>
        <v>0</v>
      </c>
      <c r="BL143" s="19" t="s">
        <v>207</v>
      </c>
      <c r="BM143" s="191" t="s">
        <v>3002</v>
      </c>
    </row>
    <row r="144" spans="1:65" s="2" customFormat="1" ht="39">
      <c r="A144" s="36"/>
      <c r="B144" s="37"/>
      <c r="C144" s="38"/>
      <c r="D144" s="193" t="s">
        <v>209</v>
      </c>
      <c r="E144" s="38"/>
      <c r="F144" s="194" t="s">
        <v>3003</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209</v>
      </c>
      <c r="AU144" s="19" t="s">
        <v>89</v>
      </c>
    </row>
    <row r="145" spans="1:65" s="12" customFormat="1" ht="25.9" customHeight="1">
      <c r="B145" s="164"/>
      <c r="C145" s="165"/>
      <c r="D145" s="166" t="s">
        <v>79</v>
      </c>
      <c r="E145" s="167" t="s">
        <v>864</v>
      </c>
      <c r="F145" s="167" t="s">
        <v>865</v>
      </c>
      <c r="G145" s="165"/>
      <c r="H145" s="165"/>
      <c r="I145" s="168"/>
      <c r="J145" s="169">
        <f>BK145</f>
        <v>0</v>
      </c>
      <c r="K145" s="165"/>
      <c r="L145" s="170"/>
      <c r="M145" s="171"/>
      <c r="N145" s="172"/>
      <c r="O145" s="172"/>
      <c r="P145" s="173">
        <f>P146</f>
        <v>0</v>
      </c>
      <c r="Q145" s="172"/>
      <c r="R145" s="173">
        <f>R146</f>
        <v>7.2000000000000005E-4</v>
      </c>
      <c r="S145" s="172"/>
      <c r="T145" s="174">
        <f>T146</f>
        <v>0</v>
      </c>
      <c r="AR145" s="175" t="s">
        <v>89</v>
      </c>
      <c r="AT145" s="176" t="s">
        <v>79</v>
      </c>
      <c r="AU145" s="176" t="s">
        <v>80</v>
      </c>
      <c r="AY145" s="175" t="s">
        <v>201</v>
      </c>
      <c r="BK145" s="177">
        <f>BK146</f>
        <v>0</v>
      </c>
    </row>
    <row r="146" spans="1:65" s="12" customFormat="1" ht="22.9" customHeight="1">
      <c r="B146" s="164"/>
      <c r="C146" s="165"/>
      <c r="D146" s="166" t="s">
        <v>79</v>
      </c>
      <c r="E146" s="178" t="s">
        <v>3004</v>
      </c>
      <c r="F146" s="178" t="s">
        <v>3005</v>
      </c>
      <c r="G146" s="165"/>
      <c r="H146" s="165"/>
      <c r="I146" s="168"/>
      <c r="J146" s="179">
        <f>BK146</f>
        <v>0</v>
      </c>
      <c r="K146" s="165"/>
      <c r="L146" s="170"/>
      <c r="M146" s="171"/>
      <c r="N146" s="172"/>
      <c r="O146" s="172"/>
      <c r="P146" s="173">
        <f>SUM(P147:P150)</f>
        <v>0</v>
      </c>
      <c r="Q146" s="172"/>
      <c r="R146" s="173">
        <f>SUM(R147:R150)</f>
        <v>7.2000000000000005E-4</v>
      </c>
      <c r="S146" s="172"/>
      <c r="T146" s="174">
        <f>SUM(T147:T150)</f>
        <v>0</v>
      </c>
      <c r="AR146" s="175" t="s">
        <v>89</v>
      </c>
      <c r="AT146" s="176" t="s">
        <v>79</v>
      </c>
      <c r="AU146" s="176" t="s">
        <v>23</v>
      </c>
      <c r="AY146" s="175" t="s">
        <v>201</v>
      </c>
      <c r="BK146" s="177">
        <f>SUM(BK147:BK150)</f>
        <v>0</v>
      </c>
    </row>
    <row r="147" spans="1:65" s="2" customFormat="1" ht="14.45" customHeight="1">
      <c r="A147" s="36"/>
      <c r="B147" s="37"/>
      <c r="C147" s="180" t="s">
        <v>372</v>
      </c>
      <c r="D147" s="180" t="s">
        <v>202</v>
      </c>
      <c r="E147" s="181" t="s">
        <v>3006</v>
      </c>
      <c r="F147" s="182" t="s">
        <v>3007</v>
      </c>
      <c r="G147" s="183" t="s">
        <v>434</v>
      </c>
      <c r="H147" s="184">
        <v>1</v>
      </c>
      <c r="I147" s="185"/>
      <c r="J147" s="186">
        <f>ROUND(I147*H147,2)</f>
        <v>0</v>
      </c>
      <c r="K147" s="182" t="s">
        <v>206</v>
      </c>
      <c r="L147" s="41"/>
      <c r="M147" s="187" t="s">
        <v>22</v>
      </c>
      <c r="N147" s="188" t="s">
        <v>51</v>
      </c>
      <c r="O147" s="66"/>
      <c r="P147" s="189">
        <f>O147*H147</f>
        <v>0</v>
      </c>
      <c r="Q147" s="189">
        <v>9.0000000000000006E-5</v>
      </c>
      <c r="R147" s="189">
        <f>Q147*H147</f>
        <v>9.0000000000000006E-5</v>
      </c>
      <c r="S147" s="189">
        <v>0</v>
      </c>
      <c r="T147" s="190">
        <f>S147*H147</f>
        <v>0</v>
      </c>
      <c r="U147" s="36"/>
      <c r="V147" s="36"/>
      <c r="W147" s="36"/>
      <c r="X147" s="36"/>
      <c r="Y147" s="36"/>
      <c r="Z147" s="36"/>
      <c r="AA147" s="36"/>
      <c r="AB147" s="36"/>
      <c r="AC147" s="36"/>
      <c r="AD147" s="36"/>
      <c r="AE147" s="36"/>
      <c r="AR147" s="191" t="s">
        <v>157</v>
      </c>
      <c r="AT147" s="191" t="s">
        <v>202</v>
      </c>
      <c r="AU147" s="191" t="s">
        <v>89</v>
      </c>
      <c r="AY147" s="19" t="s">
        <v>201</v>
      </c>
      <c r="BE147" s="192">
        <f>IF(N147="základní",J147,0)</f>
        <v>0</v>
      </c>
      <c r="BF147" s="192">
        <f>IF(N147="snížená",J147,0)</f>
        <v>0</v>
      </c>
      <c r="BG147" s="192">
        <f>IF(N147="zákl. přenesená",J147,0)</f>
        <v>0</v>
      </c>
      <c r="BH147" s="192">
        <f>IF(N147="sníž. přenesená",J147,0)</f>
        <v>0</v>
      </c>
      <c r="BI147" s="192">
        <f>IF(N147="nulová",J147,0)</f>
        <v>0</v>
      </c>
      <c r="BJ147" s="19" t="s">
        <v>23</v>
      </c>
      <c r="BK147" s="192">
        <f>ROUND(I147*H147,2)</f>
        <v>0</v>
      </c>
      <c r="BL147" s="19" t="s">
        <v>157</v>
      </c>
      <c r="BM147" s="191" t="s">
        <v>3008</v>
      </c>
    </row>
    <row r="148" spans="1:65" s="13" customFormat="1" ht="11.25">
      <c r="B148" s="198"/>
      <c r="C148" s="199"/>
      <c r="D148" s="193" t="s">
        <v>211</v>
      </c>
      <c r="E148" s="200" t="s">
        <v>22</v>
      </c>
      <c r="F148" s="201" t="s">
        <v>3009</v>
      </c>
      <c r="G148" s="199"/>
      <c r="H148" s="200" t="s">
        <v>22</v>
      </c>
      <c r="I148" s="202"/>
      <c r="J148" s="199"/>
      <c r="K148" s="199"/>
      <c r="L148" s="203"/>
      <c r="M148" s="204"/>
      <c r="N148" s="205"/>
      <c r="O148" s="205"/>
      <c r="P148" s="205"/>
      <c r="Q148" s="205"/>
      <c r="R148" s="205"/>
      <c r="S148" s="205"/>
      <c r="T148" s="206"/>
      <c r="AT148" s="207" t="s">
        <v>211</v>
      </c>
      <c r="AU148" s="207" t="s">
        <v>89</v>
      </c>
      <c r="AV148" s="13" t="s">
        <v>23</v>
      </c>
      <c r="AW148" s="13" t="s">
        <v>41</v>
      </c>
      <c r="AX148" s="13" t="s">
        <v>80</v>
      </c>
      <c r="AY148" s="207" t="s">
        <v>201</v>
      </c>
    </row>
    <row r="149" spans="1:65" s="14" customFormat="1" ht="11.25">
      <c r="B149" s="208"/>
      <c r="C149" s="209"/>
      <c r="D149" s="193" t="s">
        <v>211</v>
      </c>
      <c r="E149" s="210" t="s">
        <v>22</v>
      </c>
      <c r="F149" s="211" t="s">
        <v>23</v>
      </c>
      <c r="G149" s="209"/>
      <c r="H149" s="212">
        <v>1</v>
      </c>
      <c r="I149" s="213"/>
      <c r="J149" s="209"/>
      <c r="K149" s="209"/>
      <c r="L149" s="214"/>
      <c r="M149" s="215"/>
      <c r="N149" s="216"/>
      <c r="O149" s="216"/>
      <c r="P149" s="216"/>
      <c r="Q149" s="216"/>
      <c r="R149" s="216"/>
      <c r="S149" s="216"/>
      <c r="T149" s="217"/>
      <c r="AT149" s="218" t="s">
        <v>211</v>
      </c>
      <c r="AU149" s="218" t="s">
        <v>89</v>
      </c>
      <c r="AV149" s="14" t="s">
        <v>89</v>
      </c>
      <c r="AW149" s="14" t="s">
        <v>41</v>
      </c>
      <c r="AX149" s="14" t="s">
        <v>23</v>
      </c>
      <c r="AY149" s="218" t="s">
        <v>201</v>
      </c>
    </row>
    <row r="150" spans="1:65" s="2" customFormat="1" ht="14.45" customHeight="1">
      <c r="A150" s="36"/>
      <c r="B150" s="37"/>
      <c r="C150" s="180" t="s">
        <v>378</v>
      </c>
      <c r="D150" s="180" t="s">
        <v>202</v>
      </c>
      <c r="E150" s="181" t="s">
        <v>3010</v>
      </c>
      <c r="F150" s="182" t="s">
        <v>3011</v>
      </c>
      <c r="G150" s="183" t="s">
        <v>434</v>
      </c>
      <c r="H150" s="184">
        <v>1</v>
      </c>
      <c r="I150" s="185"/>
      <c r="J150" s="186">
        <f>ROUND(I150*H150,2)</f>
        <v>0</v>
      </c>
      <c r="K150" s="182" t="s">
        <v>206</v>
      </c>
      <c r="L150" s="41"/>
      <c r="M150" s="263" t="s">
        <v>22</v>
      </c>
      <c r="N150" s="264" t="s">
        <v>51</v>
      </c>
      <c r="O150" s="258"/>
      <c r="P150" s="265">
        <f>O150*H150</f>
        <v>0</v>
      </c>
      <c r="Q150" s="265">
        <v>6.3000000000000003E-4</v>
      </c>
      <c r="R150" s="265">
        <f>Q150*H150</f>
        <v>6.3000000000000003E-4</v>
      </c>
      <c r="S150" s="265">
        <v>0</v>
      </c>
      <c r="T150" s="266">
        <f>S150*H150</f>
        <v>0</v>
      </c>
      <c r="U150" s="36"/>
      <c r="V150" s="36"/>
      <c r="W150" s="36"/>
      <c r="X150" s="36"/>
      <c r="Y150" s="36"/>
      <c r="Z150" s="36"/>
      <c r="AA150" s="36"/>
      <c r="AB150" s="36"/>
      <c r="AC150" s="36"/>
      <c r="AD150" s="36"/>
      <c r="AE150" s="36"/>
      <c r="AR150" s="191" t="s">
        <v>157</v>
      </c>
      <c r="AT150" s="191" t="s">
        <v>202</v>
      </c>
      <c r="AU150" s="191" t="s">
        <v>89</v>
      </c>
      <c r="AY150" s="19" t="s">
        <v>201</v>
      </c>
      <c r="BE150" s="192">
        <f>IF(N150="základní",J150,0)</f>
        <v>0</v>
      </c>
      <c r="BF150" s="192">
        <f>IF(N150="snížená",J150,0)</f>
        <v>0</v>
      </c>
      <c r="BG150" s="192">
        <f>IF(N150="zákl. přenesená",J150,0)</f>
        <v>0</v>
      </c>
      <c r="BH150" s="192">
        <f>IF(N150="sníž. přenesená",J150,0)</f>
        <v>0</v>
      </c>
      <c r="BI150" s="192">
        <f>IF(N150="nulová",J150,0)</f>
        <v>0</v>
      </c>
      <c r="BJ150" s="19" t="s">
        <v>23</v>
      </c>
      <c r="BK150" s="192">
        <f>ROUND(I150*H150,2)</f>
        <v>0</v>
      </c>
      <c r="BL150" s="19" t="s">
        <v>157</v>
      </c>
      <c r="BM150" s="191" t="s">
        <v>3012</v>
      </c>
    </row>
    <row r="151" spans="1:65" s="2" customFormat="1" ht="6.95" customHeight="1">
      <c r="A151" s="36"/>
      <c r="B151" s="49"/>
      <c r="C151" s="50"/>
      <c r="D151" s="50"/>
      <c r="E151" s="50"/>
      <c r="F151" s="50"/>
      <c r="G151" s="50"/>
      <c r="H151" s="50"/>
      <c r="I151" s="50"/>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qzc4oan6xWUECiUCCi2nlRkCDx8AJx9EFWFj3X0NnOuoimE9unKlROe1KmajAdhY+KmWQ+u+m4h38de5yVpxsA==" saltValue="rH0qv46Q8XnbfL8Tt+oc4hIWZvT0xLPHBI59IOkN7+KXQe2hi+hJOxAnNl3dmjVmXu6BKdA9eQawqdQLiI9Wgw==" spinCount="100000" sheet="1" objects="1" scenarios="1" formatColumns="0" formatRows="0" autoFilter="0"/>
  <autoFilter ref="C85:K15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156</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3013</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93</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911</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
        <v>22</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912</v>
      </c>
      <c r="F15" s="36"/>
      <c r="G15" s="36"/>
      <c r="H15" s="36"/>
      <c r="I15" s="114" t="s">
        <v>34</v>
      </c>
      <c r="J15" s="105" t="s">
        <v>22</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
        <v>22</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913</v>
      </c>
      <c r="F21" s="36"/>
      <c r="G21" s="36"/>
      <c r="H21" s="36"/>
      <c r="I21" s="114" t="s">
        <v>34</v>
      </c>
      <c r="J21" s="105" t="s">
        <v>22</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
        <v>22</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914</v>
      </c>
      <c r="F24" s="36"/>
      <c r="G24" s="36"/>
      <c r="H24" s="36"/>
      <c r="I24" s="114" t="s">
        <v>34</v>
      </c>
      <c r="J24" s="105" t="s">
        <v>22</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398" t="s">
        <v>22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ROUND((SUM(BE84:BE129)),  2)</f>
        <v>0</v>
      </c>
      <c r="G33" s="36"/>
      <c r="H33" s="36"/>
      <c r="I33" s="126">
        <v>0.21</v>
      </c>
      <c r="J33" s="125">
        <f>ROUND(((SUM(BE84:BE129))*I33),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ROUND((SUM(BF84:BF129)),  2)</f>
        <v>0</v>
      </c>
      <c r="G34" s="36"/>
      <c r="H34" s="36"/>
      <c r="I34" s="126">
        <v>0.15</v>
      </c>
      <c r="J34" s="125">
        <f>ROUND(((SUM(BF84:BF129))*I34),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ROUND((SUM(BG84:BG129)),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ROUND((SUM(BH84:BH129)),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ROUND((SUM(BI84:BI129)),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15 - SO 08 Návodní a vzdušní líc hráze</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Obec Nekoř</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25.7" customHeight="1">
      <c r="A54" s="36"/>
      <c r="B54" s="37"/>
      <c r="C54" s="31" t="s">
        <v>30</v>
      </c>
      <c r="D54" s="38"/>
      <c r="E54" s="38"/>
      <c r="F54" s="29" t="str">
        <f>E15</f>
        <v>MDS PROJEKT</v>
      </c>
      <c r="G54" s="38"/>
      <c r="H54" s="38"/>
      <c r="I54" s="31" t="s">
        <v>37</v>
      </c>
      <c r="J54" s="34" t="str">
        <f>E21</f>
        <v>VODNÍ DÍLA - TBD a.s.</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Ing. T. Klemša</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J85</f>
        <v>0</v>
      </c>
      <c r="K60" s="143"/>
      <c r="L60" s="147"/>
    </row>
    <row r="61" spans="1:47" s="10" customFormat="1" ht="19.899999999999999" customHeight="1">
      <c r="B61" s="148"/>
      <c r="C61" s="99"/>
      <c r="D61" s="149" t="s">
        <v>178</v>
      </c>
      <c r="E61" s="150"/>
      <c r="F61" s="150"/>
      <c r="G61" s="150"/>
      <c r="H61" s="150"/>
      <c r="I61" s="150"/>
      <c r="J61" s="151">
        <f>J86</f>
        <v>0</v>
      </c>
      <c r="K61" s="99"/>
      <c r="L61" s="152"/>
    </row>
    <row r="62" spans="1:47" s="10" customFormat="1" ht="19.899999999999999" customHeight="1">
      <c r="B62" s="148"/>
      <c r="C62" s="99"/>
      <c r="D62" s="149" t="s">
        <v>180</v>
      </c>
      <c r="E62" s="150"/>
      <c r="F62" s="150"/>
      <c r="G62" s="150"/>
      <c r="H62" s="150"/>
      <c r="I62" s="150"/>
      <c r="J62" s="151">
        <f>J93</f>
        <v>0</v>
      </c>
      <c r="K62" s="99"/>
      <c r="L62" s="152"/>
    </row>
    <row r="63" spans="1:47" s="10" customFormat="1" ht="19.899999999999999" customHeight="1">
      <c r="B63" s="148"/>
      <c r="C63" s="99"/>
      <c r="D63" s="149" t="s">
        <v>181</v>
      </c>
      <c r="E63" s="150"/>
      <c r="F63" s="150"/>
      <c r="G63" s="150"/>
      <c r="H63" s="150"/>
      <c r="I63" s="150"/>
      <c r="J63" s="151">
        <f>J119</f>
        <v>0</v>
      </c>
      <c r="K63" s="99"/>
      <c r="L63" s="152"/>
    </row>
    <row r="64" spans="1:47" s="10" customFormat="1" ht="19.899999999999999" customHeight="1">
      <c r="B64" s="148"/>
      <c r="C64" s="99"/>
      <c r="D64" s="149" t="s">
        <v>182</v>
      </c>
      <c r="E64" s="150"/>
      <c r="F64" s="150"/>
      <c r="G64" s="150"/>
      <c r="H64" s="150"/>
      <c r="I64" s="150"/>
      <c r="J64" s="151">
        <f>J128</f>
        <v>0</v>
      </c>
      <c r="K64" s="99"/>
      <c r="L64" s="152"/>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186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9" t="str">
        <f>E7</f>
        <v>VD Pastviny, rekonstrukce koruny hráze</v>
      </c>
      <c r="F74" s="400"/>
      <c r="G74" s="400"/>
      <c r="H74" s="400"/>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164</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73" t="str">
        <f>E9</f>
        <v>15 - SO 08 Návodní a vzdušní líc hráze</v>
      </c>
      <c r="F76" s="401"/>
      <c r="G76" s="401"/>
      <c r="H76" s="401"/>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24</v>
      </c>
      <c r="D78" s="38"/>
      <c r="E78" s="38"/>
      <c r="F78" s="29" t="str">
        <f>F12</f>
        <v>Obec Nekoř</v>
      </c>
      <c r="G78" s="38"/>
      <c r="H78" s="38"/>
      <c r="I78" s="31" t="s">
        <v>26</v>
      </c>
      <c r="J78" s="61" t="str">
        <f>IF(J12="","",J12)</f>
        <v>15. 10. 2018</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25.7" customHeight="1">
      <c r="A80" s="36"/>
      <c r="B80" s="37"/>
      <c r="C80" s="31" t="s">
        <v>30</v>
      </c>
      <c r="D80" s="38"/>
      <c r="E80" s="38"/>
      <c r="F80" s="29" t="str">
        <f>E15</f>
        <v>MDS PROJEKT</v>
      </c>
      <c r="G80" s="38"/>
      <c r="H80" s="38"/>
      <c r="I80" s="31" t="s">
        <v>37</v>
      </c>
      <c r="J80" s="34" t="str">
        <f>E21</f>
        <v>VODNÍ DÍLA - TBD a.s.</v>
      </c>
      <c r="K80" s="38"/>
      <c r="L80" s="115"/>
      <c r="S80" s="36"/>
      <c r="T80" s="36"/>
      <c r="U80" s="36"/>
      <c r="V80" s="36"/>
      <c r="W80" s="36"/>
      <c r="X80" s="36"/>
      <c r="Y80" s="36"/>
      <c r="Z80" s="36"/>
      <c r="AA80" s="36"/>
      <c r="AB80" s="36"/>
      <c r="AC80" s="36"/>
      <c r="AD80" s="36"/>
      <c r="AE80" s="36"/>
    </row>
    <row r="81" spans="1:65" s="2" customFormat="1" ht="15.2" customHeight="1">
      <c r="A81" s="36"/>
      <c r="B81" s="37"/>
      <c r="C81" s="31" t="s">
        <v>35</v>
      </c>
      <c r="D81" s="38"/>
      <c r="E81" s="38"/>
      <c r="F81" s="29" t="str">
        <f>IF(E18="","",E18)</f>
        <v>Vyplň údaj</v>
      </c>
      <c r="G81" s="38"/>
      <c r="H81" s="38"/>
      <c r="I81" s="31" t="s">
        <v>42</v>
      </c>
      <c r="J81" s="34" t="str">
        <f>E24</f>
        <v>Ing. T. Klemša</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187</v>
      </c>
      <c r="D83" s="156" t="s">
        <v>65</v>
      </c>
      <c r="E83" s="156" t="s">
        <v>61</v>
      </c>
      <c r="F83" s="156" t="s">
        <v>62</v>
      </c>
      <c r="G83" s="156" t="s">
        <v>188</v>
      </c>
      <c r="H83" s="156" t="s">
        <v>189</v>
      </c>
      <c r="I83" s="156" t="s">
        <v>190</v>
      </c>
      <c r="J83" s="156" t="s">
        <v>170</v>
      </c>
      <c r="K83" s="157" t="s">
        <v>191</v>
      </c>
      <c r="L83" s="158"/>
      <c r="M83" s="70" t="s">
        <v>22</v>
      </c>
      <c r="N83" s="71" t="s">
        <v>50</v>
      </c>
      <c r="O83" s="71" t="s">
        <v>192</v>
      </c>
      <c r="P83" s="71" t="s">
        <v>193</v>
      </c>
      <c r="Q83" s="71" t="s">
        <v>194</v>
      </c>
      <c r="R83" s="71" t="s">
        <v>195</v>
      </c>
      <c r="S83" s="71" t="s">
        <v>196</v>
      </c>
      <c r="T83" s="72" t="s">
        <v>197</v>
      </c>
      <c r="U83" s="153"/>
      <c r="V83" s="153"/>
      <c r="W83" s="153"/>
      <c r="X83" s="153"/>
      <c r="Y83" s="153"/>
      <c r="Z83" s="153"/>
      <c r="AA83" s="153"/>
      <c r="AB83" s="153"/>
      <c r="AC83" s="153"/>
      <c r="AD83" s="153"/>
      <c r="AE83" s="153"/>
    </row>
    <row r="84" spans="1:65" s="2" customFormat="1" ht="22.9" customHeight="1">
      <c r="A84" s="36"/>
      <c r="B84" s="37"/>
      <c r="C84" s="77" t="s">
        <v>198</v>
      </c>
      <c r="D84" s="38"/>
      <c r="E84" s="38"/>
      <c r="F84" s="38"/>
      <c r="G84" s="38"/>
      <c r="H84" s="38"/>
      <c r="I84" s="38"/>
      <c r="J84" s="159">
        <f>BK84</f>
        <v>0</v>
      </c>
      <c r="K84" s="38"/>
      <c r="L84" s="41"/>
      <c r="M84" s="73"/>
      <c r="N84" s="160"/>
      <c r="O84" s="74"/>
      <c r="P84" s="161">
        <f>P85</f>
        <v>0</v>
      </c>
      <c r="Q84" s="74"/>
      <c r="R84" s="161">
        <f>R85</f>
        <v>13.367847499999998</v>
      </c>
      <c r="S84" s="74"/>
      <c r="T84" s="162">
        <f>T85</f>
        <v>24.259147000000002</v>
      </c>
      <c r="U84" s="36"/>
      <c r="V84" s="36"/>
      <c r="W84" s="36"/>
      <c r="X84" s="36"/>
      <c r="Y84" s="36"/>
      <c r="Z84" s="36"/>
      <c r="AA84" s="36"/>
      <c r="AB84" s="36"/>
      <c r="AC84" s="36"/>
      <c r="AD84" s="36"/>
      <c r="AE84" s="36"/>
      <c r="AT84" s="19" t="s">
        <v>79</v>
      </c>
      <c r="AU84" s="19" t="s">
        <v>171</v>
      </c>
      <c r="BK84" s="163">
        <f>BK85</f>
        <v>0</v>
      </c>
    </row>
    <row r="85" spans="1:65" s="12" customFormat="1" ht="25.9" customHeight="1">
      <c r="B85" s="164"/>
      <c r="C85" s="165"/>
      <c r="D85" s="166" t="s">
        <v>79</v>
      </c>
      <c r="E85" s="167" t="s">
        <v>199</v>
      </c>
      <c r="F85" s="167" t="s">
        <v>200</v>
      </c>
      <c r="G85" s="165"/>
      <c r="H85" s="165"/>
      <c r="I85" s="168"/>
      <c r="J85" s="169">
        <f>BK85</f>
        <v>0</v>
      </c>
      <c r="K85" s="165"/>
      <c r="L85" s="170"/>
      <c r="M85" s="171"/>
      <c r="N85" s="172"/>
      <c r="O85" s="172"/>
      <c r="P85" s="173">
        <f>P86+P93+P119+P128</f>
        <v>0</v>
      </c>
      <c r="Q85" s="172"/>
      <c r="R85" s="173">
        <f>R86+R93+R119+R128</f>
        <v>13.367847499999998</v>
      </c>
      <c r="S85" s="172"/>
      <c r="T85" s="174">
        <f>T86+T93+T119+T128</f>
        <v>24.259147000000002</v>
      </c>
      <c r="AR85" s="175" t="s">
        <v>23</v>
      </c>
      <c r="AT85" s="176" t="s">
        <v>79</v>
      </c>
      <c r="AU85" s="176" t="s">
        <v>80</v>
      </c>
      <c r="AY85" s="175" t="s">
        <v>201</v>
      </c>
      <c r="BK85" s="177">
        <f>BK86+BK93+BK119+BK128</f>
        <v>0</v>
      </c>
    </row>
    <row r="86" spans="1:65" s="12" customFormat="1" ht="22.9" customHeight="1">
      <c r="B86" s="164"/>
      <c r="C86" s="165"/>
      <c r="D86" s="166" t="s">
        <v>79</v>
      </c>
      <c r="E86" s="178" t="s">
        <v>241</v>
      </c>
      <c r="F86" s="178" t="s">
        <v>545</v>
      </c>
      <c r="G86" s="165"/>
      <c r="H86" s="165"/>
      <c r="I86" s="168"/>
      <c r="J86" s="179">
        <f>BK86</f>
        <v>0</v>
      </c>
      <c r="K86" s="165"/>
      <c r="L86" s="170"/>
      <c r="M86" s="171"/>
      <c r="N86" s="172"/>
      <c r="O86" s="172"/>
      <c r="P86" s="173">
        <f>SUM(P87:P92)</f>
        <v>0</v>
      </c>
      <c r="Q86" s="172"/>
      <c r="R86" s="173">
        <f>SUM(R87:R92)</f>
        <v>12.724109999999998</v>
      </c>
      <c r="S86" s="172"/>
      <c r="T86" s="174">
        <f>SUM(T87:T92)</f>
        <v>0</v>
      </c>
      <c r="AR86" s="175" t="s">
        <v>23</v>
      </c>
      <c r="AT86" s="176" t="s">
        <v>79</v>
      </c>
      <c r="AU86" s="176" t="s">
        <v>23</v>
      </c>
      <c r="AY86" s="175" t="s">
        <v>201</v>
      </c>
      <c r="BK86" s="177">
        <f>SUM(BK87:BK92)</f>
        <v>0</v>
      </c>
    </row>
    <row r="87" spans="1:65" s="2" customFormat="1" ht="24.2" customHeight="1">
      <c r="A87" s="36"/>
      <c r="B87" s="37"/>
      <c r="C87" s="180" t="s">
        <v>23</v>
      </c>
      <c r="D87" s="180" t="s">
        <v>202</v>
      </c>
      <c r="E87" s="181" t="s">
        <v>3014</v>
      </c>
      <c r="F87" s="182" t="s">
        <v>3015</v>
      </c>
      <c r="G87" s="183" t="s">
        <v>205</v>
      </c>
      <c r="H87" s="184">
        <v>318.89999999999998</v>
      </c>
      <c r="I87" s="185"/>
      <c r="J87" s="186">
        <f>ROUND(I87*H87,2)</f>
        <v>0</v>
      </c>
      <c r="K87" s="182" t="s">
        <v>206</v>
      </c>
      <c r="L87" s="41"/>
      <c r="M87" s="187" t="s">
        <v>22</v>
      </c>
      <c r="N87" s="188" t="s">
        <v>51</v>
      </c>
      <c r="O87" s="66"/>
      <c r="P87" s="189">
        <f>O87*H87</f>
        <v>0</v>
      </c>
      <c r="Q87" s="189">
        <v>3.9899999999999998E-2</v>
      </c>
      <c r="R87" s="189">
        <f>Q87*H87</f>
        <v>12.724109999999998</v>
      </c>
      <c r="S87" s="189">
        <v>0</v>
      </c>
      <c r="T87" s="190">
        <f>S87*H87</f>
        <v>0</v>
      </c>
      <c r="U87" s="36"/>
      <c r="V87" s="36"/>
      <c r="W87" s="36"/>
      <c r="X87" s="36"/>
      <c r="Y87" s="36"/>
      <c r="Z87" s="36"/>
      <c r="AA87" s="36"/>
      <c r="AB87" s="36"/>
      <c r="AC87" s="36"/>
      <c r="AD87" s="36"/>
      <c r="AE87" s="36"/>
      <c r="AR87" s="191" t="s">
        <v>207</v>
      </c>
      <c r="AT87" s="191" t="s">
        <v>202</v>
      </c>
      <c r="AU87" s="191" t="s">
        <v>89</v>
      </c>
      <c r="AY87" s="19" t="s">
        <v>201</v>
      </c>
      <c r="BE87" s="192">
        <f>IF(N87="základní",J87,0)</f>
        <v>0</v>
      </c>
      <c r="BF87" s="192">
        <f>IF(N87="snížená",J87,0)</f>
        <v>0</v>
      </c>
      <c r="BG87" s="192">
        <f>IF(N87="zákl. přenesená",J87,0)</f>
        <v>0</v>
      </c>
      <c r="BH87" s="192">
        <f>IF(N87="sníž. přenesená",J87,0)</f>
        <v>0</v>
      </c>
      <c r="BI87" s="192">
        <f>IF(N87="nulová",J87,0)</f>
        <v>0</v>
      </c>
      <c r="BJ87" s="19" t="s">
        <v>23</v>
      </c>
      <c r="BK87" s="192">
        <f>ROUND(I87*H87,2)</f>
        <v>0</v>
      </c>
      <c r="BL87" s="19" t="s">
        <v>207</v>
      </c>
      <c r="BM87" s="191" t="s">
        <v>3016</v>
      </c>
    </row>
    <row r="88" spans="1:65" s="2" customFormat="1" ht="48.75">
      <c r="A88" s="36"/>
      <c r="B88" s="37"/>
      <c r="C88" s="38"/>
      <c r="D88" s="193" t="s">
        <v>209</v>
      </c>
      <c r="E88" s="38"/>
      <c r="F88" s="194" t="s">
        <v>3017</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209</v>
      </c>
      <c r="AU88" s="19" t="s">
        <v>89</v>
      </c>
    </row>
    <row r="89" spans="1:65" s="14" customFormat="1" ht="11.25">
      <c r="B89" s="208"/>
      <c r="C89" s="209"/>
      <c r="D89" s="193" t="s">
        <v>211</v>
      </c>
      <c r="E89" s="210" t="s">
        <v>22</v>
      </c>
      <c r="F89" s="211" t="s">
        <v>3018</v>
      </c>
      <c r="G89" s="209"/>
      <c r="H89" s="212">
        <v>130.69999999999999</v>
      </c>
      <c r="I89" s="213"/>
      <c r="J89" s="209"/>
      <c r="K89" s="209"/>
      <c r="L89" s="214"/>
      <c r="M89" s="215"/>
      <c r="N89" s="216"/>
      <c r="O89" s="216"/>
      <c r="P89" s="216"/>
      <c r="Q89" s="216"/>
      <c r="R89" s="216"/>
      <c r="S89" s="216"/>
      <c r="T89" s="217"/>
      <c r="AT89" s="218" t="s">
        <v>211</v>
      </c>
      <c r="AU89" s="218" t="s">
        <v>89</v>
      </c>
      <c r="AV89" s="14" t="s">
        <v>89</v>
      </c>
      <c r="AW89" s="14" t="s">
        <v>41</v>
      </c>
      <c r="AX89" s="14" t="s">
        <v>80</v>
      </c>
      <c r="AY89" s="218" t="s">
        <v>201</v>
      </c>
    </row>
    <row r="90" spans="1:65" s="14" customFormat="1" ht="11.25">
      <c r="B90" s="208"/>
      <c r="C90" s="209"/>
      <c r="D90" s="193" t="s">
        <v>211</v>
      </c>
      <c r="E90" s="210" t="s">
        <v>22</v>
      </c>
      <c r="F90" s="211" t="s">
        <v>3019</v>
      </c>
      <c r="G90" s="209"/>
      <c r="H90" s="212">
        <v>21</v>
      </c>
      <c r="I90" s="213"/>
      <c r="J90" s="209"/>
      <c r="K90" s="209"/>
      <c r="L90" s="214"/>
      <c r="M90" s="215"/>
      <c r="N90" s="216"/>
      <c r="O90" s="216"/>
      <c r="P90" s="216"/>
      <c r="Q90" s="216"/>
      <c r="R90" s="216"/>
      <c r="S90" s="216"/>
      <c r="T90" s="217"/>
      <c r="AT90" s="218" t="s">
        <v>211</v>
      </c>
      <c r="AU90" s="218" t="s">
        <v>89</v>
      </c>
      <c r="AV90" s="14" t="s">
        <v>89</v>
      </c>
      <c r="AW90" s="14" t="s">
        <v>41</v>
      </c>
      <c r="AX90" s="14" t="s">
        <v>80</v>
      </c>
      <c r="AY90" s="218" t="s">
        <v>201</v>
      </c>
    </row>
    <row r="91" spans="1:65" s="14" customFormat="1" ht="11.25">
      <c r="B91" s="208"/>
      <c r="C91" s="209"/>
      <c r="D91" s="193" t="s">
        <v>211</v>
      </c>
      <c r="E91" s="210" t="s">
        <v>22</v>
      </c>
      <c r="F91" s="211" t="s">
        <v>3020</v>
      </c>
      <c r="G91" s="209"/>
      <c r="H91" s="212">
        <v>167.2</v>
      </c>
      <c r="I91" s="213"/>
      <c r="J91" s="209"/>
      <c r="K91" s="209"/>
      <c r="L91" s="214"/>
      <c r="M91" s="215"/>
      <c r="N91" s="216"/>
      <c r="O91" s="216"/>
      <c r="P91" s="216"/>
      <c r="Q91" s="216"/>
      <c r="R91" s="216"/>
      <c r="S91" s="216"/>
      <c r="T91" s="217"/>
      <c r="AT91" s="218" t="s">
        <v>211</v>
      </c>
      <c r="AU91" s="218" t="s">
        <v>89</v>
      </c>
      <c r="AV91" s="14" t="s">
        <v>89</v>
      </c>
      <c r="AW91" s="14" t="s">
        <v>41</v>
      </c>
      <c r="AX91" s="14" t="s">
        <v>80</v>
      </c>
      <c r="AY91" s="218" t="s">
        <v>201</v>
      </c>
    </row>
    <row r="92" spans="1:65" s="15" customFormat="1" ht="11.25">
      <c r="B92" s="229"/>
      <c r="C92" s="230"/>
      <c r="D92" s="193" t="s">
        <v>211</v>
      </c>
      <c r="E92" s="231" t="s">
        <v>22</v>
      </c>
      <c r="F92" s="232" t="s">
        <v>316</v>
      </c>
      <c r="G92" s="230"/>
      <c r="H92" s="233">
        <v>318.89999999999998</v>
      </c>
      <c r="I92" s="234"/>
      <c r="J92" s="230"/>
      <c r="K92" s="230"/>
      <c r="L92" s="235"/>
      <c r="M92" s="236"/>
      <c r="N92" s="237"/>
      <c r="O92" s="237"/>
      <c r="P92" s="237"/>
      <c r="Q92" s="237"/>
      <c r="R92" s="237"/>
      <c r="S92" s="237"/>
      <c r="T92" s="238"/>
      <c r="AT92" s="239" t="s">
        <v>211</v>
      </c>
      <c r="AU92" s="239" t="s">
        <v>89</v>
      </c>
      <c r="AV92" s="15" t="s">
        <v>207</v>
      </c>
      <c r="AW92" s="15" t="s">
        <v>41</v>
      </c>
      <c r="AX92" s="15" t="s">
        <v>23</v>
      </c>
      <c r="AY92" s="239" t="s">
        <v>201</v>
      </c>
    </row>
    <row r="93" spans="1:65" s="12" customFormat="1" ht="22.9" customHeight="1">
      <c r="B93" s="164"/>
      <c r="C93" s="165"/>
      <c r="D93" s="166" t="s">
        <v>79</v>
      </c>
      <c r="E93" s="178" t="s">
        <v>260</v>
      </c>
      <c r="F93" s="178" t="s">
        <v>570</v>
      </c>
      <c r="G93" s="165"/>
      <c r="H93" s="165"/>
      <c r="I93" s="168"/>
      <c r="J93" s="179">
        <f>BK93</f>
        <v>0</v>
      </c>
      <c r="K93" s="165"/>
      <c r="L93" s="170"/>
      <c r="M93" s="171"/>
      <c r="N93" s="172"/>
      <c r="O93" s="172"/>
      <c r="P93" s="173">
        <f>SUM(P94:P118)</f>
        <v>0</v>
      </c>
      <c r="Q93" s="172"/>
      <c r="R93" s="173">
        <f>SUM(R94:R118)</f>
        <v>0.64373750000000007</v>
      </c>
      <c r="S93" s="172"/>
      <c r="T93" s="174">
        <f>SUM(T94:T118)</f>
        <v>24.259147000000002</v>
      </c>
      <c r="AR93" s="175" t="s">
        <v>23</v>
      </c>
      <c r="AT93" s="176" t="s">
        <v>79</v>
      </c>
      <c r="AU93" s="176" t="s">
        <v>23</v>
      </c>
      <c r="AY93" s="175" t="s">
        <v>201</v>
      </c>
      <c r="BK93" s="177">
        <f>SUM(BK94:BK118)</f>
        <v>0</v>
      </c>
    </row>
    <row r="94" spans="1:65" s="2" customFormat="1" ht="37.9" customHeight="1">
      <c r="A94" s="36"/>
      <c r="B94" s="37"/>
      <c r="C94" s="180" t="s">
        <v>89</v>
      </c>
      <c r="D94" s="180" t="s">
        <v>202</v>
      </c>
      <c r="E94" s="181" t="s">
        <v>3021</v>
      </c>
      <c r="F94" s="182" t="s">
        <v>3022</v>
      </c>
      <c r="G94" s="183" t="s">
        <v>205</v>
      </c>
      <c r="H94" s="184">
        <v>318.89999999999998</v>
      </c>
      <c r="I94" s="185"/>
      <c r="J94" s="186">
        <f>ROUND(I94*H94,2)</f>
        <v>0</v>
      </c>
      <c r="K94" s="182" t="s">
        <v>206</v>
      </c>
      <c r="L94" s="41"/>
      <c r="M94" s="187" t="s">
        <v>22</v>
      </c>
      <c r="N94" s="188" t="s">
        <v>51</v>
      </c>
      <c r="O94" s="66"/>
      <c r="P94" s="189">
        <f>O94*H94</f>
        <v>0</v>
      </c>
      <c r="Q94" s="189">
        <v>0</v>
      </c>
      <c r="R94" s="189">
        <f>Q94*H94</f>
        <v>0</v>
      </c>
      <c r="S94" s="189">
        <v>7.2230000000000003E-2</v>
      </c>
      <c r="T94" s="190">
        <f>S94*H94</f>
        <v>23.034147000000001</v>
      </c>
      <c r="U94" s="36"/>
      <c r="V94" s="36"/>
      <c r="W94" s="36"/>
      <c r="X94" s="36"/>
      <c r="Y94" s="36"/>
      <c r="Z94" s="36"/>
      <c r="AA94" s="36"/>
      <c r="AB94" s="36"/>
      <c r="AC94" s="36"/>
      <c r="AD94" s="36"/>
      <c r="AE94" s="36"/>
      <c r="AR94" s="191" t="s">
        <v>207</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207</v>
      </c>
      <c r="BM94" s="191" t="s">
        <v>3023</v>
      </c>
    </row>
    <row r="95" spans="1:65" s="2" customFormat="1" ht="87.75">
      <c r="A95" s="36"/>
      <c r="B95" s="37"/>
      <c r="C95" s="38"/>
      <c r="D95" s="193" t="s">
        <v>209</v>
      </c>
      <c r="E95" s="38"/>
      <c r="F95" s="194" t="s">
        <v>3024</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209</v>
      </c>
      <c r="AU95" s="19" t="s">
        <v>89</v>
      </c>
    </row>
    <row r="96" spans="1:65" s="14" customFormat="1" ht="11.25">
      <c r="B96" s="208"/>
      <c r="C96" s="209"/>
      <c r="D96" s="193" t="s">
        <v>211</v>
      </c>
      <c r="E96" s="210" t="s">
        <v>22</v>
      </c>
      <c r="F96" s="211" t="s">
        <v>3018</v>
      </c>
      <c r="G96" s="209"/>
      <c r="H96" s="212">
        <v>130.69999999999999</v>
      </c>
      <c r="I96" s="213"/>
      <c r="J96" s="209"/>
      <c r="K96" s="209"/>
      <c r="L96" s="214"/>
      <c r="M96" s="215"/>
      <c r="N96" s="216"/>
      <c r="O96" s="216"/>
      <c r="P96" s="216"/>
      <c r="Q96" s="216"/>
      <c r="R96" s="216"/>
      <c r="S96" s="216"/>
      <c r="T96" s="217"/>
      <c r="AT96" s="218" t="s">
        <v>211</v>
      </c>
      <c r="AU96" s="218" t="s">
        <v>89</v>
      </c>
      <c r="AV96" s="14" t="s">
        <v>89</v>
      </c>
      <c r="AW96" s="14" t="s">
        <v>41</v>
      </c>
      <c r="AX96" s="14" t="s">
        <v>80</v>
      </c>
      <c r="AY96" s="218" t="s">
        <v>201</v>
      </c>
    </row>
    <row r="97" spans="1:65" s="14" customFormat="1" ht="11.25">
      <c r="B97" s="208"/>
      <c r="C97" s="209"/>
      <c r="D97" s="193" t="s">
        <v>211</v>
      </c>
      <c r="E97" s="210" t="s">
        <v>22</v>
      </c>
      <c r="F97" s="211" t="s">
        <v>3019</v>
      </c>
      <c r="G97" s="209"/>
      <c r="H97" s="212">
        <v>21</v>
      </c>
      <c r="I97" s="213"/>
      <c r="J97" s="209"/>
      <c r="K97" s="209"/>
      <c r="L97" s="214"/>
      <c r="M97" s="215"/>
      <c r="N97" s="216"/>
      <c r="O97" s="216"/>
      <c r="P97" s="216"/>
      <c r="Q97" s="216"/>
      <c r="R97" s="216"/>
      <c r="S97" s="216"/>
      <c r="T97" s="217"/>
      <c r="AT97" s="218" t="s">
        <v>211</v>
      </c>
      <c r="AU97" s="218" t="s">
        <v>89</v>
      </c>
      <c r="AV97" s="14" t="s">
        <v>89</v>
      </c>
      <c r="AW97" s="14" t="s">
        <v>41</v>
      </c>
      <c r="AX97" s="14" t="s">
        <v>80</v>
      </c>
      <c r="AY97" s="218" t="s">
        <v>201</v>
      </c>
    </row>
    <row r="98" spans="1:65" s="14" customFormat="1" ht="11.25">
      <c r="B98" s="208"/>
      <c r="C98" s="209"/>
      <c r="D98" s="193" t="s">
        <v>211</v>
      </c>
      <c r="E98" s="210" t="s">
        <v>22</v>
      </c>
      <c r="F98" s="211" t="s">
        <v>3020</v>
      </c>
      <c r="G98" s="209"/>
      <c r="H98" s="212">
        <v>167.2</v>
      </c>
      <c r="I98" s="213"/>
      <c r="J98" s="209"/>
      <c r="K98" s="209"/>
      <c r="L98" s="214"/>
      <c r="M98" s="215"/>
      <c r="N98" s="216"/>
      <c r="O98" s="216"/>
      <c r="P98" s="216"/>
      <c r="Q98" s="216"/>
      <c r="R98" s="216"/>
      <c r="S98" s="216"/>
      <c r="T98" s="217"/>
      <c r="AT98" s="218" t="s">
        <v>211</v>
      </c>
      <c r="AU98" s="218" t="s">
        <v>89</v>
      </c>
      <c r="AV98" s="14" t="s">
        <v>89</v>
      </c>
      <c r="AW98" s="14" t="s">
        <v>41</v>
      </c>
      <c r="AX98" s="14" t="s">
        <v>80</v>
      </c>
      <c r="AY98" s="218" t="s">
        <v>201</v>
      </c>
    </row>
    <row r="99" spans="1:65" s="15" customFormat="1" ht="11.25">
      <c r="B99" s="229"/>
      <c r="C99" s="230"/>
      <c r="D99" s="193" t="s">
        <v>211</v>
      </c>
      <c r="E99" s="231" t="s">
        <v>22</v>
      </c>
      <c r="F99" s="232" t="s">
        <v>316</v>
      </c>
      <c r="G99" s="230"/>
      <c r="H99" s="233">
        <v>318.89999999999998</v>
      </c>
      <c r="I99" s="234"/>
      <c r="J99" s="230"/>
      <c r="K99" s="230"/>
      <c r="L99" s="235"/>
      <c r="M99" s="236"/>
      <c r="N99" s="237"/>
      <c r="O99" s="237"/>
      <c r="P99" s="237"/>
      <c r="Q99" s="237"/>
      <c r="R99" s="237"/>
      <c r="S99" s="237"/>
      <c r="T99" s="238"/>
      <c r="AT99" s="239" t="s">
        <v>211</v>
      </c>
      <c r="AU99" s="239" t="s">
        <v>89</v>
      </c>
      <c r="AV99" s="15" t="s">
        <v>207</v>
      </c>
      <c r="AW99" s="15" t="s">
        <v>41</v>
      </c>
      <c r="AX99" s="15" t="s">
        <v>23</v>
      </c>
      <c r="AY99" s="239" t="s">
        <v>201</v>
      </c>
    </row>
    <row r="100" spans="1:65" s="2" customFormat="1" ht="14.45" customHeight="1">
      <c r="A100" s="36"/>
      <c r="B100" s="37"/>
      <c r="C100" s="180" t="s">
        <v>221</v>
      </c>
      <c r="D100" s="180" t="s">
        <v>202</v>
      </c>
      <c r="E100" s="181" t="s">
        <v>3025</v>
      </c>
      <c r="F100" s="182" t="s">
        <v>3026</v>
      </c>
      <c r="G100" s="183" t="s">
        <v>3027</v>
      </c>
      <c r="H100" s="184">
        <v>45</v>
      </c>
      <c r="I100" s="185"/>
      <c r="J100" s="186">
        <f>ROUND(I100*H100,2)</f>
        <v>0</v>
      </c>
      <c r="K100" s="182" t="s">
        <v>206</v>
      </c>
      <c r="L100" s="41"/>
      <c r="M100" s="187" t="s">
        <v>22</v>
      </c>
      <c r="N100" s="188" t="s">
        <v>51</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207</v>
      </c>
      <c r="AT100" s="191" t="s">
        <v>202</v>
      </c>
      <c r="AU100" s="191" t="s">
        <v>89</v>
      </c>
      <c r="AY100" s="19" t="s">
        <v>201</v>
      </c>
      <c r="BE100" s="192">
        <f>IF(N100="základní",J100,0)</f>
        <v>0</v>
      </c>
      <c r="BF100" s="192">
        <f>IF(N100="snížená",J100,0)</f>
        <v>0</v>
      </c>
      <c r="BG100" s="192">
        <f>IF(N100="zákl. přenesená",J100,0)</f>
        <v>0</v>
      </c>
      <c r="BH100" s="192">
        <f>IF(N100="sníž. přenesená",J100,0)</f>
        <v>0</v>
      </c>
      <c r="BI100" s="192">
        <f>IF(N100="nulová",J100,0)</f>
        <v>0</v>
      </c>
      <c r="BJ100" s="19" t="s">
        <v>23</v>
      </c>
      <c r="BK100" s="192">
        <f>ROUND(I100*H100,2)</f>
        <v>0</v>
      </c>
      <c r="BL100" s="19" t="s">
        <v>207</v>
      </c>
      <c r="BM100" s="191" t="s">
        <v>3028</v>
      </c>
    </row>
    <row r="101" spans="1:65" s="2" customFormat="1" ht="97.5">
      <c r="A101" s="36"/>
      <c r="B101" s="37"/>
      <c r="C101" s="38"/>
      <c r="D101" s="193" t="s">
        <v>209</v>
      </c>
      <c r="E101" s="38"/>
      <c r="F101" s="194" t="s">
        <v>3029</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209</v>
      </c>
      <c r="AU101" s="19" t="s">
        <v>89</v>
      </c>
    </row>
    <row r="102" spans="1:65" s="14" customFormat="1" ht="11.25">
      <c r="B102" s="208"/>
      <c r="C102" s="209"/>
      <c r="D102" s="193" t="s">
        <v>211</v>
      </c>
      <c r="E102" s="210" t="s">
        <v>22</v>
      </c>
      <c r="F102" s="211" t="s">
        <v>3030</v>
      </c>
      <c r="G102" s="209"/>
      <c r="H102" s="212">
        <v>20</v>
      </c>
      <c r="I102" s="213"/>
      <c r="J102" s="209"/>
      <c r="K102" s="209"/>
      <c r="L102" s="214"/>
      <c r="M102" s="215"/>
      <c r="N102" s="216"/>
      <c r="O102" s="216"/>
      <c r="P102" s="216"/>
      <c r="Q102" s="216"/>
      <c r="R102" s="216"/>
      <c r="S102" s="216"/>
      <c r="T102" s="217"/>
      <c r="AT102" s="218" t="s">
        <v>211</v>
      </c>
      <c r="AU102" s="218" t="s">
        <v>89</v>
      </c>
      <c r="AV102" s="14" t="s">
        <v>89</v>
      </c>
      <c r="AW102" s="14" t="s">
        <v>41</v>
      </c>
      <c r="AX102" s="14" t="s">
        <v>80</v>
      </c>
      <c r="AY102" s="218" t="s">
        <v>201</v>
      </c>
    </row>
    <row r="103" spans="1:65" s="14" customFormat="1" ht="11.25">
      <c r="B103" s="208"/>
      <c r="C103" s="209"/>
      <c r="D103" s="193" t="s">
        <v>211</v>
      </c>
      <c r="E103" s="210" t="s">
        <v>22</v>
      </c>
      <c r="F103" s="211" t="s">
        <v>3031</v>
      </c>
      <c r="G103" s="209"/>
      <c r="H103" s="212">
        <v>5</v>
      </c>
      <c r="I103" s="213"/>
      <c r="J103" s="209"/>
      <c r="K103" s="209"/>
      <c r="L103" s="214"/>
      <c r="M103" s="215"/>
      <c r="N103" s="216"/>
      <c r="O103" s="216"/>
      <c r="P103" s="216"/>
      <c r="Q103" s="216"/>
      <c r="R103" s="216"/>
      <c r="S103" s="216"/>
      <c r="T103" s="217"/>
      <c r="AT103" s="218" t="s">
        <v>211</v>
      </c>
      <c r="AU103" s="218" t="s">
        <v>89</v>
      </c>
      <c r="AV103" s="14" t="s">
        <v>89</v>
      </c>
      <c r="AW103" s="14" t="s">
        <v>41</v>
      </c>
      <c r="AX103" s="14" t="s">
        <v>80</v>
      </c>
      <c r="AY103" s="218" t="s">
        <v>201</v>
      </c>
    </row>
    <row r="104" spans="1:65" s="14" customFormat="1" ht="11.25">
      <c r="B104" s="208"/>
      <c r="C104" s="209"/>
      <c r="D104" s="193" t="s">
        <v>211</v>
      </c>
      <c r="E104" s="210" t="s">
        <v>22</v>
      </c>
      <c r="F104" s="211" t="s">
        <v>3032</v>
      </c>
      <c r="G104" s="209"/>
      <c r="H104" s="212">
        <v>20</v>
      </c>
      <c r="I104" s="213"/>
      <c r="J104" s="209"/>
      <c r="K104" s="209"/>
      <c r="L104" s="214"/>
      <c r="M104" s="215"/>
      <c r="N104" s="216"/>
      <c r="O104" s="216"/>
      <c r="P104" s="216"/>
      <c r="Q104" s="216"/>
      <c r="R104" s="216"/>
      <c r="S104" s="216"/>
      <c r="T104" s="217"/>
      <c r="AT104" s="218" t="s">
        <v>211</v>
      </c>
      <c r="AU104" s="218" t="s">
        <v>89</v>
      </c>
      <c r="AV104" s="14" t="s">
        <v>89</v>
      </c>
      <c r="AW104" s="14" t="s">
        <v>41</v>
      </c>
      <c r="AX104" s="14" t="s">
        <v>80</v>
      </c>
      <c r="AY104" s="218" t="s">
        <v>201</v>
      </c>
    </row>
    <row r="105" spans="1:65" s="15" customFormat="1" ht="11.25">
      <c r="B105" s="229"/>
      <c r="C105" s="230"/>
      <c r="D105" s="193" t="s">
        <v>211</v>
      </c>
      <c r="E105" s="231" t="s">
        <v>22</v>
      </c>
      <c r="F105" s="232" t="s">
        <v>316</v>
      </c>
      <c r="G105" s="230"/>
      <c r="H105" s="233">
        <v>45</v>
      </c>
      <c r="I105" s="234"/>
      <c r="J105" s="230"/>
      <c r="K105" s="230"/>
      <c r="L105" s="235"/>
      <c r="M105" s="236"/>
      <c r="N105" s="237"/>
      <c r="O105" s="237"/>
      <c r="P105" s="237"/>
      <c r="Q105" s="237"/>
      <c r="R105" s="237"/>
      <c r="S105" s="237"/>
      <c r="T105" s="238"/>
      <c r="AT105" s="239" t="s">
        <v>211</v>
      </c>
      <c r="AU105" s="239" t="s">
        <v>89</v>
      </c>
      <c r="AV105" s="15" t="s">
        <v>207</v>
      </c>
      <c r="AW105" s="15" t="s">
        <v>41</v>
      </c>
      <c r="AX105" s="15" t="s">
        <v>23</v>
      </c>
      <c r="AY105" s="239" t="s">
        <v>201</v>
      </c>
    </row>
    <row r="106" spans="1:65" s="2" customFormat="1" ht="14.45" customHeight="1">
      <c r="A106" s="36"/>
      <c r="B106" s="37"/>
      <c r="C106" s="180" t="s">
        <v>207</v>
      </c>
      <c r="D106" s="180" t="s">
        <v>202</v>
      </c>
      <c r="E106" s="181" t="s">
        <v>3033</v>
      </c>
      <c r="F106" s="182" t="s">
        <v>3034</v>
      </c>
      <c r="G106" s="183" t="s">
        <v>205</v>
      </c>
      <c r="H106" s="184">
        <v>318.89999999999998</v>
      </c>
      <c r="I106" s="185"/>
      <c r="J106" s="186">
        <f>ROUND(I106*H106,2)</f>
        <v>0</v>
      </c>
      <c r="K106" s="182" t="s">
        <v>206</v>
      </c>
      <c r="L106" s="41"/>
      <c r="M106" s="187" t="s">
        <v>22</v>
      </c>
      <c r="N106" s="188" t="s">
        <v>51</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207</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207</v>
      </c>
      <c r="BM106" s="191" t="s">
        <v>3035</v>
      </c>
    </row>
    <row r="107" spans="1:65" s="2" customFormat="1" ht="58.5">
      <c r="A107" s="36"/>
      <c r="B107" s="37"/>
      <c r="C107" s="38"/>
      <c r="D107" s="193" t="s">
        <v>209</v>
      </c>
      <c r="E107" s="38"/>
      <c r="F107" s="194" t="s">
        <v>1212</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209</v>
      </c>
      <c r="AU107" s="19" t="s">
        <v>89</v>
      </c>
    </row>
    <row r="108" spans="1:65" s="14" customFormat="1" ht="11.25">
      <c r="B108" s="208"/>
      <c r="C108" s="209"/>
      <c r="D108" s="193" t="s">
        <v>211</v>
      </c>
      <c r="E108" s="210" t="s">
        <v>22</v>
      </c>
      <c r="F108" s="211" t="s">
        <v>3018</v>
      </c>
      <c r="G108" s="209"/>
      <c r="H108" s="212">
        <v>130.69999999999999</v>
      </c>
      <c r="I108" s="213"/>
      <c r="J108" s="209"/>
      <c r="K108" s="209"/>
      <c r="L108" s="214"/>
      <c r="M108" s="215"/>
      <c r="N108" s="216"/>
      <c r="O108" s="216"/>
      <c r="P108" s="216"/>
      <c r="Q108" s="216"/>
      <c r="R108" s="216"/>
      <c r="S108" s="216"/>
      <c r="T108" s="217"/>
      <c r="AT108" s="218" t="s">
        <v>211</v>
      </c>
      <c r="AU108" s="218" t="s">
        <v>89</v>
      </c>
      <c r="AV108" s="14" t="s">
        <v>89</v>
      </c>
      <c r="AW108" s="14" t="s">
        <v>41</v>
      </c>
      <c r="AX108" s="14" t="s">
        <v>80</v>
      </c>
      <c r="AY108" s="218" t="s">
        <v>201</v>
      </c>
    </row>
    <row r="109" spans="1:65" s="14" customFormat="1" ht="11.25">
      <c r="B109" s="208"/>
      <c r="C109" s="209"/>
      <c r="D109" s="193" t="s">
        <v>211</v>
      </c>
      <c r="E109" s="210" t="s">
        <v>22</v>
      </c>
      <c r="F109" s="211" t="s">
        <v>3019</v>
      </c>
      <c r="G109" s="209"/>
      <c r="H109" s="212">
        <v>21</v>
      </c>
      <c r="I109" s="213"/>
      <c r="J109" s="209"/>
      <c r="K109" s="209"/>
      <c r="L109" s="214"/>
      <c r="M109" s="215"/>
      <c r="N109" s="216"/>
      <c r="O109" s="216"/>
      <c r="P109" s="216"/>
      <c r="Q109" s="216"/>
      <c r="R109" s="216"/>
      <c r="S109" s="216"/>
      <c r="T109" s="217"/>
      <c r="AT109" s="218" t="s">
        <v>211</v>
      </c>
      <c r="AU109" s="218" t="s">
        <v>89</v>
      </c>
      <c r="AV109" s="14" t="s">
        <v>89</v>
      </c>
      <c r="AW109" s="14" t="s">
        <v>41</v>
      </c>
      <c r="AX109" s="14" t="s">
        <v>80</v>
      </c>
      <c r="AY109" s="218" t="s">
        <v>201</v>
      </c>
    </row>
    <row r="110" spans="1:65" s="14" customFormat="1" ht="11.25">
      <c r="B110" s="208"/>
      <c r="C110" s="209"/>
      <c r="D110" s="193" t="s">
        <v>211</v>
      </c>
      <c r="E110" s="210" t="s">
        <v>22</v>
      </c>
      <c r="F110" s="211" t="s">
        <v>3020</v>
      </c>
      <c r="G110" s="209"/>
      <c r="H110" s="212">
        <v>167.2</v>
      </c>
      <c r="I110" s="213"/>
      <c r="J110" s="209"/>
      <c r="K110" s="209"/>
      <c r="L110" s="214"/>
      <c r="M110" s="215"/>
      <c r="N110" s="216"/>
      <c r="O110" s="216"/>
      <c r="P110" s="216"/>
      <c r="Q110" s="216"/>
      <c r="R110" s="216"/>
      <c r="S110" s="216"/>
      <c r="T110" s="217"/>
      <c r="AT110" s="218" t="s">
        <v>211</v>
      </c>
      <c r="AU110" s="218" t="s">
        <v>89</v>
      </c>
      <c r="AV110" s="14" t="s">
        <v>89</v>
      </c>
      <c r="AW110" s="14" t="s">
        <v>41</v>
      </c>
      <c r="AX110" s="14" t="s">
        <v>80</v>
      </c>
      <c r="AY110" s="218" t="s">
        <v>201</v>
      </c>
    </row>
    <row r="111" spans="1:65" s="15" customFormat="1" ht="11.25">
      <c r="B111" s="229"/>
      <c r="C111" s="230"/>
      <c r="D111" s="193" t="s">
        <v>211</v>
      </c>
      <c r="E111" s="231" t="s">
        <v>22</v>
      </c>
      <c r="F111" s="232" t="s">
        <v>316</v>
      </c>
      <c r="G111" s="230"/>
      <c r="H111" s="233">
        <v>318.89999999999998</v>
      </c>
      <c r="I111" s="234"/>
      <c r="J111" s="230"/>
      <c r="K111" s="230"/>
      <c r="L111" s="235"/>
      <c r="M111" s="236"/>
      <c r="N111" s="237"/>
      <c r="O111" s="237"/>
      <c r="P111" s="237"/>
      <c r="Q111" s="237"/>
      <c r="R111" s="237"/>
      <c r="S111" s="237"/>
      <c r="T111" s="238"/>
      <c r="AT111" s="239" t="s">
        <v>211</v>
      </c>
      <c r="AU111" s="239" t="s">
        <v>89</v>
      </c>
      <c r="AV111" s="15" t="s">
        <v>207</v>
      </c>
      <c r="AW111" s="15" t="s">
        <v>41</v>
      </c>
      <c r="AX111" s="15" t="s">
        <v>23</v>
      </c>
      <c r="AY111" s="239" t="s">
        <v>201</v>
      </c>
    </row>
    <row r="112" spans="1:65" s="2" customFormat="1" ht="14.45" customHeight="1">
      <c r="A112" s="36"/>
      <c r="B112" s="37"/>
      <c r="C112" s="180" t="s">
        <v>234</v>
      </c>
      <c r="D112" s="180" t="s">
        <v>202</v>
      </c>
      <c r="E112" s="181" t="s">
        <v>3036</v>
      </c>
      <c r="F112" s="182" t="s">
        <v>3037</v>
      </c>
      <c r="G112" s="183" t="s">
        <v>224</v>
      </c>
      <c r="H112" s="184">
        <v>0.49</v>
      </c>
      <c r="I112" s="185"/>
      <c r="J112" s="186">
        <f>ROUND(I112*H112,2)</f>
        <v>0</v>
      </c>
      <c r="K112" s="182" t="s">
        <v>206</v>
      </c>
      <c r="L112" s="41"/>
      <c r="M112" s="187" t="s">
        <v>22</v>
      </c>
      <c r="N112" s="188" t="s">
        <v>51</v>
      </c>
      <c r="O112" s="66"/>
      <c r="P112" s="189">
        <f>O112*H112</f>
        <v>0</v>
      </c>
      <c r="Q112" s="189">
        <v>0.50375000000000003</v>
      </c>
      <c r="R112" s="189">
        <f>Q112*H112</f>
        <v>0.24683750000000002</v>
      </c>
      <c r="S112" s="189">
        <v>2.5</v>
      </c>
      <c r="T112" s="190">
        <f>S112*H112</f>
        <v>1.2250000000000001</v>
      </c>
      <c r="U112" s="36"/>
      <c r="V112" s="36"/>
      <c r="W112" s="36"/>
      <c r="X112" s="36"/>
      <c r="Y112" s="36"/>
      <c r="Z112" s="36"/>
      <c r="AA112" s="36"/>
      <c r="AB112" s="36"/>
      <c r="AC112" s="36"/>
      <c r="AD112" s="36"/>
      <c r="AE112" s="36"/>
      <c r="AR112" s="191" t="s">
        <v>207</v>
      </c>
      <c r="AT112" s="191" t="s">
        <v>202</v>
      </c>
      <c r="AU112" s="191" t="s">
        <v>89</v>
      </c>
      <c r="AY112" s="19" t="s">
        <v>201</v>
      </c>
      <c r="BE112" s="192">
        <f>IF(N112="základní",J112,0)</f>
        <v>0</v>
      </c>
      <c r="BF112" s="192">
        <f>IF(N112="snížená",J112,0)</f>
        <v>0</v>
      </c>
      <c r="BG112" s="192">
        <f>IF(N112="zákl. přenesená",J112,0)</f>
        <v>0</v>
      </c>
      <c r="BH112" s="192">
        <f>IF(N112="sníž. přenesená",J112,0)</f>
        <v>0</v>
      </c>
      <c r="BI112" s="192">
        <f>IF(N112="nulová",J112,0)</f>
        <v>0</v>
      </c>
      <c r="BJ112" s="19" t="s">
        <v>23</v>
      </c>
      <c r="BK112" s="192">
        <f>ROUND(I112*H112,2)</f>
        <v>0</v>
      </c>
      <c r="BL112" s="19" t="s">
        <v>207</v>
      </c>
      <c r="BM112" s="191" t="s">
        <v>3038</v>
      </c>
    </row>
    <row r="113" spans="1:65" s="2" customFormat="1" ht="78">
      <c r="A113" s="36"/>
      <c r="B113" s="37"/>
      <c r="C113" s="38"/>
      <c r="D113" s="193" t="s">
        <v>209</v>
      </c>
      <c r="E113" s="38"/>
      <c r="F113" s="194" t="s">
        <v>3039</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209</v>
      </c>
      <c r="AU113" s="19" t="s">
        <v>89</v>
      </c>
    </row>
    <row r="114" spans="1:65" s="2" customFormat="1" ht="19.5">
      <c r="A114" s="36"/>
      <c r="B114" s="37"/>
      <c r="C114" s="38"/>
      <c r="D114" s="193" t="s">
        <v>953</v>
      </c>
      <c r="E114" s="38"/>
      <c r="F114" s="194" t="s">
        <v>3040</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953</v>
      </c>
      <c r="AU114" s="19" t="s">
        <v>89</v>
      </c>
    </row>
    <row r="115" spans="1:65" s="14" customFormat="1" ht="11.25">
      <c r="B115" s="208"/>
      <c r="C115" s="209"/>
      <c r="D115" s="193" t="s">
        <v>211</v>
      </c>
      <c r="E115" s="210" t="s">
        <v>22</v>
      </c>
      <c r="F115" s="211" t="s">
        <v>3041</v>
      </c>
      <c r="G115" s="209"/>
      <c r="H115" s="212">
        <v>0.49</v>
      </c>
      <c r="I115" s="213"/>
      <c r="J115" s="209"/>
      <c r="K115" s="209"/>
      <c r="L115" s="214"/>
      <c r="M115" s="215"/>
      <c r="N115" s="216"/>
      <c r="O115" s="216"/>
      <c r="P115" s="216"/>
      <c r="Q115" s="216"/>
      <c r="R115" s="216"/>
      <c r="S115" s="216"/>
      <c r="T115" s="217"/>
      <c r="AT115" s="218" t="s">
        <v>211</v>
      </c>
      <c r="AU115" s="218" t="s">
        <v>89</v>
      </c>
      <c r="AV115" s="14" t="s">
        <v>89</v>
      </c>
      <c r="AW115" s="14" t="s">
        <v>41</v>
      </c>
      <c r="AX115" s="14" t="s">
        <v>23</v>
      </c>
      <c r="AY115" s="218" t="s">
        <v>201</v>
      </c>
    </row>
    <row r="116" spans="1:65" s="2" customFormat="1" ht="14.45" customHeight="1">
      <c r="A116" s="36"/>
      <c r="B116" s="37"/>
      <c r="C116" s="219" t="s">
        <v>241</v>
      </c>
      <c r="D116" s="219" t="s">
        <v>261</v>
      </c>
      <c r="E116" s="220" t="s">
        <v>3042</v>
      </c>
      <c r="F116" s="221" t="s">
        <v>3043</v>
      </c>
      <c r="G116" s="222" t="s">
        <v>205</v>
      </c>
      <c r="H116" s="223">
        <v>0.98</v>
      </c>
      <c r="I116" s="224"/>
      <c r="J116" s="225">
        <f>ROUND(I116*H116,2)</f>
        <v>0</v>
      </c>
      <c r="K116" s="221" t="s">
        <v>206</v>
      </c>
      <c r="L116" s="226"/>
      <c r="M116" s="227" t="s">
        <v>22</v>
      </c>
      <c r="N116" s="228" t="s">
        <v>51</v>
      </c>
      <c r="O116" s="66"/>
      <c r="P116" s="189">
        <f>O116*H116</f>
        <v>0</v>
      </c>
      <c r="Q116" s="189">
        <v>0.40500000000000003</v>
      </c>
      <c r="R116" s="189">
        <f>Q116*H116</f>
        <v>0.39690000000000003</v>
      </c>
      <c r="S116" s="189">
        <v>0</v>
      </c>
      <c r="T116" s="190">
        <f>S116*H116</f>
        <v>0</v>
      </c>
      <c r="U116" s="36"/>
      <c r="V116" s="36"/>
      <c r="W116" s="36"/>
      <c r="X116" s="36"/>
      <c r="Y116" s="36"/>
      <c r="Z116" s="36"/>
      <c r="AA116" s="36"/>
      <c r="AB116" s="36"/>
      <c r="AC116" s="36"/>
      <c r="AD116" s="36"/>
      <c r="AE116" s="36"/>
      <c r="AR116" s="191" t="s">
        <v>253</v>
      </c>
      <c r="AT116" s="191" t="s">
        <v>261</v>
      </c>
      <c r="AU116" s="191" t="s">
        <v>89</v>
      </c>
      <c r="AY116" s="19" t="s">
        <v>201</v>
      </c>
      <c r="BE116" s="192">
        <f>IF(N116="základní",J116,0)</f>
        <v>0</v>
      </c>
      <c r="BF116" s="192">
        <f>IF(N116="snížená",J116,0)</f>
        <v>0</v>
      </c>
      <c r="BG116" s="192">
        <f>IF(N116="zákl. přenesená",J116,0)</f>
        <v>0</v>
      </c>
      <c r="BH116" s="192">
        <f>IF(N116="sníž. přenesená",J116,0)</f>
        <v>0</v>
      </c>
      <c r="BI116" s="192">
        <f>IF(N116="nulová",J116,0)</f>
        <v>0</v>
      </c>
      <c r="BJ116" s="19" t="s">
        <v>23</v>
      </c>
      <c r="BK116" s="192">
        <f>ROUND(I116*H116,2)</f>
        <v>0</v>
      </c>
      <c r="BL116" s="19" t="s">
        <v>207</v>
      </c>
      <c r="BM116" s="191" t="s">
        <v>3044</v>
      </c>
    </row>
    <row r="117" spans="1:65" s="2" customFormat="1" ht="19.5">
      <c r="A117" s="36"/>
      <c r="B117" s="37"/>
      <c r="C117" s="38"/>
      <c r="D117" s="193" t="s">
        <v>953</v>
      </c>
      <c r="E117" s="38"/>
      <c r="F117" s="194" t="s">
        <v>3040</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953</v>
      </c>
      <c r="AU117" s="19" t="s">
        <v>89</v>
      </c>
    </row>
    <row r="118" spans="1:65" s="14" customFormat="1" ht="11.25">
      <c r="B118" s="208"/>
      <c r="C118" s="209"/>
      <c r="D118" s="193" t="s">
        <v>211</v>
      </c>
      <c r="E118" s="210" t="s">
        <v>22</v>
      </c>
      <c r="F118" s="211" t="s">
        <v>3045</v>
      </c>
      <c r="G118" s="209"/>
      <c r="H118" s="212">
        <v>0.98</v>
      </c>
      <c r="I118" s="213"/>
      <c r="J118" s="209"/>
      <c r="K118" s="209"/>
      <c r="L118" s="214"/>
      <c r="M118" s="215"/>
      <c r="N118" s="216"/>
      <c r="O118" s="216"/>
      <c r="P118" s="216"/>
      <c r="Q118" s="216"/>
      <c r="R118" s="216"/>
      <c r="S118" s="216"/>
      <c r="T118" s="217"/>
      <c r="AT118" s="218" t="s">
        <v>211</v>
      </c>
      <c r="AU118" s="218" t="s">
        <v>89</v>
      </c>
      <c r="AV118" s="14" t="s">
        <v>89</v>
      </c>
      <c r="AW118" s="14" t="s">
        <v>41</v>
      </c>
      <c r="AX118" s="14" t="s">
        <v>23</v>
      </c>
      <c r="AY118" s="218" t="s">
        <v>201</v>
      </c>
    </row>
    <row r="119" spans="1:65" s="12" customFormat="1" ht="22.9" customHeight="1">
      <c r="B119" s="164"/>
      <c r="C119" s="165"/>
      <c r="D119" s="166" t="s">
        <v>79</v>
      </c>
      <c r="E119" s="178" t="s">
        <v>802</v>
      </c>
      <c r="F119" s="178" t="s">
        <v>803</v>
      </c>
      <c r="G119" s="165"/>
      <c r="H119" s="165"/>
      <c r="I119" s="168"/>
      <c r="J119" s="179">
        <f>BK119</f>
        <v>0</v>
      </c>
      <c r="K119" s="165"/>
      <c r="L119" s="170"/>
      <c r="M119" s="171"/>
      <c r="N119" s="172"/>
      <c r="O119" s="172"/>
      <c r="P119" s="173">
        <f>SUM(P120:P127)</f>
        <v>0</v>
      </c>
      <c r="Q119" s="172"/>
      <c r="R119" s="173">
        <f>SUM(R120:R127)</f>
        <v>0</v>
      </c>
      <c r="S119" s="172"/>
      <c r="T119" s="174">
        <f>SUM(T120:T127)</f>
        <v>0</v>
      </c>
      <c r="AR119" s="175" t="s">
        <v>23</v>
      </c>
      <c r="AT119" s="176" t="s">
        <v>79</v>
      </c>
      <c r="AU119" s="176" t="s">
        <v>23</v>
      </c>
      <c r="AY119" s="175" t="s">
        <v>201</v>
      </c>
      <c r="BK119" s="177">
        <f>SUM(BK120:BK127)</f>
        <v>0</v>
      </c>
    </row>
    <row r="120" spans="1:65" s="2" customFormat="1" ht="14.45" customHeight="1">
      <c r="A120" s="36"/>
      <c r="B120" s="37"/>
      <c r="C120" s="180" t="s">
        <v>246</v>
      </c>
      <c r="D120" s="180" t="s">
        <v>202</v>
      </c>
      <c r="E120" s="181" t="s">
        <v>2687</v>
      </c>
      <c r="F120" s="182" t="s">
        <v>2688</v>
      </c>
      <c r="G120" s="183" t="s">
        <v>285</v>
      </c>
      <c r="H120" s="184">
        <v>24.259</v>
      </c>
      <c r="I120" s="185"/>
      <c r="J120" s="186">
        <f>ROUND(I120*H120,2)</f>
        <v>0</v>
      </c>
      <c r="K120" s="182" t="s">
        <v>206</v>
      </c>
      <c r="L120" s="41"/>
      <c r="M120" s="187" t="s">
        <v>22</v>
      </c>
      <c r="N120" s="188" t="s">
        <v>51</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207</v>
      </c>
      <c r="AT120" s="191" t="s">
        <v>202</v>
      </c>
      <c r="AU120" s="191" t="s">
        <v>89</v>
      </c>
      <c r="AY120" s="19" t="s">
        <v>201</v>
      </c>
      <c r="BE120" s="192">
        <f>IF(N120="základní",J120,0)</f>
        <v>0</v>
      </c>
      <c r="BF120" s="192">
        <f>IF(N120="snížená",J120,0)</f>
        <v>0</v>
      </c>
      <c r="BG120" s="192">
        <f>IF(N120="zákl. přenesená",J120,0)</f>
        <v>0</v>
      </c>
      <c r="BH120" s="192">
        <f>IF(N120="sníž. přenesená",J120,0)</f>
        <v>0</v>
      </c>
      <c r="BI120" s="192">
        <f>IF(N120="nulová",J120,0)</f>
        <v>0</v>
      </c>
      <c r="BJ120" s="19" t="s">
        <v>23</v>
      </c>
      <c r="BK120" s="192">
        <f>ROUND(I120*H120,2)</f>
        <v>0</v>
      </c>
      <c r="BL120" s="19" t="s">
        <v>207</v>
      </c>
      <c r="BM120" s="191" t="s">
        <v>3046</v>
      </c>
    </row>
    <row r="121" spans="1:65" s="2" customFormat="1" ht="29.25">
      <c r="A121" s="36"/>
      <c r="B121" s="37"/>
      <c r="C121" s="38"/>
      <c r="D121" s="193" t="s">
        <v>209</v>
      </c>
      <c r="E121" s="38"/>
      <c r="F121" s="194" t="s">
        <v>2690</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209</v>
      </c>
      <c r="AU121" s="19" t="s">
        <v>89</v>
      </c>
    </row>
    <row r="122" spans="1:65" s="2" customFormat="1" ht="24.2" customHeight="1">
      <c r="A122" s="36"/>
      <c r="B122" s="37"/>
      <c r="C122" s="180" t="s">
        <v>253</v>
      </c>
      <c r="D122" s="180" t="s">
        <v>202</v>
      </c>
      <c r="E122" s="181" t="s">
        <v>2691</v>
      </c>
      <c r="F122" s="182" t="s">
        <v>2692</v>
      </c>
      <c r="G122" s="183" t="s">
        <v>285</v>
      </c>
      <c r="H122" s="184">
        <v>703.51099999999997</v>
      </c>
      <c r="I122" s="185"/>
      <c r="J122" s="186">
        <f>ROUND(I122*H122,2)</f>
        <v>0</v>
      </c>
      <c r="K122" s="182" t="s">
        <v>206</v>
      </c>
      <c r="L122" s="41"/>
      <c r="M122" s="187" t="s">
        <v>22</v>
      </c>
      <c r="N122" s="188" t="s">
        <v>51</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207</v>
      </c>
      <c r="AT122" s="191" t="s">
        <v>202</v>
      </c>
      <c r="AU122" s="191" t="s">
        <v>89</v>
      </c>
      <c r="AY122" s="19" t="s">
        <v>201</v>
      </c>
      <c r="BE122" s="192">
        <f>IF(N122="základní",J122,0)</f>
        <v>0</v>
      </c>
      <c r="BF122" s="192">
        <f>IF(N122="snížená",J122,0)</f>
        <v>0</v>
      </c>
      <c r="BG122" s="192">
        <f>IF(N122="zákl. přenesená",J122,0)</f>
        <v>0</v>
      </c>
      <c r="BH122" s="192">
        <f>IF(N122="sníž. přenesená",J122,0)</f>
        <v>0</v>
      </c>
      <c r="BI122" s="192">
        <f>IF(N122="nulová",J122,0)</f>
        <v>0</v>
      </c>
      <c r="BJ122" s="19" t="s">
        <v>23</v>
      </c>
      <c r="BK122" s="192">
        <f>ROUND(I122*H122,2)</f>
        <v>0</v>
      </c>
      <c r="BL122" s="19" t="s">
        <v>207</v>
      </c>
      <c r="BM122" s="191" t="s">
        <v>3047</v>
      </c>
    </row>
    <row r="123" spans="1:65" s="2" customFormat="1" ht="29.25">
      <c r="A123" s="36"/>
      <c r="B123" s="37"/>
      <c r="C123" s="38"/>
      <c r="D123" s="193" t="s">
        <v>209</v>
      </c>
      <c r="E123" s="38"/>
      <c r="F123" s="194" t="s">
        <v>2690</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209</v>
      </c>
      <c r="AU123" s="19" t="s">
        <v>89</v>
      </c>
    </row>
    <row r="124" spans="1:65" s="2" customFormat="1" ht="29.25">
      <c r="A124" s="36"/>
      <c r="B124" s="37"/>
      <c r="C124" s="38"/>
      <c r="D124" s="193" t="s">
        <v>953</v>
      </c>
      <c r="E124" s="38"/>
      <c r="F124" s="194" t="s">
        <v>2610</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953</v>
      </c>
      <c r="AU124" s="19" t="s">
        <v>89</v>
      </c>
    </row>
    <row r="125" spans="1:65" s="14" customFormat="1" ht="11.25">
      <c r="B125" s="208"/>
      <c r="C125" s="209"/>
      <c r="D125" s="193" t="s">
        <v>211</v>
      </c>
      <c r="E125" s="209"/>
      <c r="F125" s="211" t="s">
        <v>3048</v>
      </c>
      <c r="G125" s="209"/>
      <c r="H125" s="212">
        <v>703.51099999999997</v>
      </c>
      <c r="I125" s="213"/>
      <c r="J125" s="209"/>
      <c r="K125" s="209"/>
      <c r="L125" s="214"/>
      <c r="M125" s="215"/>
      <c r="N125" s="216"/>
      <c r="O125" s="216"/>
      <c r="P125" s="216"/>
      <c r="Q125" s="216"/>
      <c r="R125" s="216"/>
      <c r="S125" s="216"/>
      <c r="T125" s="217"/>
      <c r="AT125" s="218" t="s">
        <v>211</v>
      </c>
      <c r="AU125" s="218" t="s">
        <v>89</v>
      </c>
      <c r="AV125" s="14" t="s">
        <v>89</v>
      </c>
      <c r="AW125" s="14" t="s">
        <v>4</v>
      </c>
      <c r="AX125" s="14" t="s">
        <v>23</v>
      </c>
      <c r="AY125" s="218" t="s">
        <v>201</v>
      </c>
    </row>
    <row r="126" spans="1:65" s="2" customFormat="1" ht="24.2" customHeight="1">
      <c r="A126" s="36"/>
      <c r="B126" s="37"/>
      <c r="C126" s="180" t="s">
        <v>260</v>
      </c>
      <c r="D126" s="180" t="s">
        <v>202</v>
      </c>
      <c r="E126" s="181" t="s">
        <v>1285</v>
      </c>
      <c r="F126" s="182" t="s">
        <v>1286</v>
      </c>
      <c r="G126" s="183" t="s">
        <v>285</v>
      </c>
      <c r="H126" s="184">
        <v>24.259</v>
      </c>
      <c r="I126" s="185"/>
      <c r="J126" s="186">
        <f>ROUND(I126*H126,2)</f>
        <v>0</v>
      </c>
      <c r="K126" s="182" t="s">
        <v>206</v>
      </c>
      <c r="L126" s="41"/>
      <c r="M126" s="187" t="s">
        <v>22</v>
      </c>
      <c r="N126" s="188" t="s">
        <v>51</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207</v>
      </c>
      <c r="AT126" s="191" t="s">
        <v>202</v>
      </c>
      <c r="AU126" s="191" t="s">
        <v>89</v>
      </c>
      <c r="AY126" s="19" t="s">
        <v>201</v>
      </c>
      <c r="BE126" s="192">
        <f>IF(N126="základní",J126,0)</f>
        <v>0</v>
      </c>
      <c r="BF126" s="192">
        <f>IF(N126="snížená",J126,0)</f>
        <v>0</v>
      </c>
      <c r="BG126" s="192">
        <f>IF(N126="zákl. přenesená",J126,0)</f>
        <v>0</v>
      </c>
      <c r="BH126" s="192">
        <f>IF(N126="sníž. přenesená",J126,0)</f>
        <v>0</v>
      </c>
      <c r="BI126" s="192">
        <f>IF(N126="nulová",J126,0)</f>
        <v>0</v>
      </c>
      <c r="BJ126" s="19" t="s">
        <v>23</v>
      </c>
      <c r="BK126" s="192">
        <f>ROUND(I126*H126,2)</f>
        <v>0</v>
      </c>
      <c r="BL126" s="19" t="s">
        <v>207</v>
      </c>
      <c r="BM126" s="191" t="s">
        <v>3049</v>
      </c>
    </row>
    <row r="127" spans="1:65" s="2" customFormat="1" ht="68.25">
      <c r="A127" s="36"/>
      <c r="B127" s="37"/>
      <c r="C127" s="38"/>
      <c r="D127" s="193" t="s">
        <v>209</v>
      </c>
      <c r="E127" s="38"/>
      <c r="F127" s="194" t="s">
        <v>852</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209</v>
      </c>
      <c r="AU127" s="19" t="s">
        <v>89</v>
      </c>
    </row>
    <row r="128" spans="1:65" s="12" customFormat="1" ht="22.9" customHeight="1">
      <c r="B128" s="164"/>
      <c r="C128" s="165"/>
      <c r="D128" s="166" t="s">
        <v>79</v>
      </c>
      <c r="E128" s="178" t="s">
        <v>857</v>
      </c>
      <c r="F128" s="178" t="s">
        <v>858</v>
      </c>
      <c r="G128" s="165"/>
      <c r="H128" s="165"/>
      <c r="I128" s="168"/>
      <c r="J128" s="179">
        <f>BK128</f>
        <v>0</v>
      </c>
      <c r="K128" s="165"/>
      <c r="L128" s="170"/>
      <c r="M128" s="171"/>
      <c r="N128" s="172"/>
      <c r="O128" s="172"/>
      <c r="P128" s="173">
        <f>P129</f>
        <v>0</v>
      </c>
      <c r="Q128" s="172"/>
      <c r="R128" s="173">
        <f>R129</f>
        <v>0</v>
      </c>
      <c r="S128" s="172"/>
      <c r="T128" s="174">
        <f>T129</f>
        <v>0</v>
      </c>
      <c r="AR128" s="175" t="s">
        <v>23</v>
      </c>
      <c r="AT128" s="176" t="s">
        <v>79</v>
      </c>
      <c r="AU128" s="176" t="s">
        <v>23</v>
      </c>
      <c r="AY128" s="175" t="s">
        <v>201</v>
      </c>
      <c r="BK128" s="177">
        <f>BK129</f>
        <v>0</v>
      </c>
    </row>
    <row r="129" spans="1:65" s="2" customFormat="1" ht="14.45" customHeight="1">
      <c r="A129" s="36"/>
      <c r="B129" s="37"/>
      <c r="C129" s="180" t="s">
        <v>28</v>
      </c>
      <c r="D129" s="180" t="s">
        <v>202</v>
      </c>
      <c r="E129" s="181" t="s">
        <v>1293</v>
      </c>
      <c r="F129" s="182" t="s">
        <v>1294</v>
      </c>
      <c r="G129" s="183" t="s">
        <v>285</v>
      </c>
      <c r="H129" s="184">
        <v>13.368</v>
      </c>
      <c r="I129" s="185"/>
      <c r="J129" s="186">
        <f>ROUND(I129*H129,2)</f>
        <v>0</v>
      </c>
      <c r="K129" s="182" t="s">
        <v>206</v>
      </c>
      <c r="L129" s="41"/>
      <c r="M129" s="263" t="s">
        <v>22</v>
      </c>
      <c r="N129" s="264" t="s">
        <v>51</v>
      </c>
      <c r="O129" s="258"/>
      <c r="P129" s="265">
        <f>O129*H129</f>
        <v>0</v>
      </c>
      <c r="Q129" s="265">
        <v>0</v>
      </c>
      <c r="R129" s="265">
        <f>Q129*H129</f>
        <v>0</v>
      </c>
      <c r="S129" s="265">
        <v>0</v>
      </c>
      <c r="T129" s="266">
        <f>S129*H129</f>
        <v>0</v>
      </c>
      <c r="U129" s="36"/>
      <c r="V129" s="36"/>
      <c r="W129" s="36"/>
      <c r="X129" s="36"/>
      <c r="Y129" s="36"/>
      <c r="Z129" s="36"/>
      <c r="AA129" s="36"/>
      <c r="AB129" s="36"/>
      <c r="AC129" s="36"/>
      <c r="AD129" s="36"/>
      <c r="AE129" s="36"/>
      <c r="AR129" s="191" t="s">
        <v>207</v>
      </c>
      <c r="AT129" s="191" t="s">
        <v>202</v>
      </c>
      <c r="AU129" s="191" t="s">
        <v>89</v>
      </c>
      <c r="AY129" s="19" t="s">
        <v>201</v>
      </c>
      <c r="BE129" s="192">
        <f>IF(N129="základní",J129,0)</f>
        <v>0</v>
      </c>
      <c r="BF129" s="192">
        <f>IF(N129="snížená",J129,0)</f>
        <v>0</v>
      </c>
      <c r="BG129" s="192">
        <f>IF(N129="zákl. přenesená",J129,0)</f>
        <v>0</v>
      </c>
      <c r="BH129" s="192">
        <f>IF(N129="sníž. přenesená",J129,0)</f>
        <v>0</v>
      </c>
      <c r="BI129" s="192">
        <f>IF(N129="nulová",J129,0)</f>
        <v>0</v>
      </c>
      <c r="BJ129" s="19" t="s">
        <v>23</v>
      </c>
      <c r="BK129" s="192">
        <f>ROUND(I129*H129,2)</f>
        <v>0</v>
      </c>
      <c r="BL129" s="19" t="s">
        <v>207</v>
      </c>
      <c r="BM129" s="191" t="s">
        <v>3050</v>
      </c>
    </row>
    <row r="130" spans="1:65" s="2" customFormat="1" ht="6.95" customHeight="1">
      <c r="A130" s="36"/>
      <c r="B130" s="49"/>
      <c r="C130" s="50"/>
      <c r="D130" s="50"/>
      <c r="E130" s="50"/>
      <c r="F130" s="50"/>
      <c r="G130" s="50"/>
      <c r="H130" s="50"/>
      <c r="I130" s="50"/>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BaCgOPl0e6FC5BUaUA1CoGqQBcCJKGJsH3BdqLxxI3YKkmc5OhnvP/a4jYDHXKwJJMmWcvIY6l90bBbzC/OBBw==" saltValue="umKATKe34x/ataVWLEKqdhwUGihfDZwTYV6qZTjHZ9S7qixM70nZlZdkpCD2hD2iqG1fg2rwCt1JrijnRz+Yow==" spinCount="100000" sheet="1" objects="1" scenarios="1" formatColumns="0" formatRows="0" autoFilter="0"/>
  <autoFilter ref="C83:K129"/>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159</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3051</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ROUND((SUM(BE85:BE135)),  2)</f>
        <v>0</v>
      </c>
      <c r="G33" s="36"/>
      <c r="H33" s="36"/>
      <c r="I33" s="126">
        <v>0.21</v>
      </c>
      <c r="J33" s="125">
        <f>ROUND(((SUM(BE85:BE135))*I33),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ROUND((SUM(BF85:BF135)),  2)</f>
        <v>0</v>
      </c>
      <c r="G34" s="36"/>
      <c r="H34" s="36"/>
      <c r="I34" s="126">
        <v>0.15</v>
      </c>
      <c r="J34" s="125">
        <f>ROUND(((SUM(BF85:BF135))*I34),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ROUND((SUM(BG85:BG135)),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ROUND((SUM(BH85:BH135)),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ROUND((SUM(BI85:BI135)),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16 - SO 09 Oplocení</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J86</f>
        <v>0</v>
      </c>
      <c r="K60" s="143"/>
      <c r="L60" s="147"/>
    </row>
    <row r="61" spans="1:47" s="10" customFormat="1" ht="19.899999999999999" customHeight="1">
      <c r="B61" s="148"/>
      <c r="C61" s="99"/>
      <c r="D61" s="149" t="s">
        <v>173</v>
      </c>
      <c r="E61" s="150"/>
      <c r="F61" s="150"/>
      <c r="G61" s="150"/>
      <c r="H61" s="150"/>
      <c r="I61" s="150"/>
      <c r="J61" s="151">
        <f>J87</f>
        <v>0</v>
      </c>
      <c r="K61" s="99"/>
      <c r="L61" s="152"/>
    </row>
    <row r="62" spans="1:47" s="10" customFormat="1" ht="19.899999999999999" customHeight="1">
      <c r="B62" s="148"/>
      <c r="C62" s="99"/>
      <c r="D62" s="149" t="s">
        <v>174</v>
      </c>
      <c r="E62" s="150"/>
      <c r="F62" s="150"/>
      <c r="G62" s="150"/>
      <c r="H62" s="150"/>
      <c r="I62" s="150"/>
      <c r="J62" s="151">
        <f>J105</f>
        <v>0</v>
      </c>
      <c r="K62" s="99"/>
      <c r="L62" s="152"/>
    </row>
    <row r="63" spans="1:47" s="10" customFormat="1" ht="19.899999999999999" customHeight="1">
      <c r="B63" s="148"/>
      <c r="C63" s="99"/>
      <c r="D63" s="149" t="s">
        <v>175</v>
      </c>
      <c r="E63" s="150"/>
      <c r="F63" s="150"/>
      <c r="G63" s="150"/>
      <c r="H63" s="150"/>
      <c r="I63" s="150"/>
      <c r="J63" s="151">
        <f>J110</f>
        <v>0</v>
      </c>
      <c r="K63" s="99"/>
      <c r="L63" s="152"/>
    </row>
    <row r="64" spans="1:47" s="10" customFormat="1" ht="19.899999999999999" customHeight="1">
      <c r="B64" s="148"/>
      <c r="C64" s="99"/>
      <c r="D64" s="149" t="s">
        <v>180</v>
      </c>
      <c r="E64" s="150"/>
      <c r="F64" s="150"/>
      <c r="G64" s="150"/>
      <c r="H64" s="150"/>
      <c r="I64" s="150"/>
      <c r="J64" s="151">
        <f>J126</f>
        <v>0</v>
      </c>
      <c r="K64" s="99"/>
      <c r="L64" s="152"/>
    </row>
    <row r="65" spans="1:31" s="10" customFormat="1" ht="19.899999999999999" customHeight="1">
      <c r="B65" s="148"/>
      <c r="C65" s="99"/>
      <c r="D65" s="149" t="s">
        <v>182</v>
      </c>
      <c r="E65" s="150"/>
      <c r="F65" s="150"/>
      <c r="G65" s="150"/>
      <c r="H65" s="150"/>
      <c r="I65" s="150"/>
      <c r="J65" s="151">
        <f>J133</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186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9" t="str">
        <f>E7</f>
        <v>VD Pastviny, rekonstrukce koruny hráze</v>
      </c>
      <c r="F75" s="400"/>
      <c r="G75" s="400"/>
      <c r="H75" s="400"/>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164</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73" t="str">
        <f>E9</f>
        <v>16 - SO 09 Oplocení</v>
      </c>
      <c r="F77" s="401"/>
      <c r="G77" s="401"/>
      <c r="H77" s="401"/>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24</v>
      </c>
      <c r="D79" s="38"/>
      <c r="E79" s="38"/>
      <c r="F79" s="29" t="str">
        <f>F12</f>
        <v xml:space="preserve"> </v>
      </c>
      <c r="G79" s="38"/>
      <c r="H79" s="38"/>
      <c r="I79" s="31" t="s">
        <v>26</v>
      </c>
      <c r="J79" s="61" t="str">
        <f>IF(J12="","",J12)</f>
        <v>15. 10. 2018</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30</v>
      </c>
      <c r="D81" s="38"/>
      <c r="E81" s="38"/>
      <c r="F81" s="29" t="str">
        <f>E15</f>
        <v>Povodí Labe, státní podnik</v>
      </c>
      <c r="G81" s="38"/>
      <c r="H81" s="38"/>
      <c r="I81" s="31" t="s">
        <v>37</v>
      </c>
      <c r="J81" s="34" t="str">
        <f>E21</f>
        <v>MDS projekt s.r.o.</v>
      </c>
      <c r="K81" s="38"/>
      <c r="L81" s="115"/>
      <c r="S81" s="36"/>
      <c r="T81" s="36"/>
      <c r="U81" s="36"/>
      <c r="V81" s="36"/>
      <c r="W81" s="36"/>
      <c r="X81" s="36"/>
      <c r="Y81" s="36"/>
      <c r="Z81" s="36"/>
      <c r="AA81" s="36"/>
      <c r="AB81" s="36"/>
      <c r="AC81" s="36"/>
      <c r="AD81" s="36"/>
      <c r="AE81" s="36"/>
    </row>
    <row r="82" spans="1:65" s="2" customFormat="1" ht="15.2" customHeight="1">
      <c r="A82" s="36"/>
      <c r="B82" s="37"/>
      <c r="C82" s="31" t="s">
        <v>35</v>
      </c>
      <c r="D82" s="38"/>
      <c r="E82" s="38"/>
      <c r="F82" s="29" t="str">
        <f>IF(E18="","",E18)</f>
        <v>Vyplň údaj</v>
      </c>
      <c r="G82" s="38"/>
      <c r="H82" s="38"/>
      <c r="I82" s="31" t="s">
        <v>42</v>
      </c>
      <c r="J82" s="34" t="str">
        <f>E24</f>
        <v>Tomáš Bajer</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187</v>
      </c>
      <c r="D84" s="156" t="s">
        <v>65</v>
      </c>
      <c r="E84" s="156" t="s">
        <v>61</v>
      </c>
      <c r="F84" s="156" t="s">
        <v>62</v>
      </c>
      <c r="G84" s="156" t="s">
        <v>188</v>
      </c>
      <c r="H84" s="156" t="s">
        <v>189</v>
      </c>
      <c r="I84" s="156" t="s">
        <v>190</v>
      </c>
      <c r="J84" s="156" t="s">
        <v>170</v>
      </c>
      <c r="K84" s="157" t="s">
        <v>191</v>
      </c>
      <c r="L84" s="158"/>
      <c r="M84" s="70" t="s">
        <v>22</v>
      </c>
      <c r="N84" s="71" t="s">
        <v>50</v>
      </c>
      <c r="O84" s="71" t="s">
        <v>192</v>
      </c>
      <c r="P84" s="71" t="s">
        <v>193</v>
      </c>
      <c r="Q84" s="71" t="s">
        <v>194</v>
      </c>
      <c r="R84" s="71" t="s">
        <v>195</v>
      </c>
      <c r="S84" s="71" t="s">
        <v>196</v>
      </c>
      <c r="T84" s="72" t="s">
        <v>197</v>
      </c>
      <c r="U84" s="153"/>
      <c r="V84" s="153"/>
      <c r="W84" s="153"/>
      <c r="X84" s="153"/>
      <c r="Y84" s="153"/>
      <c r="Z84" s="153"/>
      <c r="AA84" s="153"/>
      <c r="AB84" s="153"/>
      <c r="AC84" s="153"/>
      <c r="AD84" s="153"/>
      <c r="AE84" s="153"/>
    </row>
    <row r="85" spans="1:65" s="2" customFormat="1" ht="22.9" customHeight="1">
      <c r="A85" s="36"/>
      <c r="B85" s="37"/>
      <c r="C85" s="77" t="s">
        <v>198</v>
      </c>
      <c r="D85" s="38"/>
      <c r="E85" s="38"/>
      <c r="F85" s="38"/>
      <c r="G85" s="38"/>
      <c r="H85" s="38"/>
      <c r="I85" s="38"/>
      <c r="J85" s="159">
        <f>BK85</f>
        <v>0</v>
      </c>
      <c r="K85" s="38"/>
      <c r="L85" s="41"/>
      <c r="M85" s="73"/>
      <c r="N85" s="160"/>
      <c r="O85" s="74"/>
      <c r="P85" s="161">
        <f>P86</f>
        <v>0</v>
      </c>
      <c r="Q85" s="74"/>
      <c r="R85" s="161">
        <f>R86</f>
        <v>13.884641559999999</v>
      </c>
      <c r="S85" s="74"/>
      <c r="T85" s="162">
        <f>T86</f>
        <v>2.2568999999999999</v>
      </c>
      <c r="U85" s="36"/>
      <c r="V85" s="36"/>
      <c r="W85" s="36"/>
      <c r="X85" s="36"/>
      <c r="Y85" s="36"/>
      <c r="Z85" s="36"/>
      <c r="AA85" s="36"/>
      <c r="AB85" s="36"/>
      <c r="AC85" s="36"/>
      <c r="AD85" s="36"/>
      <c r="AE85" s="36"/>
      <c r="AT85" s="19" t="s">
        <v>79</v>
      </c>
      <c r="AU85" s="19" t="s">
        <v>171</v>
      </c>
      <c r="BK85" s="163">
        <f>BK86</f>
        <v>0</v>
      </c>
    </row>
    <row r="86" spans="1:65" s="12" customFormat="1" ht="25.9" customHeight="1">
      <c r="B86" s="164"/>
      <c r="C86" s="165"/>
      <c r="D86" s="166" t="s">
        <v>79</v>
      </c>
      <c r="E86" s="167" t="s">
        <v>199</v>
      </c>
      <c r="F86" s="167" t="s">
        <v>200</v>
      </c>
      <c r="G86" s="165"/>
      <c r="H86" s="165"/>
      <c r="I86" s="168"/>
      <c r="J86" s="169">
        <f>BK86</f>
        <v>0</v>
      </c>
      <c r="K86" s="165"/>
      <c r="L86" s="170"/>
      <c r="M86" s="171"/>
      <c r="N86" s="172"/>
      <c r="O86" s="172"/>
      <c r="P86" s="173">
        <f>P87+P105+P110+P126+P133</f>
        <v>0</v>
      </c>
      <c r="Q86" s="172"/>
      <c r="R86" s="173">
        <f>R87+R105+R110+R126+R133</f>
        <v>13.884641559999999</v>
      </c>
      <c r="S86" s="172"/>
      <c r="T86" s="174">
        <f>T87+T105+T110+T126+T133</f>
        <v>2.2568999999999999</v>
      </c>
      <c r="AR86" s="175" t="s">
        <v>23</v>
      </c>
      <c r="AT86" s="176" t="s">
        <v>79</v>
      </c>
      <c r="AU86" s="176" t="s">
        <v>80</v>
      </c>
      <c r="AY86" s="175" t="s">
        <v>201</v>
      </c>
      <c r="BK86" s="177">
        <f>BK87+BK105+BK110+BK126+BK133</f>
        <v>0</v>
      </c>
    </row>
    <row r="87" spans="1:65" s="12" customFormat="1" ht="22.9" customHeight="1">
      <c r="B87" s="164"/>
      <c r="C87" s="165"/>
      <c r="D87" s="166" t="s">
        <v>79</v>
      </c>
      <c r="E87" s="178" t="s">
        <v>23</v>
      </c>
      <c r="F87" s="178" t="s">
        <v>107</v>
      </c>
      <c r="G87" s="165"/>
      <c r="H87" s="165"/>
      <c r="I87" s="168"/>
      <c r="J87" s="179">
        <f>BK87</f>
        <v>0</v>
      </c>
      <c r="K87" s="165"/>
      <c r="L87" s="170"/>
      <c r="M87" s="171"/>
      <c r="N87" s="172"/>
      <c r="O87" s="172"/>
      <c r="P87" s="173">
        <f>SUM(P88:P104)</f>
        <v>0</v>
      </c>
      <c r="Q87" s="172"/>
      <c r="R87" s="173">
        <f>SUM(R88:R104)</f>
        <v>0</v>
      </c>
      <c r="S87" s="172"/>
      <c r="T87" s="174">
        <f>SUM(T88:T104)</f>
        <v>0</v>
      </c>
      <c r="AR87" s="175" t="s">
        <v>23</v>
      </c>
      <c r="AT87" s="176" t="s">
        <v>79</v>
      </c>
      <c r="AU87" s="176" t="s">
        <v>23</v>
      </c>
      <c r="AY87" s="175" t="s">
        <v>201</v>
      </c>
      <c r="BK87" s="177">
        <f>SUM(BK88:BK104)</f>
        <v>0</v>
      </c>
    </row>
    <row r="88" spans="1:65" s="2" customFormat="1" ht="14.45" customHeight="1">
      <c r="A88" s="36"/>
      <c r="B88" s="37"/>
      <c r="C88" s="180" t="s">
        <v>23</v>
      </c>
      <c r="D88" s="180" t="s">
        <v>202</v>
      </c>
      <c r="E88" s="181" t="s">
        <v>1343</v>
      </c>
      <c r="F88" s="182" t="s">
        <v>1344</v>
      </c>
      <c r="G88" s="183" t="s">
        <v>224</v>
      </c>
      <c r="H88" s="184">
        <v>7.7759999999999998</v>
      </c>
      <c r="I88" s="185"/>
      <c r="J88" s="186">
        <f>ROUND(I88*H88,2)</f>
        <v>0</v>
      </c>
      <c r="K88" s="182" t="s">
        <v>206</v>
      </c>
      <c r="L88" s="41"/>
      <c r="M88" s="187" t="s">
        <v>22</v>
      </c>
      <c r="N88" s="188" t="s">
        <v>51</v>
      </c>
      <c r="O88" s="66"/>
      <c r="P88" s="189">
        <f>O88*H88</f>
        <v>0</v>
      </c>
      <c r="Q88" s="189">
        <v>0</v>
      </c>
      <c r="R88" s="189">
        <f>Q88*H88</f>
        <v>0</v>
      </c>
      <c r="S88" s="189">
        <v>0</v>
      </c>
      <c r="T88" s="190">
        <f>S88*H88</f>
        <v>0</v>
      </c>
      <c r="U88" s="36"/>
      <c r="V88" s="36"/>
      <c r="W88" s="36"/>
      <c r="X88" s="36"/>
      <c r="Y88" s="36"/>
      <c r="Z88" s="36"/>
      <c r="AA88" s="36"/>
      <c r="AB88" s="36"/>
      <c r="AC88" s="36"/>
      <c r="AD88" s="36"/>
      <c r="AE88" s="36"/>
      <c r="AR88" s="191" t="s">
        <v>207</v>
      </c>
      <c r="AT88" s="191" t="s">
        <v>202</v>
      </c>
      <c r="AU88" s="191" t="s">
        <v>89</v>
      </c>
      <c r="AY88" s="19" t="s">
        <v>201</v>
      </c>
      <c r="BE88" s="192">
        <f>IF(N88="základní",J88,0)</f>
        <v>0</v>
      </c>
      <c r="BF88" s="192">
        <f>IF(N88="snížená",J88,0)</f>
        <v>0</v>
      </c>
      <c r="BG88" s="192">
        <f>IF(N88="zákl. přenesená",J88,0)</f>
        <v>0</v>
      </c>
      <c r="BH88" s="192">
        <f>IF(N88="sníž. přenesená",J88,0)</f>
        <v>0</v>
      </c>
      <c r="BI88" s="192">
        <f>IF(N88="nulová",J88,0)</f>
        <v>0</v>
      </c>
      <c r="BJ88" s="19" t="s">
        <v>23</v>
      </c>
      <c r="BK88" s="192">
        <f>ROUND(I88*H88,2)</f>
        <v>0</v>
      </c>
      <c r="BL88" s="19" t="s">
        <v>207</v>
      </c>
      <c r="BM88" s="191" t="s">
        <v>3052</v>
      </c>
    </row>
    <row r="89" spans="1:65" s="2" customFormat="1" ht="68.25">
      <c r="A89" s="36"/>
      <c r="B89" s="37"/>
      <c r="C89" s="38"/>
      <c r="D89" s="193" t="s">
        <v>209</v>
      </c>
      <c r="E89" s="38"/>
      <c r="F89" s="194" t="s">
        <v>1346</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209</v>
      </c>
      <c r="AU89" s="19" t="s">
        <v>89</v>
      </c>
    </row>
    <row r="90" spans="1:65" s="14" customFormat="1" ht="11.25">
      <c r="B90" s="208"/>
      <c r="C90" s="209"/>
      <c r="D90" s="193" t="s">
        <v>211</v>
      </c>
      <c r="E90" s="210" t="s">
        <v>22</v>
      </c>
      <c r="F90" s="211" t="s">
        <v>3053</v>
      </c>
      <c r="G90" s="209"/>
      <c r="H90" s="212">
        <v>7.7759999999999998</v>
      </c>
      <c r="I90" s="213"/>
      <c r="J90" s="209"/>
      <c r="K90" s="209"/>
      <c r="L90" s="214"/>
      <c r="M90" s="215"/>
      <c r="N90" s="216"/>
      <c r="O90" s="216"/>
      <c r="P90" s="216"/>
      <c r="Q90" s="216"/>
      <c r="R90" s="216"/>
      <c r="S90" s="216"/>
      <c r="T90" s="217"/>
      <c r="AT90" s="218" t="s">
        <v>211</v>
      </c>
      <c r="AU90" s="218" t="s">
        <v>89</v>
      </c>
      <c r="AV90" s="14" t="s">
        <v>89</v>
      </c>
      <c r="AW90" s="14" t="s">
        <v>41</v>
      </c>
      <c r="AX90" s="14" t="s">
        <v>23</v>
      </c>
      <c r="AY90" s="218" t="s">
        <v>201</v>
      </c>
    </row>
    <row r="91" spans="1:65" s="2" customFormat="1" ht="37.9" customHeight="1">
      <c r="A91" s="36"/>
      <c r="B91" s="37"/>
      <c r="C91" s="180" t="s">
        <v>89</v>
      </c>
      <c r="D91" s="180" t="s">
        <v>202</v>
      </c>
      <c r="E91" s="181" t="s">
        <v>1349</v>
      </c>
      <c r="F91" s="182" t="s">
        <v>1350</v>
      </c>
      <c r="G91" s="183" t="s">
        <v>224</v>
      </c>
      <c r="H91" s="184">
        <v>3.4340000000000002</v>
      </c>
      <c r="I91" s="185"/>
      <c r="J91" s="186">
        <f>ROUND(I91*H91,2)</f>
        <v>0</v>
      </c>
      <c r="K91" s="182" t="s">
        <v>206</v>
      </c>
      <c r="L91" s="41"/>
      <c r="M91" s="187" t="s">
        <v>22</v>
      </c>
      <c r="N91" s="188" t="s">
        <v>51</v>
      </c>
      <c r="O91" s="66"/>
      <c r="P91" s="189">
        <f>O91*H91</f>
        <v>0</v>
      </c>
      <c r="Q91" s="189">
        <v>0</v>
      </c>
      <c r="R91" s="189">
        <f>Q91*H91</f>
        <v>0</v>
      </c>
      <c r="S91" s="189">
        <v>0</v>
      </c>
      <c r="T91" s="190">
        <f>S91*H91</f>
        <v>0</v>
      </c>
      <c r="U91" s="36"/>
      <c r="V91" s="36"/>
      <c r="W91" s="36"/>
      <c r="X91" s="36"/>
      <c r="Y91" s="36"/>
      <c r="Z91" s="36"/>
      <c r="AA91" s="36"/>
      <c r="AB91" s="36"/>
      <c r="AC91" s="36"/>
      <c r="AD91" s="36"/>
      <c r="AE91" s="36"/>
      <c r="AR91" s="191" t="s">
        <v>207</v>
      </c>
      <c r="AT91" s="191" t="s">
        <v>202</v>
      </c>
      <c r="AU91" s="191" t="s">
        <v>89</v>
      </c>
      <c r="AY91" s="19" t="s">
        <v>201</v>
      </c>
      <c r="BE91" s="192">
        <f>IF(N91="základní",J91,0)</f>
        <v>0</v>
      </c>
      <c r="BF91" s="192">
        <f>IF(N91="snížená",J91,0)</f>
        <v>0</v>
      </c>
      <c r="BG91" s="192">
        <f>IF(N91="zákl. přenesená",J91,0)</f>
        <v>0</v>
      </c>
      <c r="BH91" s="192">
        <f>IF(N91="sníž. přenesená",J91,0)</f>
        <v>0</v>
      </c>
      <c r="BI91" s="192">
        <f>IF(N91="nulová",J91,0)</f>
        <v>0</v>
      </c>
      <c r="BJ91" s="19" t="s">
        <v>23</v>
      </c>
      <c r="BK91" s="192">
        <f>ROUND(I91*H91,2)</f>
        <v>0</v>
      </c>
      <c r="BL91" s="19" t="s">
        <v>207</v>
      </c>
      <c r="BM91" s="191" t="s">
        <v>3054</v>
      </c>
    </row>
    <row r="92" spans="1:65" s="2" customFormat="1" ht="58.5">
      <c r="A92" s="36"/>
      <c r="B92" s="37"/>
      <c r="C92" s="38"/>
      <c r="D92" s="193" t="s">
        <v>209</v>
      </c>
      <c r="E92" s="38"/>
      <c r="F92" s="194" t="s">
        <v>1352</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209</v>
      </c>
      <c r="AU92" s="19" t="s">
        <v>89</v>
      </c>
    </row>
    <row r="93" spans="1:65" s="14" customFormat="1" ht="11.25">
      <c r="B93" s="208"/>
      <c r="C93" s="209"/>
      <c r="D93" s="193" t="s">
        <v>211</v>
      </c>
      <c r="E93" s="210" t="s">
        <v>22</v>
      </c>
      <c r="F93" s="211" t="s">
        <v>3055</v>
      </c>
      <c r="G93" s="209"/>
      <c r="H93" s="212">
        <v>3.4340000000000002</v>
      </c>
      <c r="I93" s="213"/>
      <c r="J93" s="209"/>
      <c r="K93" s="209"/>
      <c r="L93" s="214"/>
      <c r="M93" s="215"/>
      <c r="N93" s="216"/>
      <c r="O93" s="216"/>
      <c r="P93" s="216"/>
      <c r="Q93" s="216"/>
      <c r="R93" s="216"/>
      <c r="S93" s="216"/>
      <c r="T93" s="217"/>
      <c r="AT93" s="218" t="s">
        <v>211</v>
      </c>
      <c r="AU93" s="218" t="s">
        <v>89</v>
      </c>
      <c r="AV93" s="14" t="s">
        <v>89</v>
      </c>
      <c r="AW93" s="14" t="s">
        <v>41</v>
      </c>
      <c r="AX93" s="14" t="s">
        <v>23</v>
      </c>
      <c r="AY93" s="218" t="s">
        <v>201</v>
      </c>
    </row>
    <row r="94" spans="1:65" s="2" customFormat="1" ht="37.9" customHeight="1">
      <c r="A94" s="36"/>
      <c r="B94" s="37"/>
      <c r="C94" s="180" t="s">
        <v>221</v>
      </c>
      <c r="D94" s="180" t="s">
        <v>202</v>
      </c>
      <c r="E94" s="181" t="s">
        <v>1354</v>
      </c>
      <c r="F94" s="182" t="s">
        <v>1355</v>
      </c>
      <c r="G94" s="183" t="s">
        <v>224</v>
      </c>
      <c r="H94" s="184">
        <v>37.774000000000001</v>
      </c>
      <c r="I94" s="185"/>
      <c r="J94" s="186">
        <f>ROUND(I94*H94,2)</f>
        <v>0</v>
      </c>
      <c r="K94" s="182" t="s">
        <v>206</v>
      </c>
      <c r="L94" s="41"/>
      <c r="M94" s="187" t="s">
        <v>22</v>
      </c>
      <c r="N94" s="188" t="s">
        <v>51</v>
      </c>
      <c r="O94" s="66"/>
      <c r="P94" s="189">
        <f>O94*H94</f>
        <v>0</v>
      </c>
      <c r="Q94" s="189">
        <v>0</v>
      </c>
      <c r="R94" s="189">
        <f>Q94*H94</f>
        <v>0</v>
      </c>
      <c r="S94" s="189">
        <v>0</v>
      </c>
      <c r="T94" s="190">
        <f>S94*H94</f>
        <v>0</v>
      </c>
      <c r="U94" s="36"/>
      <c r="V94" s="36"/>
      <c r="W94" s="36"/>
      <c r="X94" s="36"/>
      <c r="Y94" s="36"/>
      <c r="Z94" s="36"/>
      <c r="AA94" s="36"/>
      <c r="AB94" s="36"/>
      <c r="AC94" s="36"/>
      <c r="AD94" s="36"/>
      <c r="AE94" s="36"/>
      <c r="AR94" s="191" t="s">
        <v>207</v>
      </c>
      <c r="AT94" s="191" t="s">
        <v>202</v>
      </c>
      <c r="AU94" s="191" t="s">
        <v>89</v>
      </c>
      <c r="AY94" s="19" t="s">
        <v>201</v>
      </c>
      <c r="BE94" s="192">
        <f>IF(N94="základní",J94,0)</f>
        <v>0</v>
      </c>
      <c r="BF94" s="192">
        <f>IF(N94="snížená",J94,0)</f>
        <v>0</v>
      </c>
      <c r="BG94" s="192">
        <f>IF(N94="zákl. přenesená",J94,0)</f>
        <v>0</v>
      </c>
      <c r="BH94" s="192">
        <f>IF(N94="sníž. přenesená",J94,0)</f>
        <v>0</v>
      </c>
      <c r="BI94" s="192">
        <f>IF(N94="nulová",J94,0)</f>
        <v>0</v>
      </c>
      <c r="BJ94" s="19" t="s">
        <v>23</v>
      </c>
      <c r="BK94" s="192">
        <f>ROUND(I94*H94,2)</f>
        <v>0</v>
      </c>
      <c r="BL94" s="19" t="s">
        <v>207</v>
      </c>
      <c r="BM94" s="191" t="s">
        <v>3056</v>
      </c>
    </row>
    <row r="95" spans="1:65" s="2" customFormat="1" ht="58.5">
      <c r="A95" s="36"/>
      <c r="B95" s="37"/>
      <c r="C95" s="38"/>
      <c r="D95" s="193" t="s">
        <v>209</v>
      </c>
      <c r="E95" s="38"/>
      <c r="F95" s="194" t="s">
        <v>1352</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209</v>
      </c>
      <c r="AU95" s="19" t="s">
        <v>89</v>
      </c>
    </row>
    <row r="96" spans="1:65" s="14" customFormat="1" ht="11.25">
      <c r="B96" s="208"/>
      <c r="C96" s="209"/>
      <c r="D96" s="193" t="s">
        <v>211</v>
      </c>
      <c r="E96" s="210" t="s">
        <v>22</v>
      </c>
      <c r="F96" s="211" t="s">
        <v>3057</v>
      </c>
      <c r="G96" s="209"/>
      <c r="H96" s="212">
        <v>37.774000000000001</v>
      </c>
      <c r="I96" s="213"/>
      <c r="J96" s="209"/>
      <c r="K96" s="209"/>
      <c r="L96" s="214"/>
      <c r="M96" s="215"/>
      <c r="N96" s="216"/>
      <c r="O96" s="216"/>
      <c r="P96" s="216"/>
      <c r="Q96" s="216"/>
      <c r="R96" s="216"/>
      <c r="S96" s="216"/>
      <c r="T96" s="217"/>
      <c r="AT96" s="218" t="s">
        <v>211</v>
      </c>
      <c r="AU96" s="218" t="s">
        <v>89</v>
      </c>
      <c r="AV96" s="14" t="s">
        <v>89</v>
      </c>
      <c r="AW96" s="14" t="s">
        <v>41</v>
      </c>
      <c r="AX96" s="14" t="s">
        <v>23</v>
      </c>
      <c r="AY96" s="218" t="s">
        <v>201</v>
      </c>
    </row>
    <row r="97" spans="1:65" s="2" customFormat="1" ht="24.2" customHeight="1">
      <c r="A97" s="36"/>
      <c r="B97" s="37"/>
      <c r="C97" s="180" t="s">
        <v>207</v>
      </c>
      <c r="D97" s="180" t="s">
        <v>202</v>
      </c>
      <c r="E97" s="181" t="s">
        <v>1358</v>
      </c>
      <c r="F97" s="182" t="s">
        <v>1359</v>
      </c>
      <c r="G97" s="183" t="s">
        <v>224</v>
      </c>
      <c r="H97" s="184">
        <v>3.4340000000000002</v>
      </c>
      <c r="I97" s="185"/>
      <c r="J97" s="186">
        <f>ROUND(I97*H97,2)</f>
        <v>0</v>
      </c>
      <c r="K97" s="182" t="s">
        <v>206</v>
      </c>
      <c r="L97" s="41"/>
      <c r="M97" s="187" t="s">
        <v>22</v>
      </c>
      <c r="N97" s="188" t="s">
        <v>51</v>
      </c>
      <c r="O97" s="66"/>
      <c r="P97" s="189">
        <f>O97*H97</f>
        <v>0</v>
      </c>
      <c r="Q97" s="189">
        <v>0</v>
      </c>
      <c r="R97" s="189">
        <f>Q97*H97</f>
        <v>0</v>
      </c>
      <c r="S97" s="189">
        <v>0</v>
      </c>
      <c r="T97" s="190">
        <f>S97*H97</f>
        <v>0</v>
      </c>
      <c r="U97" s="36"/>
      <c r="V97" s="36"/>
      <c r="W97" s="36"/>
      <c r="X97" s="36"/>
      <c r="Y97" s="36"/>
      <c r="Z97" s="36"/>
      <c r="AA97" s="36"/>
      <c r="AB97" s="36"/>
      <c r="AC97" s="36"/>
      <c r="AD97" s="36"/>
      <c r="AE97" s="36"/>
      <c r="AR97" s="191" t="s">
        <v>207</v>
      </c>
      <c r="AT97" s="191" t="s">
        <v>202</v>
      </c>
      <c r="AU97" s="191" t="s">
        <v>89</v>
      </c>
      <c r="AY97" s="19" t="s">
        <v>201</v>
      </c>
      <c r="BE97" s="192">
        <f>IF(N97="základní",J97,0)</f>
        <v>0</v>
      </c>
      <c r="BF97" s="192">
        <f>IF(N97="snížená",J97,0)</f>
        <v>0</v>
      </c>
      <c r="BG97" s="192">
        <f>IF(N97="zákl. přenesená",J97,0)</f>
        <v>0</v>
      </c>
      <c r="BH97" s="192">
        <f>IF(N97="sníž. přenesená",J97,0)</f>
        <v>0</v>
      </c>
      <c r="BI97" s="192">
        <f>IF(N97="nulová",J97,0)</f>
        <v>0</v>
      </c>
      <c r="BJ97" s="19" t="s">
        <v>23</v>
      </c>
      <c r="BK97" s="192">
        <f>ROUND(I97*H97,2)</f>
        <v>0</v>
      </c>
      <c r="BL97" s="19" t="s">
        <v>207</v>
      </c>
      <c r="BM97" s="191" t="s">
        <v>3058</v>
      </c>
    </row>
    <row r="98" spans="1:65" s="2" customFormat="1" ht="97.5">
      <c r="A98" s="36"/>
      <c r="B98" s="37"/>
      <c r="C98" s="38"/>
      <c r="D98" s="193" t="s">
        <v>209</v>
      </c>
      <c r="E98" s="38"/>
      <c r="F98" s="194" t="s">
        <v>1361</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209</v>
      </c>
      <c r="AU98" s="19" t="s">
        <v>89</v>
      </c>
    </row>
    <row r="99" spans="1:65" s="2" customFormat="1" ht="24.2" customHeight="1">
      <c r="A99" s="36"/>
      <c r="B99" s="37"/>
      <c r="C99" s="180" t="s">
        <v>234</v>
      </c>
      <c r="D99" s="180" t="s">
        <v>202</v>
      </c>
      <c r="E99" s="181" t="s">
        <v>1362</v>
      </c>
      <c r="F99" s="182" t="s">
        <v>1291</v>
      </c>
      <c r="G99" s="183" t="s">
        <v>285</v>
      </c>
      <c r="H99" s="184">
        <v>6.8680000000000003</v>
      </c>
      <c r="I99" s="185"/>
      <c r="J99" s="186">
        <f>ROUND(I99*H99,2)</f>
        <v>0</v>
      </c>
      <c r="K99" s="182" t="s">
        <v>206</v>
      </c>
      <c r="L99" s="41"/>
      <c r="M99" s="187" t="s">
        <v>22</v>
      </c>
      <c r="N99" s="188" t="s">
        <v>51</v>
      </c>
      <c r="O99" s="66"/>
      <c r="P99" s="189">
        <f>O99*H99</f>
        <v>0</v>
      </c>
      <c r="Q99" s="189">
        <v>0</v>
      </c>
      <c r="R99" s="189">
        <f>Q99*H99</f>
        <v>0</v>
      </c>
      <c r="S99" s="189">
        <v>0</v>
      </c>
      <c r="T99" s="190">
        <f>S99*H99</f>
        <v>0</v>
      </c>
      <c r="U99" s="36"/>
      <c r="V99" s="36"/>
      <c r="W99" s="36"/>
      <c r="X99" s="36"/>
      <c r="Y99" s="36"/>
      <c r="Z99" s="36"/>
      <c r="AA99" s="36"/>
      <c r="AB99" s="36"/>
      <c r="AC99" s="36"/>
      <c r="AD99" s="36"/>
      <c r="AE99" s="36"/>
      <c r="AR99" s="191" t="s">
        <v>207</v>
      </c>
      <c r="AT99" s="191" t="s">
        <v>202</v>
      </c>
      <c r="AU99" s="191" t="s">
        <v>89</v>
      </c>
      <c r="AY99" s="19" t="s">
        <v>201</v>
      </c>
      <c r="BE99" s="192">
        <f>IF(N99="základní",J99,0)</f>
        <v>0</v>
      </c>
      <c r="BF99" s="192">
        <f>IF(N99="snížená",J99,0)</f>
        <v>0</v>
      </c>
      <c r="BG99" s="192">
        <f>IF(N99="zákl. přenesená",J99,0)</f>
        <v>0</v>
      </c>
      <c r="BH99" s="192">
        <f>IF(N99="sníž. přenesená",J99,0)</f>
        <v>0</v>
      </c>
      <c r="BI99" s="192">
        <f>IF(N99="nulová",J99,0)</f>
        <v>0</v>
      </c>
      <c r="BJ99" s="19" t="s">
        <v>23</v>
      </c>
      <c r="BK99" s="192">
        <f>ROUND(I99*H99,2)</f>
        <v>0</v>
      </c>
      <c r="BL99" s="19" t="s">
        <v>207</v>
      </c>
      <c r="BM99" s="191" t="s">
        <v>3059</v>
      </c>
    </row>
    <row r="100" spans="1:65" s="2" customFormat="1" ht="39">
      <c r="A100" s="36"/>
      <c r="B100" s="37"/>
      <c r="C100" s="38"/>
      <c r="D100" s="193" t="s">
        <v>209</v>
      </c>
      <c r="E100" s="38"/>
      <c r="F100" s="194" t="s">
        <v>1364</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209</v>
      </c>
      <c r="AU100" s="19" t="s">
        <v>89</v>
      </c>
    </row>
    <row r="101" spans="1:65" s="14" customFormat="1" ht="11.25">
      <c r="B101" s="208"/>
      <c r="C101" s="209"/>
      <c r="D101" s="193" t="s">
        <v>211</v>
      </c>
      <c r="E101" s="210" t="s">
        <v>22</v>
      </c>
      <c r="F101" s="211" t="s">
        <v>3060</v>
      </c>
      <c r="G101" s="209"/>
      <c r="H101" s="212">
        <v>6.8680000000000003</v>
      </c>
      <c r="I101" s="213"/>
      <c r="J101" s="209"/>
      <c r="K101" s="209"/>
      <c r="L101" s="214"/>
      <c r="M101" s="215"/>
      <c r="N101" s="216"/>
      <c r="O101" s="216"/>
      <c r="P101" s="216"/>
      <c r="Q101" s="216"/>
      <c r="R101" s="216"/>
      <c r="S101" s="216"/>
      <c r="T101" s="217"/>
      <c r="AT101" s="218" t="s">
        <v>211</v>
      </c>
      <c r="AU101" s="218" t="s">
        <v>89</v>
      </c>
      <c r="AV101" s="14" t="s">
        <v>89</v>
      </c>
      <c r="AW101" s="14" t="s">
        <v>41</v>
      </c>
      <c r="AX101" s="14" t="s">
        <v>23</v>
      </c>
      <c r="AY101" s="218" t="s">
        <v>201</v>
      </c>
    </row>
    <row r="102" spans="1:65" s="2" customFormat="1" ht="24.2" customHeight="1">
      <c r="A102" s="36"/>
      <c r="B102" s="37"/>
      <c r="C102" s="180" t="s">
        <v>241</v>
      </c>
      <c r="D102" s="180" t="s">
        <v>202</v>
      </c>
      <c r="E102" s="181" t="s">
        <v>1366</v>
      </c>
      <c r="F102" s="182" t="s">
        <v>1367</v>
      </c>
      <c r="G102" s="183" t="s">
        <v>224</v>
      </c>
      <c r="H102" s="184">
        <v>4.3419999999999996</v>
      </c>
      <c r="I102" s="185"/>
      <c r="J102" s="186">
        <f>ROUND(I102*H102,2)</f>
        <v>0</v>
      </c>
      <c r="K102" s="182" t="s">
        <v>206</v>
      </c>
      <c r="L102" s="41"/>
      <c r="M102" s="187" t="s">
        <v>22</v>
      </c>
      <c r="N102" s="188" t="s">
        <v>51</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207</v>
      </c>
      <c r="AT102" s="191" t="s">
        <v>202</v>
      </c>
      <c r="AU102" s="191" t="s">
        <v>89</v>
      </c>
      <c r="AY102" s="19" t="s">
        <v>201</v>
      </c>
      <c r="BE102" s="192">
        <f>IF(N102="základní",J102,0)</f>
        <v>0</v>
      </c>
      <c r="BF102" s="192">
        <f>IF(N102="snížená",J102,0)</f>
        <v>0</v>
      </c>
      <c r="BG102" s="192">
        <f>IF(N102="zákl. přenesená",J102,0)</f>
        <v>0</v>
      </c>
      <c r="BH102" s="192">
        <f>IF(N102="sníž. přenesená",J102,0)</f>
        <v>0</v>
      </c>
      <c r="BI102" s="192">
        <f>IF(N102="nulová",J102,0)</f>
        <v>0</v>
      </c>
      <c r="BJ102" s="19" t="s">
        <v>23</v>
      </c>
      <c r="BK102" s="192">
        <f>ROUND(I102*H102,2)</f>
        <v>0</v>
      </c>
      <c r="BL102" s="19" t="s">
        <v>207</v>
      </c>
      <c r="BM102" s="191" t="s">
        <v>3061</v>
      </c>
    </row>
    <row r="103" spans="1:65" s="2" customFormat="1" ht="126.75">
      <c r="A103" s="36"/>
      <c r="B103" s="37"/>
      <c r="C103" s="38"/>
      <c r="D103" s="193" t="s">
        <v>209</v>
      </c>
      <c r="E103" s="38"/>
      <c r="F103" s="194" t="s">
        <v>1369</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209</v>
      </c>
      <c r="AU103" s="19" t="s">
        <v>89</v>
      </c>
    </row>
    <row r="104" spans="1:65" s="14" customFormat="1" ht="11.25">
      <c r="B104" s="208"/>
      <c r="C104" s="209"/>
      <c r="D104" s="193" t="s">
        <v>211</v>
      </c>
      <c r="E104" s="210" t="s">
        <v>22</v>
      </c>
      <c r="F104" s="211" t="s">
        <v>3062</v>
      </c>
      <c r="G104" s="209"/>
      <c r="H104" s="212">
        <v>4.3419999999999996</v>
      </c>
      <c r="I104" s="213"/>
      <c r="J104" s="209"/>
      <c r="K104" s="209"/>
      <c r="L104" s="214"/>
      <c r="M104" s="215"/>
      <c r="N104" s="216"/>
      <c r="O104" s="216"/>
      <c r="P104" s="216"/>
      <c r="Q104" s="216"/>
      <c r="R104" s="216"/>
      <c r="S104" s="216"/>
      <c r="T104" s="217"/>
      <c r="AT104" s="218" t="s">
        <v>211</v>
      </c>
      <c r="AU104" s="218" t="s">
        <v>89</v>
      </c>
      <c r="AV104" s="14" t="s">
        <v>89</v>
      </c>
      <c r="AW104" s="14" t="s">
        <v>41</v>
      </c>
      <c r="AX104" s="14" t="s">
        <v>23</v>
      </c>
      <c r="AY104" s="218" t="s">
        <v>201</v>
      </c>
    </row>
    <row r="105" spans="1:65" s="12" customFormat="1" ht="22.9" customHeight="1">
      <c r="B105" s="164"/>
      <c r="C105" s="165"/>
      <c r="D105" s="166" t="s">
        <v>79</v>
      </c>
      <c r="E105" s="178" t="s">
        <v>89</v>
      </c>
      <c r="F105" s="178" t="s">
        <v>240</v>
      </c>
      <c r="G105" s="165"/>
      <c r="H105" s="165"/>
      <c r="I105" s="168"/>
      <c r="J105" s="179">
        <f>BK105</f>
        <v>0</v>
      </c>
      <c r="K105" s="165"/>
      <c r="L105" s="170"/>
      <c r="M105" s="171"/>
      <c r="N105" s="172"/>
      <c r="O105" s="172"/>
      <c r="P105" s="173">
        <f>SUM(P106:P109)</f>
        <v>0</v>
      </c>
      <c r="Q105" s="172"/>
      <c r="R105" s="173">
        <f>SUM(R106:R109)</f>
        <v>7.7482715600000001</v>
      </c>
      <c r="S105" s="172"/>
      <c r="T105" s="174">
        <f>SUM(T106:T109)</f>
        <v>0</v>
      </c>
      <c r="AR105" s="175" t="s">
        <v>23</v>
      </c>
      <c r="AT105" s="176" t="s">
        <v>79</v>
      </c>
      <c r="AU105" s="176" t="s">
        <v>23</v>
      </c>
      <c r="AY105" s="175" t="s">
        <v>201</v>
      </c>
      <c r="BK105" s="177">
        <f>SUM(BK106:BK109)</f>
        <v>0</v>
      </c>
    </row>
    <row r="106" spans="1:65" s="2" customFormat="1" ht="14.45" customHeight="1">
      <c r="A106" s="36"/>
      <c r="B106" s="37"/>
      <c r="C106" s="180" t="s">
        <v>246</v>
      </c>
      <c r="D106" s="180" t="s">
        <v>202</v>
      </c>
      <c r="E106" s="181" t="s">
        <v>3063</v>
      </c>
      <c r="F106" s="182" t="s">
        <v>3064</v>
      </c>
      <c r="G106" s="183" t="s">
        <v>224</v>
      </c>
      <c r="H106" s="184">
        <v>3.4340000000000002</v>
      </c>
      <c r="I106" s="185"/>
      <c r="J106" s="186">
        <f>ROUND(I106*H106,2)</f>
        <v>0</v>
      </c>
      <c r="K106" s="182" t="s">
        <v>206</v>
      </c>
      <c r="L106" s="41"/>
      <c r="M106" s="187" t="s">
        <v>22</v>
      </c>
      <c r="N106" s="188" t="s">
        <v>51</v>
      </c>
      <c r="O106" s="66"/>
      <c r="P106" s="189">
        <f>O106*H106</f>
        <v>0</v>
      </c>
      <c r="Q106" s="189">
        <v>2.2563399999999998</v>
      </c>
      <c r="R106" s="189">
        <f>Q106*H106</f>
        <v>7.7482715600000001</v>
      </c>
      <c r="S106" s="189">
        <v>0</v>
      </c>
      <c r="T106" s="190">
        <f>S106*H106</f>
        <v>0</v>
      </c>
      <c r="U106" s="36"/>
      <c r="V106" s="36"/>
      <c r="W106" s="36"/>
      <c r="X106" s="36"/>
      <c r="Y106" s="36"/>
      <c r="Z106" s="36"/>
      <c r="AA106" s="36"/>
      <c r="AB106" s="36"/>
      <c r="AC106" s="36"/>
      <c r="AD106" s="36"/>
      <c r="AE106" s="36"/>
      <c r="AR106" s="191" t="s">
        <v>207</v>
      </c>
      <c r="AT106" s="191" t="s">
        <v>202</v>
      </c>
      <c r="AU106" s="191" t="s">
        <v>89</v>
      </c>
      <c r="AY106" s="19" t="s">
        <v>201</v>
      </c>
      <c r="BE106" s="192">
        <f>IF(N106="základní",J106,0)</f>
        <v>0</v>
      </c>
      <c r="BF106" s="192">
        <f>IF(N106="snížená",J106,0)</f>
        <v>0</v>
      </c>
      <c r="BG106" s="192">
        <f>IF(N106="zákl. přenesená",J106,0)</f>
        <v>0</v>
      </c>
      <c r="BH106" s="192">
        <f>IF(N106="sníž. přenesená",J106,0)</f>
        <v>0</v>
      </c>
      <c r="BI106" s="192">
        <f>IF(N106="nulová",J106,0)</f>
        <v>0</v>
      </c>
      <c r="BJ106" s="19" t="s">
        <v>23</v>
      </c>
      <c r="BK106" s="192">
        <f>ROUND(I106*H106,2)</f>
        <v>0</v>
      </c>
      <c r="BL106" s="19" t="s">
        <v>207</v>
      </c>
      <c r="BM106" s="191" t="s">
        <v>3065</v>
      </c>
    </row>
    <row r="107" spans="1:65" s="2" customFormat="1" ht="58.5">
      <c r="A107" s="36"/>
      <c r="B107" s="37"/>
      <c r="C107" s="38"/>
      <c r="D107" s="193" t="s">
        <v>209</v>
      </c>
      <c r="E107" s="38"/>
      <c r="F107" s="194" t="s">
        <v>3066</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209</v>
      </c>
      <c r="AU107" s="19" t="s">
        <v>89</v>
      </c>
    </row>
    <row r="108" spans="1:65" s="13" customFormat="1" ht="11.25">
      <c r="B108" s="198"/>
      <c r="C108" s="199"/>
      <c r="D108" s="193" t="s">
        <v>211</v>
      </c>
      <c r="E108" s="200" t="s">
        <v>22</v>
      </c>
      <c r="F108" s="201" t="s">
        <v>3067</v>
      </c>
      <c r="G108" s="199"/>
      <c r="H108" s="200" t="s">
        <v>22</v>
      </c>
      <c r="I108" s="202"/>
      <c r="J108" s="199"/>
      <c r="K108" s="199"/>
      <c r="L108" s="203"/>
      <c r="M108" s="204"/>
      <c r="N108" s="205"/>
      <c r="O108" s="205"/>
      <c r="P108" s="205"/>
      <c r="Q108" s="205"/>
      <c r="R108" s="205"/>
      <c r="S108" s="205"/>
      <c r="T108" s="206"/>
      <c r="AT108" s="207" t="s">
        <v>211</v>
      </c>
      <c r="AU108" s="207" t="s">
        <v>89</v>
      </c>
      <c r="AV108" s="13" t="s">
        <v>23</v>
      </c>
      <c r="AW108" s="13" t="s">
        <v>41</v>
      </c>
      <c r="AX108" s="13" t="s">
        <v>80</v>
      </c>
      <c r="AY108" s="207" t="s">
        <v>201</v>
      </c>
    </row>
    <row r="109" spans="1:65" s="14" customFormat="1" ht="11.25">
      <c r="B109" s="208"/>
      <c r="C109" s="209"/>
      <c r="D109" s="193" t="s">
        <v>211</v>
      </c>
      <c r="E109" s="210" t="s">
        <v>22</v>
      </c>
      <c r="F109" s="211" t="s">
        <v>3068</v>
      </c>
      <c r="G109" s="209"/>
      <c r="H109" s="212">
        <v>3.4340000000000002</v>
      </c>
      <c r="I109" s="213"/>
      <c r="J109" s="209"/>
      <c r="K109" s="209"/>
      <c r="L109" s="214"/>
      <c r="M109" s="215"/>
      <c r="N109" s="216"/>
      <c r="O109" s="216"/>
      <c r="P109" s="216"/>
      <c r="Q109" s="216"/>
      <c r="R109" s="216"/>
      <c r="S109" s="216"/>
      <c r="T109" s="217"/>
      <c r="AT109" s="218" t="s">
        <v>211</v>
      </c>
      <c r="AU109" s="218" t="s">
        <v>89</v>
      </c>
      <c r="AV109" s="14" t="s">
        <v>89</v>
      </c>
      <c r="AW109" s="14" t="s">
        <v>41</v>
      </c>
      <c r="AX109" s="14" t="s">
        <v>23</v>
      </c>
      <c r="AY109" s="218" t="s">
        <v>201</v>
      </c>
    </row>
    <row r="110" spans="1:65" s="12" customFormat="1" ht="22.9" customHeight="1">
      <c r="B110" s="164"/>
      <c r="C110" s="165"/>
      <c r="D110" s="166" t="s">
        <v>79</v>
      </c>
      <c r="E110" s="178" t="s">
        <v>221</v>
      </c>
      <c r="F110" s="178" t="s">
        <v>290</v>
      </c>
      <c r="G110" s="165"/>
      <c r="H110" s="165"/>
      <c r="I110" s="168"/>
      <c r="J110" s="179">
        <f>BK110</f>
        <v>0</v>
      </c>
      <c r="K110" s="165"/>
      <c r="L110" s="170"/>
      <c r="M110" s="171"/>
      <c r="N110" s="172"/>
      <c r="O110" s="172"/>
      <c r="P110" s="173">
        <f>SUM(P111:P125)</f>
        <v>0</v>
      </c>
      <c r="Q110" s="172"/>
      <c r="R110" s="173">
        <f>SUM(R111:R125)</f>
        <v>6.1363699999999994</v>
      </c>
      <c r="S110" s="172"/>
      <c r="T110" s="174">
        <f>SUM(T111:T125)</f>
        <v>0</v>
      </c>
      <c r="AR110" s="175" t="s">
        <v>23</v>
      </c>
      <c r="AT110" s="176" t="s">
        <v>79</v>
      </c>
      <c r="AU110" s="176" t="s">
        <v>23</v>
      </c>
      <c r="AY110" s="175" t="s">
        <v>201</v>
      </c>
      <c r="BK110" s="177">
        <f>SUM(BK111:BK125)</f>
        <v>0</v>
      </c>
    </row>
    <row r="111" spans="1:65" s="2" customFormat="1" ht="24.2" customHeight="1">
      <c r="A111" s="36"/>
      <c r="B111" s="37"/>
      <c r="C111" s="180" t="s">
        <v>253</v>
      </c>
      <c r="D111" s="180" t="s">
        <v>202</v>
      </c>
      <c r="E111" s="181" t="s">
        <v>3069</v>
      </c>
      <c r="F111" s="182" t="s">
        <v>3070</v>
      </c>
      <c r="G111" s="183" t="s">
        <v>434</v>
      </c>
      <c r="H111" s="184">
        <v>33</v>
      </c>
      <c r="I111" s="185"/>
      <c r="J111" s="186">
        <f>ROUND(I111*H111,2)</f>
        <v>0</v>
      </c>
      <c r="K111" s="182" t="s">
        <v>206</v>
      </c>
      <c r="L111" s="41"/>
      <c r="M111" s="187" t="s">
        <v>22</v>
      </c>
      <c r="N111" s="188" t="s">
        <v>51</v>
      </c>
      <c r="O111" s="66"/>
      <c r="P111" s="189">
        <f>O111*H111</f>
        <v>0</v>
      </c>
      <c r="Q111" s="189">
        <v>0.17488999999999999</v>
      </c>
      <c r="R111" s="189">
        <f>Q111*H111</f>
        <v>5.7713699999999992</v>
      </c>
      <c r="S111" s="189">
        <v>0</v>
      </c>
      <c r="T111" s="190">
        <f>S111*H111</f>
        <v>0</v>
      </c>
      <c r="U111" s="36"/>
      <c r="V111" s="36"/>
      <c r="W111" s="36"/>
      <c r="X111" s="36"/>
      <c r="Y111" s="36"/>
      <c r="Z111" s="36"/>
      <c r="AA111" s="36"/>
      <c r="AB111" s="36"/>
      <c r="AC111" s="36"/>
      <c r="AD111" s="36"/>
      <c r="AE111" s="36"/>
      <c r="AR111" s="191" t="s">
        <v>207</v>
      </c>
      <c r="AT111" s="191" t="s">
        <v>202</v>
      </c>
      <c r="AU111" s="191" t="s">
        <v>89</v>
      </c>
      <c r="AY111" s="19" t="s">
        <v>201</v>
      </c>
      <c r="BE111" s="192">
        <f>IF(N111="základní",J111,0)</f>
        <v>0</v>
      </c>
      <c r="BF111" s="192">
        <f>IF(N111="snížená",J111,0)</f>
        <v>0</v>
      </c>
      <c r="BG111" s="192">
        <f>IF(N111="zákl. přenesená",J111,0)</f>
        <v>0</v>
      </c>
      <c r="BH111" s="192">
        <f>IF(N111="sníž. přenesená",J111,0)</f>
        <v>0</v>
      </c>
      <c r="BI111" s="192">
        <f>IF(N111="nulová",J111,0)</f>
        <v>0</v>
      </c>
      <c r="BJ111" s="19" t="s">
        <v>23</v>
      </c>
      <c r="BK111" s="192">
        <f>ROUND(I111*H111,2)</f>
        <v>0</v>
      </c>
      <c r="BL111" s="19" t="s">
        <v>207</v>
      </c>
      <c r="BM111" s="191" t="s">
        <v>3071</v>
      </c>
    </row>
    <row r="112" spans="1:65" s="2" customFormat="1" ht="97.5">
      <c r="A112" s="36"/>
      <c r="B112" s="37"/>
      <c r="C112" s="38"/>
      <c r="D112" s="193" t="s">
        <v>209</v>
      </c>
      <c r="E112" s="38"/>
      <c r="F112" s="194" t="s">
        <v>3072</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209</v>
      </c>
      <c r="AU112" s="19" t="s">
        <v>89</v>
      </c>
    </row>
    <row r="113" spans="1:65" s="13" customFormat="1" ht="11.25">
      <c r="B113" s="198"/>
      <c r="C113" s="199"/>
      <c r="D113" s="193" t="s">
        <v>211</v>
      </c>
      <c r="E113" s="200" t="s">
        <v>22</v>
      </c>
      <c r="F113" s="201" t="s">
        <v>3073</v>
      </c>
      <c r="G113" s="199"/>
      <c r="H113" s="200" t="s">
        <v>22</v>
      </c>
      <c r="I113" s="202"/>
      <c r="J113" s="199"/>
      <c r="K113" s="199"/>
      <c r="L113" s="203"/>
      <c r="M113" s="204"/>
      <c r="N113" s="205"/>
      <c r="O113" s="205"/>
      <c r="P113" s="205"/>
      <c r="Q113" s="205"/>
      <c r="R113" s="205"/>
      <c r="S113" s="205"/>
      <c r="T113" s="206"/>
      <c r="AT113" s="207" t="s">
        <v>211</v>
      </c>
      <c r="AU113" s="207" t="s">
        <v>89</v>
      </c>
      <c r="AV113" s="13" t="s">
        <v>23</v>
      </c>
      <c r="AW113" s="13" t="s">
        <v>41</v>
      </c>
      <c r="AX113" s="13" t="s">
        <v>80</v>
      </c>
      <c r="AY113" s="207" t="s">
        <v>201</v>
      </c>
    </row>
    <row r="114" spans="1:65" s="14" customFormat="1" ht="11.25">
      <c r="B114" s="208"/>
      <c r="C114" s="209"/>
      <c r="D114" s="193" t="s">
        <v>211</v>
      </c>
      <c r="E114" s="210" t="s">
        <v>22</v>
      </c>
      <c r="F114" s="211" t="s">
        <v>384</v>
      </c>
      <c r="G114" s="209"/>
      <c r="H114" s="212">
        <v>27</v>
      </c>
      <c r="I114" s="213"/>
      <c r="J114" s="209"/>
      <c r="K114" s="209"/>
      <c r="L114" s="214"/>
      <c r="M114" s="215"/>
      <c r="N114" s="216"/>
      <c r="O114" s="216"/>
      <c r="P114" s="216"/>
      <c r="Q114" s="216"/>
      <c r="R114" s="216"/>
      <c r="S114" s="216"/>
      <c r="T114" s="217"/>
      <c r="AT114" s="218" t="s">
        <v>211</v>
      </c>
      <c r="AU114" s="218" t="s">
        <v>89</v>
      </c>
      <c r="AV114" s="14" t="s">
        <v>89</v>
      </c>
      <c r="AW114" s="14" t="s">
        <v>41</v>
      </c>
      <c r="AX114" s="14" t="s">
        <v>80</v>
      </c>
      <c r="AY114" s="218" t="s">
        <v>201</v>
      </c>
    </row>
    <row r="115" spans="1:65" s="13" customFormat="1" ht="11.25">
      <c r="B115" s="198"/>
      <c r="C115" s="199"/>
      <c r="D115" s="193" t="s">
        <v>211</v>
      </c>
      <c r="E115" s="200" t="s">
        <v>22</v>
      </c>
      <c r="F115" s="201" t="s">
        <v>3074</v>
      </c>
      <c r="G115" s="199"/>
      <c r="H115" s="200" t="s">
        <v>22</v>
      </c>
      <c r="I115" s="202"/>
      <c r="J115" s="199"/>
      <c r="K115" s="199"/>
      <c r="L115" s="203"/>
      <c r="M115" s="204"/>
      <c r="N115" s="205"/>
      <c r="O115" s="205"/>
      <c r="P115" s="205"/>
      <c r="Q115" s="205"/>
      <c r="R115" s="205"/>
      <c r="S115" s="205"/>
      <c r="T115" s="206"/>
      <c r="AT115" s="207" t="s">
        <v>211</v>
      </c>
      <c r="AU115" s="207" t="s">
        <v>89</v>
      </c>
      <c r="AV115" s="13" t="s">
        <v>23</v>
      </c>
      <c r="AW115" s="13" t="s">
        <v>41</v>
      </c>
      <c r="AX115" s="13" t="s">
        <v>80</v>
      </c>
      <c r="AY115" s="207" t="s">
        <v>201</v>
      </c>
    </row>
    <row r="116" spans="1:65" s="14" customFormat="1" ht="11.25">
      <c r="B116" s="208"/>
      <c r="C116" s="209"/>
      <c r="D116" s="193" t="s">
        <v>211</v>
      </c>
      <c r="E116" s="210" t="s">
        <v>22</v>
      </c>
      <c r="F116" s="211" t="s">
        <v>241</v>
      </c>
      <c r="G116" s="209"/>
      <c r="H116" s="212">
        <v>6</v>
      </c>
      <c r="I116" s="213"/>
      <c r="J116" s="209"/>
      <c r="K116" s="209"/>
      <c r="L116" s="214"/>
      <c r="M116" s="215"/>
      <c r="N116" s="216"/>
      <c r="O116" s="216"/>
      <c r="P116" s="216"/>
      <c r="Q116" s="216"/>
      <c r="R116" s="216"/>
      <c r="S116" s="216"/>
      <c r="T116" s="217"/>
      <c r="AT116" s="218" t="s">
        <v>211</v>
      </c>
      <c r="AU116" s="218" t="s">
        <v>89</v>
      </c>
      <c r="AV116" s="14" t="s">
        <v>89</v>
      </c>
      <c r="AW116" s="14" t="s">
        <v>41</v>
      </c>
      <c r="AX116" s="14" t="s">
        <v>80</v>
      </c>
      <c r="AY116" s="218" t="s">
        <v>201</v>
      </c>
    </row>
    <row r="117" spans="1:65" s="15" customFormat="1" ht="11.25">
      <c r="B117" s="229"/>
      <c r="C117" s="230"/>
      <c r="D117" s="193" t="s">
        <v>211</v>
      </c>
      <c r="E117" s="231" t="s">
        <v>22</v>
      </c>
      <c r="F117" s="232" t="s">
        <v>316</v>
      </c>
      <c r="G117" s="230"/>
      <c r="H117" s="233">
        <v>33</v>
      </c>
      <c r="I117" s="234"/>
      <c r="J117" s="230"/>
      <c r="K117" s="230"/>
      <c r="L117" s="235"/>
      <c r="M117" s="236"/>
      <c r="N117" s="237"/>
      <c r="O117" s="237"/>
      <c r="P117" s="237"/>
      <c r="Q117" s="237"/>
      <c r="R117" s="237"/>
      <c r="S117" s="237"/>
      <c r="T117" s="238"/>
      <c r="AT117" s="239" t="s">
        <v>211</v>
      </c>
      <c r="AU117" s="239" t="s">
        <v>89</v>
      </c>
      <c r="AV117" s="15" t="s">
        <v>207</v>
      </c>
      <c r="AW117" s="15" t="s">
        <v>41</v>
      </c>
      <c r="AX117" s="15" t="s">
        <v>23</v>
      </c>
      <c r="AY117" s="239" t="s">
        <v>201</v>
      </c>
    </row>
    <row r="118" spans="1:65" s="2" customFormat="1" ht="14.45" customHeight="1">
      <c r="A118" s="36"/>
      <c r="B118" s="37"/>
      <c r="C118" s="219" t="s">
        <v>260</v>
      </c>
      <c r="D118" s="219" t="s">
        <v>261</v>
      </c>
      <c r="E118" s="220" t="s">
        <v>3075</v>
      </c>
      <c r="F118" s="221" t="s">
        <v>3076</v>
      </c>
      <c r="G118" s="222" t="s">
        <v>434</v>
      </c>
      <c r="H118" s="223">
        <v>27</v>
      </c>
      <c r="I118" s="224"/>
      <c r="J118" s="225">
        <f>ROUND(I118*H118,2)</f>
        <v>0</v>
      </c>
      <c r="K118" s="221" t="s">
        <v>206</v>
      </c>
      <c r="L118" s="226"/>
      <c r="M118" s="227" t="s">
        <v>22</v>
      </c>
      <c r="N118" s="228" t="s">
        <v>51</v>
      </c>
      <c r="O118" s="66"/>
      <c r="P118" s="189">
        <f>O118*H118</f>
        <v>0</v>
      </c>
      <c r="Q118" s="189">
        <v>3.3999999999999998E-3</v>
      </c>
      <c r="R118" s="189">
        <f>Q118*H118</f>
        <v>9.1799999999999993E-2</v>
      </c>
      <c r="S118" s="189">
        <v>0</v>
      </c>
      <c r="T118" s="190">
        <f>S118*H118</f>
        <v>0</v>
      </c>
      <c r="U118" s="36"/>
      <c r="V118" s="36"/>
      <c r="W118" s="36"/>
      <c r="X118" s="36"/>
      <c r="Y118" s="36"/>
      <c r="Z118" s="36"/>
      <c r="AA118" s="36"/>
      <c r="AB118" s="36"/>
      <c r="AC118" s="36"/>
      <c r="AD118" s="36"/>
      <c r="AE118" s="36"/>
      <c r="AR118" s="191" t="s">
        <v>253</v>
      </c>
      <c r="AT118" s="191" t="s">
        <v>261</v>
      </c>
      <c r="AU118" s="191" t="s">
        <v>89</v>
      </c>
      <c r="AY118" s="19" t="s">
        <v>201</v>
      </c>
      <c r="BE118" s="192">
        <f>IF(N118="základní",J118,0)</f>
        <v>0</v>
      </c>
      <c r="BF118" s="192">
        <f>IF(N118="snížená",J118,0)</f>
        <v>0</v>
      </c>
      <c r="BG118" s="192">
        <f>IF(N118="zákl. přenesená",J118,0)</f>
        <v>0</v>
      </c>
      <c r="BH118" s="192">
        <f>IF(N118="sníž. přenesená",J118,0)</f>
        <v>0</v>
      </c>
      <c r="BI118" s="192">
        <f>IF(N118="nulová",J118,0)</f>
        <v>0</v>
      </c>
      <c r="BJ118" s="19" t="s">
        <v>23</v>
      </c>
      <c r="BK118" s="192">
        <f>ROUND(I118*H118,2)</f>
        <v>0</v>
      </c>
      <c r="BL118" s="19" t="s">
        <v>207</v>
      </c>
      <c r="BM118" s="191" t="s">
        <v>3077</v>
      </c>
    </row>
    <row r="119" spans="1:65" s="2" customFormat="1" ht="14.45" customHeight="1">
      <c r="A119" s="36"/>
      <c r="B119" s="37"/>
      <c r="C119" s="219" t="s">
        <v>28</v>
      </c>
      <c r="D119" s="219" t="s">
        <v>261</v>
      </c>
      <c r="E119" s="220" t="s">
        <v>3078</v>
      </c>
      <c r="F119" s="221" t="s">
        <v>3079</v>
      </c>
      <c r="G119" s="222" t="s">
        <v>434</v>
      </c>
      <c r="H119" s="223">
        <v>6</v>
      </c>
      <c r="I119" s="224"/>
      <c r="J119" s="225">
        <f>ROUND(I119*H119,2)</f>
        <v>0</v>
      </c>
      <c r="K119" s="221" t="s">
        <v>206</v>
      </c>
      <c r="L119" s="226"/>
      <c r="M119" s="227" t="s">
        <v>22</v>
      </c>
      <c r="N119" s="228" t="s">
        <v>51</v>
      </c>
      <c r="O119" s="66"/>
      <c r="P119" s="189">
        <f>O119*H119</f>
        <v>0</v>
      </c>
      <c r="Q119" s="189">
        <v>2.7000000000000001E-3</v>
      </c>
      <c r="R119" s="189">
        <f>Q119*H119</f>
        <v>1.6199999999999999E-2</v>
      </c>
      <c r="S119" s="189">
        <v>0</v>
      </c>
      <c r="T119" s="190">
        <f>S119*H119</f>
        <v>0</v>
      </c>
      <c r="U119" s="36"/>
      <c r="V119" s="36"/>
      <c r="W119" s="36"/>
      <c r="X119" s="36"/>
      <c r="Y119" s="36"/>
      <c r="Z119" s="36"/>
      <c r="AA119" s="36"/>
      <c r="AB119" s="36"/>
      <c r="AC119" s="36"/>
      <c r="AD119" s="36"/>
      <c r="AE119" s="36"/>
      <c r="AR119" s="191" t="s">
        <v>253</v>
      </c>
      <c r="AT119" s="191" t="s">
        <v>261</v>
      </c>
      <c r="AU119" s="191" t="s">
        <v>89</v>
      </c>
      <c r="AY119" s="19" t="s">
        <v>201</v>
      </c>
      <c r="BE119" s="192">
        <f>IF(N119="základní",J119,0)</f>
        <v>0</v>
      </c>
      <c r="BF119" s="192">
        <f>IF(N119="snížená",J119,0)</f>
        <v>0</v>
      </c>
      <c r="BG119" s="192">
        <f>IF(N119="zákl. přenesená",J119,0)</f>
        <v>0</v>
      </c>
      <c r="BH119" s="192">
        <f>IF(N119="sníž. přenesená",J119,0)</f>
        <v>0</v>
      </c>
      <c r="BI119" s="192">
        <f>IF(N119="nulová",J119,0)</f>
        <v>0</v>
      </c>
      <c r="BJ119" s="19" t="s">
        <v>23</v>
      </c>
      <c r="BK119" s="192">
        <f>ROUND(I119*H119,2)</f>
        <v>0</v>
      </c>
      <c r="BL119" s="19" t="s">
        <v>207</v>
      </c>
      <c r="BM119" s="191" t="s">
        <v>3080</v>
      </c>
    </row>
    <row r="120" spans="1:65" s="2" customFormat="1" ht="14.45" customHeight="1">
      <c r="A120" s="36"/>
      <c r="B120" s="37"/>
      <c r="C120" s="180" t="s">
        <v>129</v>
      </c>
      <c r="D120" s="180" t="s">
        <v>202</v>
      </c>
      <c r="E120" s="181" t="s">
        <v>3081</v>
      </c>
      <c r="F120" s="182" t="s">
        <v>3082</v>
      </c>
      <c r="G120" s="183" t="s">
        <v>434</v>
      </c>
      <c r="H120" s="184">
        <v>2</v>
      </c>
      <c r="I120" s="185"/>
      <c r="J120" s="186">
        <f>ROUND(I120*H120,2)</f>
        <v>0</v>
      </c>
      <c r="K120" s="182" t="s">
        <v>206</v>
      </c>
      <c r="L120" s="41"/>
      <c r="M120" s="187" t="s">
        <v>22</v>
      </c>
      <c r="N120" s="188" t="s">
        <v>51</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207</v>
      </c>
      <c r="AT120" s="191" t="s">
        <v>202</v>
      </c>
      <c r="AU120" s="191" t="s">
        <v>89</v>
      </c>
      <c r="AY120" s="19" t="s">
        <v>201</v>
      </c>
      <c r="BE120" s="192">
        <f>IF(N120="základní",J120,0)</f>
        <v>0</v>
      </c>
      <c r="BF120" s="192">
        <f>IF(N120="snížená",J120,0)</f>
        <v>0</v>
      </c>
      <c r="BG120" s="192">
        <f>IF(N120="zákl. přenesená",J120,0)</f>
        <v>0</v>
      </c>
      <c r="BH120" s="192">
        <f>IF(N120="sníž. přenesená",J120,0)</f>
        <v>0</v>
      </c>
      <c r="BI120" s="192">
        <f>IF(N120="nulová",J120,0)</f>
        <v>0</v>
      </c>
      <c r="BJ120" s="19" t="s">
        <v>23</v>
      </c>
      <c r="BK120" s="192">
        <f>ROUND(I120*H120,2)</f>
        <v>0</v>
      </c>
      <c r="BL120" s="19" t="s">
        <v>207</v>
      </c>
      <c r="BM120" s="191" t="s">
        <v>3083</v>
      </c>
    </row>
    <row r="121" spans="1:65" s="2" customFormat="1" ht="48.75">
      <c r="A121" s="36"/>
      <c r="B121" s="37"/>
      <c r="C121" s="38"/>
      <c r="D121" s="193" t="s">
        <v>209</v>
      </c>
      <c r="E121" s="38"/>
      <c r="F121" s="194" t="s">
        <v>3084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209</v>
      </c>
      <c r="AU121" s="19" t="s">
        <v>89</v>
      </c>
    </row>
    <row r="122" spans="1:65" s="2" customFormat="1" ht="14.45" customHeight="1">
      <c r="A122" s="36"/>
      <c r="B122" s="37"/>
      <c r="C122" s="219" t="s">
        <v>137</v>
      </c>
      <c r="D122" s="219" t="s">
        <v>261</v>
      </c>
      <c r="E122" s="220" t="s">
        <v>3085</v>
      </c>
      <c r="F122" s="221" t="s">
        <v>3086</v>
      </c>
      <c r="G122" s="222" t="s">
        <v>434</v>
      </c>
      <c r="H122" s="223">
        <v>2</v>
      </c>
      <c r="I122" s="224"/>
      <c r="J122" s="225">
        <f>ROUND(I122*H122,2)</f>
        <v>0</v>
      </c>
      <c r="K122" s="221" t="s">
        <v>206</v>
      </c>
      <c r="L122" s="226"/>
      <c r="M122" s="227" t="s">
        <v>22</v>
      </c>
      <c r="N122" s="228" t="s">
        <v>51</v>
      </c>
      <c r="O122" s="66"/>
      <c r="P122" s="189">
        <f>O122*H122</f>
        <v>0</v>
      </c>
      <c r="Q122" s="189">
        <v>9.8500000000000004E-2</v>
      </c>
      <c r="R122" s="189">
        <f>Q122*H122</f>
        <v>0.19700000000000001</v>
      </c>
      <c r="S122" s="189">
        <v>0</v>
      </c>
      <c r="T122" s="190">
        <f>S122*H122</f>
        <v>0</v>
      </c>
      <c r="U122" s="36"/>
      <c r="V122" s="36"/>
      <c r="W122" s="36"/>
      <c r="X122" s="36"/>
      <c r="Y122" s="36"/>
      <c r="Z122" s="36"/>
      <c r="AA122" s="36"/>
      <c r="AB122" s="36"/>
      <c r="AC122" s="36"/>
      <c r="AD122" s="36"/>
      <c r="AE122" s="36"/>
      <c r="AR122" s="191" t="s">
        <v>253</v>
      </c>
      <c r="AT122" s="191" t="s">
        <v>261</v>
      </c>
      <c r="AU122" s="191" t="s">
        <v>89</v>
      </c>
      <c r="AY122" s="19" t="s">
        <v>201</v>
      </c>
      <c r="BE122" s="192">
        <f>IF(N122="základní",J122,0)</f>
        <v>0</v>
      </c>
      <c r="BF122" s="192">
        <f>IF(N122="snížená",J122,0)</f>
        <v>0</v>
      </c>
      <c r="BG122" s="192">
        <f>IF(N122="zákl. přenesená",J122,0)</f>
        <v>0</v>
      </c>
      <c r="BH122" s="192">
        <f>IF(N122="sníž. přenesená",J122,0)</f>
        <v>0</v>
      </c>
      <c r="BI122" s="192">
        <f>IF(N122="nulová",J122,0)</f>
        <v>0</v>
      </c>
      <c r="BJ122" s="19" t="s">
        <v>23</v>
      </c>
      <c r="BK122" s="192">
        <f>ROUND(I122*H122,2)</f>
        <v>0</v>
      </c>
      <c r="BL122" s="19" t="s">
        <v>207</v>
      </c>
      <c r="BM122" s="191" t="s">
        <v>3087</v>
      </c>
    </row>
    <row r="123" spans="1:65" s="2" customFormat="1" ht="14.45" customHeight="1">
      <c r="A123" s="36"/>
      <c r="B123" s="37"/>
      <c r="C123" s="180" t="s">
        <v>143</v>
      </c>
      <c r="D123" s="180" t="s">
        <v>202</v>
      </c>
      <c r="E123" s="181" t="s">
        <v>3088</v>
      </c>
      <c r="F123" s="182" t="s">
        <v>3089</v>
      </c>
      <c r="G123" s="183" t="s">
        <v>216</v>
      </c>
      <c r="H123" s="184">
        <v>50</v>
      </c>
      <c r="I123" s="185"/>
      <c r="J123" s="186">
        <f>ROUND(I123*H123,2)</f>
        <v>0</v>
      </c>
      <c r="K123" s="182" t="s">
        <v>206</v>
      </c>
      <c r="L123" s="41"/>
      <c r="M123" s="187" t="s">
        <v>22</v>
      </c>
      <c r="N123" s="188" t="s">
        <v>51</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207</v>
      </c>
      <c r="AT123" s="191" t="s">
        <v>202</v>
      </c>
      <c r="AU123" s="191" t="s">
        <v>89</v>
      </c>
      <c r="AY123" s="19" t="s">
        <v>201</v>
      </c>
      <c r="BE123" s="192">
        <f>IF(N123="základní",J123,0)</f>
        <v>0</v>
      </c>
      <c r="BF123" s="192">
        <f>IF(N123="snížená",J123,0)</f>
        <v>0</v>
      </c>
      <c r="BG123" s="192">
        <f>IF(N123="zákl. přenesená",J123,0)</f>
        <v>0</v>
      </c>
      <c r="BH123" s="192">
        <f>IF(N123="sníž. přenesená",J123,0)</f>
        <v>0</v>
      </c>
      <c r="BI123" s="192">
        <f>IF(N123="nulová",J123,0)</f>
        <v>0</v>
      </c>
      <c r="BJ123" s="19" t="s">
        <v>23</v>
      </c>
      <c r="BK123" s="192">
        <f>ROUND(I123*H123,2)</f>
        <v>0</v>
      </c>
      <c r="BL123" s="19" t="s">
        <v>207</v>
      </c>
      <c r="BM123" s="191" t="s">
        <v>3090</v>
      </c>
    </row>
    <row r="124" spans="1:65" s="2" customFormat="1" ht="29.25">
      <c r="A124" s="36"/>
      <c r="B124" s="37"/>
      <c r="C124" s="38"/>
      <c r="D124" s="193" t="s">
        <v>209</v>
      </c>
      <c r="E124" s="38"/>
      <c r="F124" s="194" t="s">
        <v>3091</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209</v>
      </c>
      <c r="AU124" s="19" t="s">
        <v>89</v>
      </c>
    </row>
    <row r="125" spans="1:65" s="2" customFormat="1" ht="14.45" customHeight="1">
      <c r="A125" s="36"/>
      <c r="B125" s="37"/>
      <c r="C125" s="219" t="s">
        <v>152</v>
      </c>
      <c r="D125" s="219" t="s">
        <v>261</v>
      </c>
      <c r="E125" s="220" t="s">
        <v>3092</v>
      </c>
      <c r="F125" s="221" t="s">
        <v>3093</v>
      </c>
      <c r="G125" s="222" t="s">
        <v>216</v>
      </c>
      <c r="H125" s="223">
        <v>50</v>
      </c>
      <c r="I125" s="224"/>
      <c r="J125" s="225">
        <f>ROUND(I125*H125,2)</f>
        <v>0</v>
      </c>
      <c r="K125" s="221" t="s">
        <v>206</v>
      </c>
      <c r="L125" s="226"/>
      <c r="M125" s="227" t="s">
        <v>22</v>
      </c>
      <c r="N125" s="228" t="s">
        <v>51</v>
      </c>
      <c r="O125" s="66"/>
      <c r="P125" s="189">
        <f>O125*H125</f>
        <v>0</v>
      </c>
      <c r="Q125" s="189">
        <v>1.1999999999999999E-3</v>
      </c>
      <c r="R125" s="189">
        <f>Q125*H125</f>
        <v>0.06</v>
      </c>
      <c r="S125" s="189">
        <v>0</v>
      </c>
      <c r="T125" s="190">
        <f>S125*H125</f>
        <v>0</v>
      </c>
      <c r="U125" s="36"/>
      <c r="V125" s="36"/>
      <c r="W125" s="36"/>
      <c r="X125" s="36"/>
      <c r="Y125" s="36"/>
      <c r="Z125" s="36"/>
      <c r="AA125" s="36"/>
      <c r="AB125" s="36"/>
      <c r="AC125" s="36"/>
      <c r="AD125" s="36"/>
      <c r="AE125" s="36"/>
      <c r="AR125" s="191" t="s">
        <v>253</v>
      </c>
      <c r="AT125" s="191" t="s">
        <v>261</v>
      </c>
      <c r="AU125" s="191" t="s">
        <v>89</v>
      </c>
      <c r="AY125" s="19" t="s">
        <v>201</v>
      </c>
      <c r="BE125" s="192">
        <f>IF(N125="základní",J125,0)</f>
        <v>0</v>
      </c>
      <c r="BF125" s="192">
        <f>IF(N125="snížená",J125,0)</f>
        <v>0</v>
      </c>
      <c r="BG125" s="192">
        <f>IF(N125="zákl. přenesená",J125,0)</f>
        <v>0</v>
      </c>
      <c r="BH125" s="192">
        <f>IF(N125="sníž. přenesená",J125,0)</f>
        <v>0</v>
      </c>
      <c r="BI125" s="192">
        <f>IF(N125="nulová",J125,0)</f>
        <v>0</v>
      </c>
      <c r="BJ125" s="19" t="s">
        <v>23</v>
      </c>
      <c r="BK125" s="192">
        <f>ROUND(I125*H125,2)</f>
        <v>0</v>
      </c>
      <c r="BL125" s="19" t="s">
        <v>207</v>
      </c>
      <c r="BM125" s="191" t="s">
        <v>3094</v>
      </c>
    </row>
    <row r="126" spans="1:65" s="12" customFormat="1" ht="22.9" customHeight="1">
      <c r="B126" s="164"/>
      <c r="C126" s="165"/>
      <c r="D126" s="166" t="s">
        <v>79</v>
      </c>
      <c r="E126" s="178" t="s">
        <v>260</v>
      </c>
      <c r="F126" s="178" t="s">
        <v>570</v>
      </c>
      <c r="G126" s="165"/>
      <c r="H126" s="165"/>
      <c r="I126" s="168"/>
      <c r="J126" s="179">
        <f>BK126</f>
        <v>0</v>
      </c>
      <c r="K126" s="165"/>
      <c r="L126" s="170"/>
      <c r="M126" s="171"/>
      <c r="N126" s="172"/>
      <c r="O126" s="172"/>
      <c r="P126" s="173">
        <f>SUM(P127:P132)</f>
        <v>0</v>
      </c>
      <c r="Q126" s="172"/>
      <c r="R126" s="173">
        <f>SUM(R127:R132)</f>
        <v>0</v>
      </c>
      <c r="S126" s="172"/>
      <c r="T126" s="174">
        <f>SUM(T127:T132)</f>
        <v>2.2568999999999999</v>
      </c>
      <c r="AR126" s="175" t="s">
        <v>23</v>
      </c>
      <c r="AT126" s="176" t="s">
        <v>79</v>
      </c>
      <c r="AU126" s="176" t="s">
        <v>23</v>
      </c>
      <c r="AY126" s="175" t="s">
        <v>201</v>
      </c>
      <c r="BK126" s="177">
        <f>SUM(BK127:BK132)</f>
        <v>0</v>
      </c>
    </row>
    <row r="127" spans="1:65" s="2" customFormat="1" ht="14.45" customHeight="1">
      <c r="A127" s="36"/>
      <c r="B127" s="37"/>
      <c r="C127" s="180" t="s">
        <v>8</v>
      </c>
      <c r="D127" s="180" t="s">
        <v>202</v>
      </c>
      <c r="E127" s="181" t="s">
        <v>3095</v>
      </c>
      <c r="F127" s="182" t="s">
        <v>3096</v>
      </c>
      <c r="G127" s="183" t="s">
        <v>434</v>
      </c>
      <c r="H127" s="184">
        <v>27</v>
      </c>
      <c r="I127" s="185"/>
      <c r="J127" s="186">
        <f>ROUND(I127*H127,2)</f>
        <v>0</v>
      </c>
      <c r="K127" s="182" t="s">
        <v>206</v>
      </c>
      <c r="L127" s="41"/>
      <c r="M127" s="187" t="s">
        <v>22</v>
      </c>
      <c r="N127" s="188" t="s">
        <v>51</v>
      </c>
      <c r="O127" s="66"/>
      <c r="P127" s="189">
        <f>O127*H127</f>
        <v>0</v>
      </c>
      <c r="Q127" s="189">
        <v>0</v>
      </c>
      <c r="R127" s="189">
        <f>Q127*H127</f>
        <v>0</v>
      </c>
      <c r="S127" s="189">
        <v>6.5699999999999995E-2</v>
      </c>
      <c r="T127" s="190">
        <f>S127*H127</f>
        <v>1.7738999999999998</v>
      </c>
      <c r="U127" s="36"/>
      <c r="V127" s="36"/>
      <c r="W127" s="36"/>
      <c r="X127" s="36"/>
      <c r="Y127" s="36"/>
      <c r="Z127" s="36"/>
      <c r="AA127" s="36"/>
      <c r="AB127" s="36"/>
      <c r="AC127" s="36"/>
      <c r="AD127" s="36"/>
      <c r="AE127" s="36"/>
      <c r="AR127" s="191" t="s">
        <v>207</v>
      </c>
      <c r="AT127" s="191" t="s">
        <v>202</v>
      </c>
      <c r="AU127" s="191" t="s">
        <v>89</v>
      </c>
      <c r="AY127" s="19" t="s">
        <v>201</v>
      </c>
      <c r="BE127" s="192">
        <f>IF(N127="základní",J127,0)</f>
        <v>0</v>
      </c>
      <c r="BF127" s="192">
        <f>IF(N127="snížená",J127,0)</f>
        <v>0</v>
      </c>
      <c r="BG127" s="192">
        <f>IF(N127="zákl. přenesená",J127,0)</f>
        <v>0</v>
      </c>
      <c r="BH127" s="192">
        <f>IF(N127="sníž. přenesená",J127,0)</f>
        <v>0</v>
      </c>
      <c r="BI127" s="192">
        <f>IF(N127="nulová",J127,0)</f>
        <v>0</v>
      </c>
      <c r="BJ127" s="19" t="s">
        <v>23</v>
      </c>
      <c r="BK127" s="192">
        <f>ROUND(I127*H127,2)</f>
        <v>0</v>
      </c>
      <c r="BL127" s="19" t="s">
        <v>207</v>
      </c>
      <c r="BM127" s="191" t="s">
        <v>3097</v>
      </c>
    </row>
    <row r="128" spans="1:65" s="2" customFormat="1" ht="29.25">
      <c r="A128" s="36"/>
      <c r="B128" s="37"/>
      <c r="C128" s="38"/>
      <c r="D128" s="193" t="s">
        <v>209</v>
      </c>
      <c r="E128" s="38"/>
      <c r="F128" s="194" t="s">
        <v>3098</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209</v>
      </c>
      <c r="AU128" s="19" t="s">
        <v>89</v>
      </c>
    </row>
    <row r="129" spans="1:65" s="2" customFormat="1" ht="14.45" customHeight="1">
      <c r="A129" s="36"/>
      <c r="B129" s="37"/>
      <c r="C129" s="180" t="s">
        <v>157</v>
      </c>
      <c r="D129" s="180" t="s">
        <v>202</v>
      </c>
      <c r="E129" s="181" t="s">
        <v>3099</v>
      </c>
      <c r="F129" s="182" t="s">
        <v>3100</v>
      </c>
      <c r="G129" s="183" t="s">
        <v>216</v>
      </c>
      <c r="H129" s="184">
        <v>50</v>
      </c>
      <c r="I129" s="185"/>
      <c r="J129" s="186">
        <f>ROUND(I129*H129,2)</f>
        <v>0</v>
      </c>
      <c r="K129" s="182" t="s">
        <v>206</v>
      </c>
      <c r="L129" s="41"/>
      <c r="M129" s="187" t="s">
        <v>22</v>
      </c>
      <c r="N129" s="188" t="s">
        <v>51</v>
      </c>
      <c r="O129" s="66"/>
      <c r="P129" s="189">
        <f>O129*H129</f>
        <v>0</v>
      </c>
      <c r="Q129" s="189">
        <v>0</v>
      </c>
      <c r="R129" s="189">
        <f>Q129*H129</f>
        <v>0</v>
      </c>
      <c r="S129" s="189">
        <v>1.98E-3</v>
      </c>
      <c r="T129" s="190">
        <f>S129*H129</f>
        <v>9.9000000000000005E-2</v>
      </c>
      <c r="U129" s="36"/>
      <c r="V129" s="36"/>
      <c r="W129" s="36"/>
      <c r="X129" s="36"/>
      <c r="Y129" s="36"/>
      <c r="Z129" s="36"/>
      <c r="AA129" s="36"/>
      <c r="AB129" s="36"/>
      <c r="AC129" s="36"/>
      <c r="AD129" s="36"/>
      <c r="AE129" s="36"/>
      <c r="AR129" s="191" t="s">
        <v>207</v>
      </c>
      <c r="AT129" s="191" t="s">
        <v>202</v>
      </c>
      <c r="AU129" s="191" t="s">
        <v>89</v>
      </c>
      <c r="AY129" s="19" t="s">
        <v>201</v>
      </c>
      <c r="BE129" s="192">
        <f>IF(N129="základní",J129,0)</f>
        <v>0</v>
      </c>
      <c r="BF129" s="192">
        <f>IF(N129="snížená",J129,0)</f>
        <v>0</v>
      </c>
      <c r="BG129" s="192">
        <f>IF(N129="zákl. přenesená",J129,0)</f>
        <v>0</v>
      </c>
      <c r="BH129" s="192">
        <f>IF(N129="sníž. přenesená",J129,0)</f>
        <v>0</v>
      </c>
      <c r="BI129" s="192">
        <f>IF(N129="nulová",J129,0)</f>
        <v>0</v>
      </c>
      <c r="BJ129" s="19" t="s">
        <v>23</v>
      </c>
      <c r="BK129" s="192">
        <f>ROUND(I129*H129,2)</f>
        <v>0</v>
      </c>
      <c r="BL129" s="19" t="s">
        <v>207</v>
      </c>
      <c r="BM129" s="191" t="s">
        <v>3101</v>
      </c>
    </row>
    <row r="130" spans="1:65" s="2" customFormat="1" ht="39">
      <c r="A130" s="36"/>
      <c r="B130" s="37"/>
      <c r="C130" s="38"/>
      <c r="D130" s="193" t="s">
        <v>209</v>
      </c>
      <c r="E130" s="38"/>
      <c r="F130" s="194" t="s">
        <v>3102</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209</v>
      </c>
      <c r="AU130" s="19" t="s">
        <v>89</v>
      </c>
    </row>
    <row r="131" spans="1:65" s="2" customFormat="1" ht="14.45" customHeight="1">
      <c r="A131" s="36"/>
      <c r="B131" s="37"/>
      <c r="C131" s="180" t="s">
        <v>160</v>
      </c>
      <c r="D131" s="180" t="s">
        <v>202</v>
      </c>
      <c r="E131" s="181" t="s">
        <v>3103</v>
      </c>
      <c r="F131" s="182" t="s">
        <v>3104</v>
      </c>
      <c r="G131" s="183" t="s">
        <v>434</v>
      </c>
      <c r="H131" s="184">
        <v>2</v>
      </c>
      <c r="I131" s="185"/>
      <c r="J131" s="186">
        <f>ROUND(I131*H131,2)</f>
        <v>0</v>
      </c>
      <c r="K131" s="182" t="s">
        <v>206</v>
      </c>
      <c r="L131" s="41"/>
      <c r="M131" s="187" t="s">
        <v>22</v>
      </c>
      <c r="N131" s="188" t="s">
        <v>51</v>
      </c>
      <c r="O131" s="66"/>
      <c r="P131" s="189">
        <f>O131*H131</f>
        <v>0</v>
      </c>
      <c r="Q131" s="189">
        <v>0</v>
      </c>
      <c r="R131" s="189">
        <f>Q131*H131</f>
        <v>0</v>
      </c>
      <c r="S131" s="189">
        <v>0.192</v>
      </c>
      <c r="T131" s="190">
        <f>S131*H131</f>
        <v>0.38400000000000001</v>
      </c>
      <c r="U131" s="36"/>
      <c r="V131" s="36"/>
      <c r="W131" s="36"/>
      <c r="X131" s="36"/>
      <c r="Y131" s="36"/>
      <c r="Z131" s="36"/>
      <c r="AA131" s="36"/>
      <c r="AB131" s="36"/>
      <c r="AC131" s="36"/>
      <c r="AD131" s="36"/>
      <c r="AE131" s="36"/>
      <c r="AR131" s="191" t="s">
        <v>207</v>
      </c>
      <c r="AT131" s="191" t="s">
        <v>202</v>
      </c>
      <c r="AU131" s="191" t="s">
        <v>89</v>
      </c>
      <c r="AY131" s="19" t="s">
        <v>201</v>
      </c>
      <c r="BE131" s="192">
        <f>IF(N131="základní",J131,0)</f>
        <v>0</v>
      </c>
      <c r="BF131" s="192">
        <f>IF(N131="snížená",J131,0)</f>
        <v>0</v>
      </c>
      <c r="BG131" s="192">
        <f>IF(N131="zákl. přenesená",J131,0)</f>
        <v>0</v>
      </c>
      <c r="BH131" s="192">
        <f>IF(N131="sníž. přenesená",J131,0)</f>
        <v>0</v>
      </c>
      <c r="BI131" s="192">
        <f>IF(N131="nulová",J131,0)</f>
        <v>0</v>
      </c>
      <c r="BJ131" s="19" t="s">
        <v>23</v>
      </c>
      <c r="BK131" s="192">
        <f>ROUND(I131*H131,2)</f>
        <v>0</v>
      </c>
      <c r="BL131" s="19" t="s">
        <v>207</v>
      </c>
      <c r="BM131" s="191" t="s">
        <v>3105</v>
      </c>
    </row>
    <row r="132" spans="1:65" s="2" customFormat="1" ht="29.25">
      <c r="A132" s="36"/>
      <c r="B132" s="37"/>
      <c r="C132" s="38"/>
      <c r="D132" s="193" t="s">
        <v>209</v>
      </c>
      <c r="E132" s="38"/>
      <c r="F132" s="194" t="s">
        <v>3098</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209</v>
      </c>
      <c r="AU132" s="19" t="s">
        <v>89</v>
      </c>
    </row>
    <row r="133" spans="1:65" s="12" customFormat="1" ht="22.9" customHeight="1">
      <c r="B133" s="164"/>
      <c r="C133" s="165"/>
      <c r="D133" s="166" t="s">
        <v>79</v>
      </c>
      <c r="E133" s="178" t="s">
        <v>857</v>
      </c>
      <c r="F133" s="178" t="s">
        <v>858</v>
      </c>
      <c r="G133" s="165"/>
      <c r="H133" s="165"/>
      <c r="I133" s="168"/>
      <c r="J133" s="179">
        <f>BK133</f>
        <v>0</v>
      </c>
      <c r="K133" s="165"/>
      <c r="L133" s="170"/>
      <c r="M133" s="171"/>
      <c r="N133" s="172"/>
      <c r="O133" s="172"/>
      <c r="P133" s="173">
        <f>SUM(P134:P135)</f>
        <v>0</v>
      </c>
      <c r="Q133" s="172"/>
      <c r="R133" s="173">
        <f>SUM(R134:R135)</f>
        <v>0</v>
      </c>
      <c r="S133" s="172"/>
      <c r="T133" s="174">
        <f>SUM(T134:T135)</f>
        <v>0</v>
      </c>
      <c r="AR133" s="175" t="s">
        <v>23</v>
      </c>
      <c r="AT133" s="176" t="s">
        <v>79</v>
      </c>
      <c r="AU133" s="176" t="s">
        <v>23</v>
      </c>
      <c r="AY133" s="175" t="s">
        <v>201</v>
      </c>
      <c r="BK133" s="177">
        <f>SUM(BK134:BK135)</f>
        <v>0</v>
      </c>
    </row>
    <row r="134" spans="1:65" s="2" customFormat="1" ht="24.2" customHeight="1">
      <c r="A134" s="36"/>
      <c r="B134" s="37"/>
      <c r="C134" s="180" t="s">
        <v>317</v>
      </c>
      <c r="D134" s="180" t="s">
        <v>202</v>
      </c>
      <c r="E134" s="181" t="s">
        <v>3106</v>
      </c>
      <c r="F134" s="182" t="s">
        <v>3107</v>
      </c>
      <c r="G134" s="183" t="s">
        <v>285</v>
      </c>
      <c r="H134" s="184">
        <v>13.885</v>
      </c>
      <c r="I134" s="185"/>
      <c r="J134" s="186">
        <f>ROUND(I134*H134,2)</f>
        <v>0</v>
      </c>
      <c r="K134" s="182" t="s">
        <v>206</v>
      </c>
      <c r="L134" s="41"/>
      <c r="M134" s="187" t="s">
        <v>22</v>
      </c>
      <c r="N134" s="188" t="s">
        <v>51</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207</v>
      </c>
      <c r="AT134" s="191" t="s">
        <v>202</v>
      </c>
      <c r="AU134" s="191" t="s">
        <v>89</v>
      </c>
      <c r="AY134" s="19" t="s">
        <v>201</v>
      </c>
      <c r="BE134" s="192">
        <f>IF(N134="základní",J134,0)</f>
        <v>0</v>
      </c>
      <c r="BF134" s="192">
        <f>IF(N134="snížená",J134,0)</f>
        <v>0</v>
      </c>
      <c r="BG134" s="192">
        <f>IF(N134="zákl. přenesená",J134,0)</f>
        <v>0</v>
      </c>
      <c r="BH134" s="192">
        <f>IF(N134="sníž. přenesená",J134,0)</f>
        <v>0</v>
      </c>
      <c r="BI134" s="192">
        <f>IF(N134="nulová",J134,0)</f>
        <v>0</v>
      </c>
      <c r="BJ134" s="19" t="s">
        <v>23</v>
      </c>
      <c r="BK134" s="192">
        <f>ROUND(I134*H134,2)</f>
        <v>0</v>
      </c>
      <c r="BL134" s="19" t="s">
        <v>207</v>
      </c>
      <c r="BM134" s="191" t="s">
        <v>3108</v>
      </c>
    </row>
    <row r="135" spans="1:65" s="2" customFormat="1" ht="29.25">
      <c r="A135" s="36"/>
      <c r="B135" s="37"/>
      <c r="C135" s="38"/>
      <c r="D135" s="193" t="s">
        <v>209</v>
      </c>
      <c r="E135" s="38"/>
      <c r="F135" s="194" t="s">
        <v>3109</v>
      </c>
      <c r="G135" s="38"/>
      <c r="H135" s="38"/>
      <c r="I135" s="195"/>
      <c r="J135" s="38"/>
      <c r="K135" s="38"/>
      <c r="L135" s="41"/>
      <c r="M135" s="256"/>
      <c r="N135" s="257"/>
      <c r="O135" s="258"/>
      <c r="P135" s="258"/>
      <c r="Q135" s="258"/>
      <c r="R135" s="258"/>
      <c r="S135" s="258"/>
      <c r="T135" s="259"/>
      <c r="U135" s="36"/>
      <c r="V135" s="36"/>
      <c r="W135" s="36"/>
      <c r="X135" s="36"/>
      <c r="Y135" s="36"/>
      <c r="Z135" s="36"/>
      <c r="AA135" s="36"/>
      <c r="AB135" s="36"/>
      <c r="AC135" s="36"/>
      <c r="AD135" s="36"/>
      <c r="AE135" s="36"/>
      <c r="AT135" s="19" t="s">
        <v>209</v>
      </c>
      <c r="AU135" s="19" t="s">
        <v>89</v>
      </c>
    </row>
    <row r="136" spans="1:65" s="2" customFormat="1" ht="6.95" customHeight="1">
      <c r="A136" s="36"/>
      <c r="B136" s="49"/>
      <c r="C136" s="50"/>
      <c r="D136" s="50"/>
      <c r="E136" s="50"/>
      <c r="F136" s="50"/>
      <c r="G136" s="50"/>
      <c r="H136" s="50"/>
      <c r="I136" s="50"/>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odWabyo2gRWmUmlXrjldwlS7CSIfnz9/x/bsEaCWWgs9uuyQ6VsH2IbabocFiqSRBK6C1DG1IqW/40tY6Fa/uw==" saltValue="pdmmeF5mJFJ5HJrOpd5iuM1pizy0QKY1LycKh/zwm9u1Z6o2zeliZuSacYrRhQ/bTm40IS54heRq1+r3xX7qBA==" spinCount="100000" sheet="1" objects="1" scenarios="1" formatColumns="0" formatRows="0" autoFilter="0"/>
  <autoFilter ref="C84:K135"/>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9" t="s">
        <v>162</v>
      </c>
    </row>
    <row r="3" spans="1:46" s="1" customFormat="1" ht="6.95" customHeight="1">
      <c r="B3" s="110"/>
      <c r="C3" s="111"/>
      <c r="D3" s="111"/>
      <c r="E3" s="111"/>
      <c r="F3" s="111"/>
      <c r="G3" s="111"/>
      <c r="H3" s="111"/>
      <c r="I3" s="111"/>
      <c r="J3" s="111"/>
      <c r="K3" s="111"/>
      <c r="L3" s="22"/>
      <c r="AT3" s="19" t="s">
        <v>89</v>
      </c>
    </row>
    <row r="4" spans="1:46" s="1" customFormat="1" ht="24.95" customHeight="1">
      <c r="B4" s="22"/>
      <c r="D4" s="112" t="s">
        <v>163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92" t="str">
        <f>'Rekapitulace stavby'!K6</f>
        <v>VD Pastviny, rekonstrukce koruny hráze</v>
      </c>
      <c r="F7" s="393"/>
      <c r="G7" s="393"/>
      <c r="H7" s="393"/>
      <c r="L7" s="22"/>
    </row>
    <row r="8" spans="1:46" s="2" customFormat="1" ht="12" customHeight="1">
      <c r="A8" s="36"/>
      <c r="B8" s="41"/>
      <c r="C8" s="36"/>
      <c r="D8" s="114" t="s">
        <v>164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394" t="s">
        <v>3110</v>
      </c>
      <c r="F9" s="395"/>
      <c r="G9" s="395"/>
      <c r="H9" s="395"/>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19</v>
      </c>
      <c r="E11" s="36"/>
      <c r="F11" s="105" t="s">
        <v>22</v>
      </c>
      <c r="G11" s="36"/>
      <c r="H11" s="36"/>
      <c r="I11" s="114" t="s">
        <v>21</v>
      </c>
      <c r="J11" s="105" t="s">
        <v>22</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24</v>
      </c>
      <c r="E12" s="36"/>
      <c r="F12" s="105" t="s">
        <v>166</v>
      </c>
      <c r="G12" s="36"/>
      <c r="H12" s="36"/>
      <c r="I12" s="114" t="s">
        <v>26</v>
      </c>
      <c r="J12" s="116" t="str">
        <f>'Rekapitulace stavby'!AN8</f>
        <v>15. 10. 2018</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30</v>
      </c>
      <c r="E14" s="36"/>
      <c r="F14" s="36"/>
      <c r="G14" s="36"/>
      <c r="H14" s="36"/>
      <c r="I14" s="114" t="s">
        <v>31</v>
      </c>
      <c r="J14" s="105" t="str">
        <f>IF('Rekapitulace stavby'!AN10="","",'Rekapitulace stavby'!AN10)</f>
        <v>70890005</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Labe, státní podnik</v>
      </c>
      <c r="F15" s="36"/>
      <c r="G15" s="36"/>
      <c r="H15" s="36"/>
      <c r="I15" s="114" t="s">
        <v>34</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35</v>
      </c>
      <c r="E17" s="36"/>
      <c r="F17" s="36"/>
      <c r="G17" s="36"/>
      <c r="H17" s="36"/>
      <c r="I17" s="114" t="s">
        <v>31</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396" t="str">
        <f>'Rekapitulace stavby'!E14</f>
        <v>Vyplň údaj</v>
      </c>
      <c r="F18" s="397"/>
      <c r="G18" s="397"/>
      <c r="H18" s="397"/>
      <c r="I18" s="114" t="s">
        <v>34</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37</v>
      </c>
      <c r="E20" s="36"/>
      <c r="F20" s="36"/>
      <c r="G20" s="36"/>
      <c r="H20" s="36"/>
      <c r="I20" s="114" t="s">
        <v>31</v>
      </c>
      <c r="J20" s="105" t="str">
        <f>IF('Rekapitulace stavby'!AN16="","",'Rekapitulace stavby'!AN16)</f>
        <v>27487938</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MDS projekt s.r.o.</v>
      </c>
      <c r="F21" s="36"/>
      <c r="G21" s="36"/>
      <c r="H21" s="36"/>
      <c r="I21" s="114" t="s">
        <v>34</v>
      </c>
      <c r="J21" s="105" t="str">
        <f>IF('Rekapitulace stavby'!AN17="","",'Rekapitulace stavby'!AN17)</f>
        <v>CZ27487938</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42</v>
      </c>
      <c r="E23" s="36"/>
      <c r="F23" s="36"/>
      <c r="G23" s="36"/>
      <c r="H23" s="36"/>
      <c r="I23" s="114" t="s">
        <v>31</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Tomáš Bajer</v>
      </c>
      <c r="F24" s="36"/>
      <c r="G24" s="36"/>
      <c r="H24" s="36"/>
      <c r="I24" s="114" t="s">
        <v>34</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44</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23.25" customHeight="1">
      <c r="A27" s="117"/>
      <c r="B27" s="118"/>
      <c r="C27" s="117"/>
      <c r="D27" s="117"/>
      <c r="E27" s="398" t="s">
        <v>1342</v>
      </c>
      <c r="F27" s="398"/>
      <c r="G27" s="398"/>
      <c r="H27" s="398"/>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46</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48</v>
      </c>
      <c r="G32" s="36"/>
      <c r="H32" s="36"/>
      <c r="I32" s="123" t="s">
        <v>47</v>
      </c>
      <c r="J32" s="123" t="s">
        <v>49</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50</v>
      </c>
      <c r="E33" s="114" t="s">
        <v>51</v>
      </c>
      <c r="F33" s="125">
        <f>ROUND((SUM(BE87:BE145)),  2)</f>
        <v>0</v>
      </c>
      <c r="G33" s="36"/>
      <c r="H33" s="36"/>
      <c r="I33" s="126">
        <v>0.21</v>
      </c>
      <c r="J33" s="125">
        <f>ROUND(((SUM(BE87:BE145))*I33),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52</v>
      </c>
      <c r="F34" s="125">
        <f>ROUND((SUM(BF87:BF145)),  2)</f>
        <v>0</v>
      </c>
      <c r="G34" s="36"/>
      <c r="H34" s="36"/>
      <c r="I34" s="126">
        <v>0.15</v>
      </c>
      <c r="J34" s="125">
        <f>ROUND(((SUM(BF87:BF145))*I34),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53</v>
      </c>
      <c r="F35" s="125">
        <f>ROUND((SUM(BG87:BG145)),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54</v>
      </c>
      <c r="F36" s="125">
        <f>ROUND((SUM(BH87:BH145)),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55</v>
      </c>
      <c r="F37" s="125">
        <f>ROUND((SUM(BI87:BI145)),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56</v>
      </c>
      <c r="E39" s="129"/>
      <c r="F39" s="129"/>
      <c r="G39" s="130" t="s">
        <v>57</v>
      </c>
      <c r="H39" s="131" t="s">
        <v>58</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168</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399" t="str">
        <f>E7</f>
        <v>VD Pastviny, rekonstrukce koruny hráze</v>
      </c>
      <c r="F48" s="400"/>
      <c r="G48" s="400"/>
      <c r="H48" s="400"/>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73" t="str">
        <f>E9</f>
        <v>17 - SO 10 DIO, VON</v>
      </c>
      <c r="F50" s="401"/>
      <c r="G50" s="401"/>
      <c r="H50" s="401"/>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24</v>
      </c>
      <c r="D52" s="38"/>
      <c r="E52" s="38"/>
      <c r="F52" s="29" t="str">
        <f>F12</f>
        <v xml:space="preserve"> </v>
      </c>
      <c r="G52" s="38"/>
      <c r="H52" s="38"/>
      <c r="I52" s="31" t="s">
        <v>26</v>
      </c>
      <c r="J52" s="61" t="str">
        <f>IF(J12="","",J12)</f>
        <v>15. 10. 2018</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30</v>
      </c>
      <c r="D54" s="38"/>
      <c r="E54" s="38"/>
      <c r="F54" s="29" t="str">
        <f>E15</f>
        <v>Povodí Labe, státní podnik</v>
      </c>
      <c r="G54" s="38"/>
      <c r="H54" s="38"/>
      <c r="I54" s="31" t="s">
        <v>37</v>
      </c>
      <c r="J54" s="34" t="str">
        <f>E21</f>
        <v>MDS projekt s.r.o.</v>
      </c>
      <c r="K54" s="38"/>
      <c r="L54" s="115"/>
      <c r="S54" s="36"/>
      <c r="T54" s="36"/>
      <c r="U54" s="36"/>
      <c r="V54" s="36"/>
      <c r="W54" s="36"/>
      <c r="X54" s="36"/>
      <c r="Y54" s="36"/>
      <c r="Z54" s="36"/>
      <c r="AA54" s="36"/>
      <c r="AB54" s="36"/>
      <c r="AC54" s="36"/>
      <c r="AD54" s="36"/>
      <c r="AE54" s="36"/>
    </row>
    <row r="55" spans="1:47" s="2" customFormat="1" ht="15.2" customHeight="1">
      <c r="A55" s="36"/>
      <c r="B55" s="37"/>
      <c r="C55" s="31" t="s">
        <v>35</v>
      </c>
      <c r="D55" s="38"/>
      <c r="E55" s="38"/>
      <c r="F55" s="29" t="str">
        <f>IF(E18="","",E18)</f>
        <v>Vyplň údaj</v>
      </c>
      <c r="G55" s="38"/>
      <c r="H55" s="38"/>
      <c r="I55" s="31" t="s">
        <v>42</v>
      </c>
      <c r="J55" s="34" t="str">
        <f>E24</f>
        <v>Tomáš Bajer</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169</v>
      </c>
      <c r="D57" s="139"/>
      <c r="E57" s="139"/>
      <c r="F57" s="139"/>
      <c r="G57" s="139"/>
      <c r="H57" s="139"/>
      <c r="I57" s="139"/>
      <c r="J57" s="140" t="s">
        <v>170</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78</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171</v>
      </c>
    </row>
    <row r="60" spans="1:47" s="9" customFormat="1" ht="24.95" customHeight="1">
      <c r="B60" s="142"/>
      <c r="C60" s="143"/>
      <c r="D60" s="144" t="s">
        <v>172</v>
      </c>
      <c r="E60" s="145"/>
      <c r="F60" s="145"/>
      <c r="G60" s="145"/>
      <c r="H60" s="145"/>
      <c r="I60" s="145"/>
      <c r="J60" s="146">
        <f>J88</f>
        <v>0</v>
      </c>
      <c r="K60" s="143"/>
      <c r="L60" s="147"/>
    </row>
    <row r="61" spans="1:47" s="10" customFormat="1" ht="19.899999999999999" customHeight="1">
      <c r="B61" s="148"/>
      <c r="C61" s="99"/>
      <c r="D61" s="149" t="s">
        <v>3111</v>
      </c>
      <c r="E61" s="150"/>
      <c r="F61" s="150"/>
      <c r="G61" s="150"/>
      <c r="H61" s="150"/>
      <c r="I61" s="150"/>
      <c r="J61" s="151">
        <f>J89</f>
        <v>0</v>
      </c>
      <c r="K61" s="99"/>
      <c r="L61" s="152"/>
    </row>
    <row r="62" spans="1:47" s="10" customFormat="1" ht="19.899999999999999" customHeight="1">
      <c r="B62" s="148"/>
      <c r="C62" s="99"/>
      <c r="D62" s="149" t="s">
        <v>175</v>
      </c>
      <c r="E62" s="150"/>
      <c r="F62" s="150"/>
      <c r="G62" s="150"/>
      <c r="H62" s="150"/>
      <c r="I62" s="150"/>
      <c r="J62" s="151">
        <f>J97</f>
        <v>0</v>
      </c>
      <c r="K62" s="99"/>
      <c r="L62" s="152"/>
    </row>
    <row r="63" spans="1:47" s="10" customFormat="1" ht="19.899999999999999" customHeight="1">
      <c r="B63" s="148"/>
      <c r="C63" s="99"/>
      <c r="D63" s="149" t="s">
        <v>180</v>
      </c>
      <c r="E63" s="150"/>
      <c r="F63" s="150"/>
      <c r="G63" s="150"/>
      <c r="H63" s="150"/>
      <c r="I63" s="150"/>
      <c r="J63" s="151">
        <f>J111</f>
        <v>0</v>
      </c>
      <c r="K63" s="99"/>
      <c r="L63" s="152"/>
    </row>
    <row r="64" spans="1:47" s="9" customFormat="1" ht="24.95" customHeight="1">
      <c r="B64" s="142"/>
      <c r="C64" s="143"/>
      <c r="D64" s="144" t="s">
        <v>183</v>
      </c>
      <c r="E64" s="145"/>
      <c r="F64" s="145"/>
      <c r="G64" s="145"/>
      <c r="H64" s="145"/>
      <c r="I64" s="145"/>
      <c r="J64" s="146">
        <f>J131</f>
        <v>0</v>
      </c>
      <c r="K64" s="143"/>
      <c r="L64" s="147"/>
    </row>
    <row r="65" spans="1:31" s="10" customFormat="1" ht="19.899999999999999" customHeight="1">
      <c r="B65" s="148"/>
      <c r="C65" s="99"/>
      <c r="D65" s="149" t="s">
        <v>3112</v>
      </c>
      <c r="E65" s="150"/>
      <c r="F65" s="150"/>
      <c r="G65" s="150"/>
      <c r="H65" s="150"/>
      <c r="I65" s="150"/>
      <c r="J65" s="151">
        <f>J132</f>
        <v>0</v>
      </c>
      <c r="K65" s="99"/>
      <c r="L65" s="152"/>
    </row>
    <row r="66" spans="1:31" s="9" customFormat="1" ht="24.95" customHeight="1">
      <c r="B66" s="142"/>
      <c r="C66" s="143"/>
      <c r="D66" s="144" t="s">
        <v>3113</v>
      </c>
      <c r="E66" s="145"/>
      <c r="F66" s="145"/>
      <c r="G66" s="145"/>
      <c r="H66" s="145"/>
      <c r="I66" s="145"/>
      <c r="J66" s="146">
        <f>J139</f>
        <v>0</v>
      </c>
      <c r="K66" s="143"/>
      <c r="L66" s="147"/>
    </row>
    <row r="67" spans="1:31" s="10" customFormat="1" ht="19.899999999999999" customHeight="1">
      <c r="B67" s="148"/>
      <c r="C67" s="99"/>
      <c r="D67" s="149" t="s">
        <v>3114</v>
      </c>
      <c r="E67" s="150"/>
      <c r="F67" s="150"/>
      <c r="G67" s="150"/>
      <c r="H67" s="150"/>
      <c r="I67" s="150"/>
      <c r="J67" s="151">
        <f>J140</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186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9" t="str">
        <f>E7</f>
        <v>VD Pastviny, rekonstrukce koruny hráze</v>
      </c>
      <c r="F77" s="400"/>
      <c r="G77" s="400"/>
      <c r="H77" s="400"/>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164</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73" t="str">
        <f>E9</f>
        <v>17 - SO 10 DIO, VON</v>
      </c>
      <c r="F79" s="401"/>
      <c r="G79" s="401"/>
      <c r="H79" s="401"/>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24</v>
      </c>
      <c r="D81" s="38"/>
      <c r="E81" s="38"/>
      <c r="F81" s="29" t="str">
        <f>F12</f>
        <v xml:space="preserve"> </v>
      </c>
      <c r="G81" s="38"/>
      <c r="H81" s="38"/>
      <c r="I81" s="31" t="s">
        <v>26</v>
      </c>
      <c r="J81" s="61" t="str">
        <f>IF(J12="","",J12)</f>
        <v>15. 10. 2018</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30</v>
      </c>
      <c r="D83" s="38"/>
      <c r="E83" s="38"/>
      <c r="F83" s="29" t="str">
        <f>E15</f>
        <v>Povodí Labe, státní podnik</v>
      </c>
      <c r="G83" s="38"/>
      <c r="H83" s="38"/>
      <c r="I83" s="31" t="s">
        <v>37</v>
      </c>
      <c r="J83" s="34" t="str">
        <f>E21</f>
        <v>MDS projekt s.r.o.</v>
      </c>
      <c r="K83" s="38"/>
      <c r="L83" s="115"/>
      <c r="S83" s="36"/>
      <c r="T83" s="36"/>
      <c r="U83" s="36"/>
      <c r="V83" s="36"/>
      <c r="W83" s="36"/>
      <c r="X83" s="36"/>
      <c r="Y83" s="36"/>
      <c r="Z83" s="36"/>
      <c r="AA83" s="36"/>
      <c r="AB83" s="36"/>
      <c r="AC83" s="36"/>
      <c r="AD83" s="36"/>
      <c r="AE83" s="36"/>
    </row>
    <row r="84" spans="1:65" s="2" customFormat="1" ht="15.2" customHeight="1">
      <c r="A84" s="36"/>
      <c r="B84" s="37"/>
      <c r="C84" s="31" t="s">
        <v>35</v>
      </c>
      <c r="D84" s="38"/>
      <c r="E84" s="38"/>
      <c r="F84" s="29" t="str">
        <f>IF(E18="","",E18)</f>
        <v>Vyplň údaj</v>
      </c>
      <c r="G84" s="38"/>
      <c r="H84" s="38"/>
      <c r="I84" s="31" t="s">
        <v>42</v>
      </c>
      <c r="J84" s="34" t="str">
        <f>E24</f>
        <v>Tomáš Bajer</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187</v>
      </c>
      <c r="D86" s="156" t="s">
        <v>65</v>
      </c>
      <c r="E86" s="156" t="s">
        <v>61</v>
      </c>
      <c r="F86" s="156" t="s">
        <v>62</v>
      </c>
      <c r="G86" s="156" t="s">
        <v>188</v>
      </c>
      <c r="H86" s="156" t="s">
        <v>189</v>
      </c>
      <c r="I86" s="156" t="s">
        <v>190</v>
      </c>
      <c r="J86" s="156" t="s">
        <v>170</v>
      </c>
      <c r="K86" s="157" t="s">
        <v>191</v>
      </c>
      <c r="L86" s="158"/>
      <c r="M86" s="70" t="s">
        <v>22</v>
      </c>
      <c r="N86" s="71" t="s">
        <v>50</v>
      </c>
      <c r="O86" s="71" t="s">
        <v>192</v>
      </c>
      <c r="P86" s="71" t="s">
        <v>193</v>
      </c>
      <c r="Q86" s="71" t="s">
        <v>194</v>
      </c>
      <c r="R86" s="71" t="s">
        <v>195</v>
      </c>
      <c r="S86" s="71" t="s">
        <v>196</v>
      </c>
      <c r="T86" s="72" t="s">
        <v>197</v>
      </c>
      <c r="U86" s="153"/>
      <c r="V86" s="153"/>
      <c r="W86" s="153"/>
      <c r="X86" s="153"/>
      <c r="Y86" s="153"/>
      <c r="Z86" s="153"/>
      <c r="AA86" s="153"/>
      <c r="AB86" s="153"/>
      <c r="AC86" s="153"/>
      <c r="AD86" s="153"/>
      <c r="AE86" s="153"/>
    </row>
    <row r="87" spans="1:65" s="2" customFormat="1" ht="22.9" customHeight="1">
      <c r="A87" s="36"/>
      <c r="B87" s="37"/>
      <c r="C87" s="77" t="s">
        <v>198</v>
      </c>
      <c r="D87" s="38"/>
      <c r="E87" s="38"/>
      <c r="F87" s="38"/>
      <c r="G87" s="38"/>
      <c r="H87" s="38"/>
      <c r="I87" s="38"/>
      <c r="J87" s="159">
        <f>BK87</f>
        <v>0</v>
      </c>
      <c r="K87" s="38"/>
      <c r="L87" s="41"/>
      <c r="M87" s="73"/>
      <c r="N87" s="160"/>
      <c r="O87" s="74"/>
      <c r="P87" s="161">
        <f>P88+P131+P139</f>
        <v>0</v>
      </c>
      <c r="Q87" s="74"/>
      <c r="R87" s="161">
        <f>R88+R131+R139</f>
        <v>0</v>
      </c>
      <c r="S87" s="74"/>
      <c r="T87" s="162">
        <f>T88+T131+T139</f>
        <v>0</v>
      </c>
      <c r="U87" s="36"/>
      <c r="V87" s="36"/>
      <c r="W87" s="36"/>
      <c r="X87" s="36"/>
      <c r="Y87" s="36"/>
      <c r="Z87" s="36"/>
      <c r="AA87" s="36"/>
      <c r="AB87" s="36"/>
      <c r="AC87" s="36"/>
      <c r="AD87" s="36"/>
      <c r="AE87" s="36"/>
      <c r="AT87" s="19" t="s">
        <v>79</v>
      </c>
      <c r="AU87" s="19" t="s">
        <v>171</v>
      </c>
      <c r="BK87" s="163">
        <f>BK88+BK131+BK139</f>
        <v>0</v>
      </c>
    </row>
    <row r="88" spans="1:65" s="12" customFormat="1" ht="25.9" customHeight="1">
      <c r="B88" s="164"/>
      <c r="C88" s="165"/>
      <c r="D88" s="166" t="s">
        <v>79</v>
      </c>
      <c r="E88" s="167" t="s">
        <v>199</v>
      </c>
      <c r="F88" s="167" t="s">
        <v>200</v>
      </c>
      <c r="G88" s="165"/>
      <c r="H88" s="165"/>
      <c r="I88" s="168"/>
      <c r="J88" s="169">
        <f>BK88</f>
        <v>0</v>
      </c>
      <c r="K88" s="165"/>
      <c r="L88" s="170"/>
      <c r="M88" s="171"/>
      <c r="N88" s="172"/>
      <c r="O88" s="172"/>
      <c r="P88" s="173">
        <f>P89+P97+P111</f>
        <v>0</v>
      </c>
      <c r="Q88" s="172"/>
      <c r="R88" s="173">
        <f>R89+R97+R111</f>
        <v>0</v>
      </c>
      <c r="S88" s="172"/>
      <c r="T88" s="174">
        <f>T89+T97+T111</f>
        <v>0</v>
      </c>
      <c r="AR88" s="175" t="s">
        <v>23</v>
      </c>
      <c r="AT88" s="176" t="s">
        <v>79</v>
      </c>
      <c r="AU88" s="176" t="s">
        <v>80</v>
      </c>
      <c r="AY88" s="175" t="s">
        <v>201</v>
      </c>
      <c r="BK88" s="177">
        <f>BK89+BK97+BK111</f>
        <v>0</v>
      </c>
    </row>
    <row r="89" spans="1:65" s="12" customFormat="1" ht="22.9" customHeight="1">
      <c r="B89" s="164"/>
      <c r="C89" s="165"/>
      <c r="D89" s="166" t="s">
        <v>79</v>
      </c>
      <c r="E89" s="178" t="s">
        <v>80</v>
      </c>
      <c r="F89" s="178" t="s">
        <v>3115</v>
      </c>
      <c r="G89" s="165"/>
      <c r="H89" s="165"/>
      <c r="I89" s="168"/>
      <c r="J89" s="179">
        <f>BK89</f>
        <v>0</v>
      </c>
      <c r="K89" s="165"/>
      <c r="L89" s="170"/>
      <c r="M89" s="171"/>
      <c r="N89" s="172"/>
      <c r="O89" s="172"/>
      <c r="P89" s="173">
        <f>SUM(P90:P96)</f>
        <v>0</v>
      </c>
      <c r="Q89" s="172"/>
      <c r="R89" s="173">
        <f>SUM(R90:R96)</f>
        <v>0</v>
      </c>
      <c r="S89" s="172"/>
      <c r="T89" s="174">
        <f>SUM(T90:T96)</f>
        <v>0</v>
      </c>
      <c r="AR89" s="175" t="s">
        <v>23</v>
      </c>
      <c r="AT89" s="176" t="s">
        <v>79</v>
      </c>
      <c r="AU89" s="176" t="s">
        <v>23</v>
      </c>
      <c r="AY89" s="175" t="s">
        <v>201</v>
      </c>
      <c r="BK89" s="177">
        <f>SUM(BK90:BK96)</f>
        <v>0</v>
      </c>
    </row>
    <row r="90" spans="1:65" s="2" customFormat="1" ht="24.2" customHeight="1">
      <c r="A90" s="36"/>
      <c r="B90" s="37"/>
      <c r="C90" s="180" t="s">
        <v>23</v>
      </c>
      <c r="D90" s="180" t="s">
        <v>202</v>
      </c>
      <c r="E90" s="181" t="s">
        <v>3116</v>
      </c>
      <c r="F90" s="182" t="s">
        <v>3117</v>
      </c>
      <c r="G90" s="183" t="s">
        <v>1434</v>
      </c>
      <c r="H90" s="184">
        <v>1</v>
      </c>
      <c r="I90" s="185"/>
      <c r="J90" s="186">
        <f>ROUND(I90*H90,2)</f>
        <v>0</v>
      </c>
      <c r="K90" s="182" t="s">
        <v>22</v>
      </c>
      <c r="L90" s="41"/>
      <c r="M90" s="187" t="s">
        <v>22</v>
      </c>
      <c r="N90" s="188" t="s">
        <v>51</v>
      </c>
      <c r="O90" s="66"/>
      <c r="P90" s="189">
        <f>O90*H90</f>
        <v>0</v>
      </c>
      <c r="Q90" s="189">
        <v>0</v>
      </c>
      <c r="R90" s="189">
        <f>Q90*H90</f>
        <v>0</v>
      </c>
      <c r="S90" s="189">
        <v>0</v>
      </c>
      <c r="T90" s="190">
        <f>S90*H90</f>
        <v>0</v>
      </c>
      <c r="U90" s="36"/>
      <c r="V90" s="36"/>
      <c r="W90" s="36"/>
      <c r="X90" s="36"/>
      <c r="Y90" s="36"/>
      <c r="Z90" s="36"/>
      <c r="AA90" s="36"/>
      <c r="AB90" s="36"/>
      <c r="AC90" s="36"/>
      <c r="AD90" s="36"/>
      <c r="AE90" s="36"/>
      <c r="AR90" s="191" t="s">
        <v>207</v>
      </c>
      <c r="AT90" s="191" t="s">
        <v>202</v>
      </c>
      <c r="AU90" s="191" t="s">
        <v>89</v>
      </c>
      <c r="AY90" s="19" t="s">
        <v>201</v>
      </c>
      <c r="BE90" s="192">
        <f>IF(N90="základní",J90,0)</f>
        <v>0</v>
      </c>
      <c r="BF90" s="192">
        <f>IF(N90="snížená",J90,0)</f>
        <v>0</v>
      </c>
      <c r="BG90" s="192">
        <f>IF(N90="zákl. přenesená",J90,0)</f>
        <v>0</v>
      </c>
      <c r="BH90" s="192">
        <f>IF(N90="sníž. přenesená",J90,0)</f>
        <v>0</v>
      </c>
      <c r="BI90" s="192">
        <f>IF(N90="nulová",J90,0)</f>
        <v>0</v>
      </c>
      <c r="BJ90" s="19" t="s">
        <v>23</v>
      </c>
      <c r="BK90" s="192">
        <f>ROUND(I90*H90,2)</f>
        <v>0</v>
      </c>
      <c r="BL90" s="19" t="s">
        <v>207</v>
      </c>
      <c r="BM90" s="191" t="s">
        <v>3118</v>
      </c>
    </row>
    <row r="91" spans="1:65" s="13" customFormat="1" ht="11.25">
      <c r="B91" s="198"/>
      <c r="C91" s="199"/>
      <c r="D91" s="193" t="s">
        <v>211</v>
      </c>
      <c r="E91" s="200" t="s">
        <v>22</v>
      </c>
      <c r="F91" s="201" t="s">
        <v>3119</v>
      </c>
      <c r="G91" s="199"/>
      <c r="H91" s="200" t="s">
        <v>22</v>
      </c>
      <c r="I91" s="202"/>
      <c r="J91" s="199"/>
      <c r="K91" s="199"/>
      <c r="L91" s="203"/>
      <c r="M91" s="204"/>
      <c r="N91" s="205"/>
      <c r="O91" s="205"/>
      <c r="P91" s="205"/>
      <c r="Q91" s="205"/>
      <c r="R91" s="205"/>
      <c r="S91" s="205"/>
      <c r="T91" s="206"/>
      <c r="AT91" s="207" t="s">
        <v>211</v>
      </c>
      <c r="AU91" s="207" t="s">
        <v>89</v>
      </c>
      <c r="AV91" s="13" t="s">
        <v>23</v>
      </c>
      <c r="AW91" s="13" t="s">
        <v>41</v>
      </c>
      <c r="AX91" s="13" t="s">
        <v>80</v>
      </c>
      <c r="AY91" s="207" t="s">
        <v>201</v>
      </c>
    </row>
    <row r="92" spans="1:65" s="14" customFormat="1" ht="11.25">
      <c r="B92" s="208"/>
      <c r="C92" s="209"/>
      <c r="D92" s="193" t="s">
        <v>211</v>
      </c>
      <c r="E92" s="210" t="s">
        <v>22</v>
      </c>
      <c r="F92" s="211" t="s">
        <v>23</v>
      </c>
      <c r="G92" s="209"/>
      <c r="H92" s="212">
        <v>1</v>
      </c>
      <c r="I92" s="213"/>
      <c r="J92" s="209"/>
      <c r="K92" s="209"/>
      <c r="L92" s="214"/>
      <c r="M92" s="215"/>
      <c r="N92" s="216"/>
      <c r="O92" s="216"/>
      <c r="P92" s="216"/>
      <c r="Q92" s="216"/>
      <c r="R92" s="216"/>
      <c r="S92" s="216"/>
      <c r="T92" s="217"/>
      <c r="AT92" s="218" t="s">
        <v>211</v>
      </c>
      <c r="AU92" s="218" t="s">
        <v>89</v>
      </c>
      <c r="AV92" s="14" t="s">
        <v>89</v>
      </c>
      <c r="AW92" s="14" t="s">
        <v>41</v>
      </c>
      <c r="AX92" s="14" t="s">
        <v>23</v>
      </c>
      <c r="AY92" s="218" t="s">
        <v>201</v>
      </c>
    </row>
    <row r="93" spans="1:65" s="2" customFormat="1" ht="14.45" customHeight="1">
      <c r="A93" s="36"/>
      <c r="B93" s="37"/>
      <c r="C93" s="180" t="s">
        <v>89</v>
      </c>
      <c r="D93" s="180" t="s">
        <v>202</v>
      </c>
      <c r="E93" s="181" t="s">
        <v>3120</v>
      </c>
      <c r="F93" s="182" t="s">
        <v>3121</v>
      </c>
      <c r="G93" s="183" t="s">
        <v>216</v>
      </c>
      <c r="H93" s="184">
        <v>200</v>
      </c>
      <c r="I93" s="185"/>
      <c r="J93" s="186">
        <f>ROUND(I93*H93,2)</f>
        <v>0</v>
      </c>
      <c r="K93" s="182" t="s">
        <v>22</v>
      </c>
      <c r="L93" s="41"/>
      <c r="M93" s="187" t="s">
        <v>22</v>
      </c>
      <c r="N93" s="188" t="s">
        <v>51</v>
      </c>
      <c r="O93" s="66"/>
      <c r="P93" s="189">
        <f>O93*H93</f>
        <v>0</v>
      </c>
      <c r="Q93" s="189">
        <v>0</v>
      </c>
      <c r="R93" s="189">
        <f>Q93*H93</f>
        <v>0</v>
      </c>
      <c r="S93" s="189">
        <v>0</v>
      </c>
      <c r="T93" s="190">
        <f>S93*H93</f>
        <v>0</v>
      </c>
      <c r="U93" s="36"/>
      <c r="V93" s="36"/>
      <c r="W93" s="36"/>
      <c r="X93" s="36"/>
      <c r="Y93" s="36"/>
      <c r="Z93" s="36"/>
      <c r="AA93" s="36"/>
      <c r="AB93" s="36"/>
      <c r="AC93" s="36"/>
      <c r="AD93" s="36"/>
      <c r="AE93" s="36"/>
      <c r="AR93" s="191" t="s">
        <v>207</v>
      </c>
      <c r="AT93" s="191" t="s">
        <v>202</v>
      </c>
      <c r="AU93" s="191" t="s">
        <v>89</v>
      </c>
      <c r="AY93" s="19" t="s">
        <v>201</v>
      </c>
      <c r="BE93" s="192">
        <f>IF(N93="základní",J93,0)</f>
        <v>0</v>
      </c>
      <c r="BF93" s="192">
        <f>IF(N93="snížená",J93,0)</f>
        <v>0</v>
      </c>
      <c r="BG93" s="192">
        <f>IF(N93="zákl. přenesená",J93,0)</f>
        <v>0</v>
      </c>
      <c r="BH93" s="192">
        <f>IF(N93="sníž. přenesená",J93,0)</f>
        <v>0</v>
      </c>
      <c r="BI93" s="192">
        <f>IF(N93="nulová",J93,0)</f>
        <v>0</v>
      </c>
      <c r="BJ93" s="19" t="s">
        <v>23</v>
      </c>
      <c r="BK93" s="192">
        <f>ROUND(I93*H93,2)</f>
        <v>0</v>
      </c>
      <c r="BL93" s="19" t="s">
        <v>207</v>
      </c>
      <c r="BM93" s="191" t="s">
        <v>3122</v>
      </c>
    </row>
    <row r="94" spans="1:65" s="13" customFormat="1" ht="11.25">
      <c r="B94" s="198"/>
      <c r="C94" s="199"/>
      <c r="D94" s="193" t="s">
        <v>211</v>
      </c>
      <c r="E94" s="200" t="s">
        <v>22</v>
      </c>
      <c r="F94" s="201" t="s">
        <v>3123</v>
      </c>
      <c r="G94" s="199"/>
      <c r="H94" s="200" t="s">
        <v>22</v>
      </c>
      <c r="I94" s="202"/>
      <c r="J94" s="199"/>
      <c r="K94" s="199"/>
      <c r="L94" s="203"/>
      <c r="M94" s="204"/>
      <c r="N94" s="205"/>
      <c r="O94" s="205"/>
      <c r="P94" s="205"/>
      <c r="Q94" s="205"/>
      <c r="R94" s="205"/>
      <c r="S94" s="205"/>
      <c r="T94" s="206"/>
      <c r="AT94" s="207" t="s">
        <v>211</v>
      </c>
      <c r="AU94" s="207" t="s">
        <v>89</v>
      </c>
      <c r="AV94" s="13" t="s">
        <v>23</v>
      </c>
      <c r="AW94" s="13" t="s">
        <v>41</v>
      </c>
      <c r="AX94" s="13" t="s">
        <v>80</v>
      </c>
      <c r="AY94" s="207" t="s">
        <v>201</v>
      </c>
    </row>
    <row r="95" spans="1:65" s="14" customFormat="1" ht="11.25">
      <c r="B95" s="208"/>
      <c r="C95" s="209"/>
      <c r="D95" s="193" t="s">
        <v>211</v>
      </c>
      <c r="E95" s="210" t="s">
        <v>22</v>
      </c>
      <c r="F95" s="211" t="s">
        <v>3124</v>
      </c>
      <c r="G95" s="209"/>
      <c r="H95" s="212">
        <v>200</v>
      </c>
      <c r="I95" s="213"/>
      <c r="J95" s="209"/>
      <c r="K95" s="209"/>
      <c r="L95" s="214"/>
      <c r="M95" s="215"/>
      <c r="N95" s="216"/>
      <c r="O95" s="216"/>
      <c r="P95" s="216"/>
      <c r="Q95" s="216"/>
      <c r="R95" s="216"/>
      <c r="S95" s="216"/>
      <c r="T95" s="217"/>
      <c r="AT95" s="218" t="s">
        <v>211</v>
      </c>
      <c r="AU95" s="218" t="s">
        <v>89</v>
      </c>
      <c r="AV95" s="14" t="s">
        <v>89</v>
      </c>
      <c r="AW95" s="14" t="s">
        <v>41</v>
      </c>
      <c r="AX95" s="14" t="s">
        <v>23</v>
      </c>
      <c r="AY95" s="218" t="s">
        <v>201</v>
      </c>
    </row>
    <row r="96" spans="1:65" s="13" customFormat="1" ht="11.25">
      <c r="B96" s="198"/>
      <c r="C96" s="199"/>
      <c r="D96" s="193" t="s">
        <v>211</v>
      </c>
      <c r="E96" s="200" t="s">
        <v>22</v>
      </c>
      <c r="F96" s="201" t="s">
        <v>3125</v>
      </c>
      <c r="G96" s="199"/>
      <c r="H96" s="200" t="s">
        <v>22</v>
      </c>
      <c r="I96" s="202"/>
      <c r="J96" s="199"/>
      <c r="K96" s="199"/>
      <c r="L96" s="203"/>
      <c r="M96" s="204"/>
      <c r="N96" s="205"/>
      <c r="O96" s="205"/>
      <c r="P96" s="205"/>
      <c r="Q96" s="205"/>
      <c r="R96" s="205"/>
      <c r="S96" s="205"/>
      <c r="T96" s="206"/>
      <c r="AT96" s="207" t="s">
        <v>211</v>
      </c>
      <c r="AU96" s="207" t="s">
        <v>89</v>
      </c>
      <c r="AV96" s="13" t="s">
        <v>23</v>
      </c>
      <c r="AW96" s="13" t="s">
        <v>41</v>
      </c>
      <c r="AX96" s="13" t="s">
        <v>80</v>
      </c>
      <c r="AY96" s="207" t="s">
        <v>201</v>
      </c>
    </row>
    <row r="97" spans="1:65" s="12" customFormat="1" ht="22.9" customHeight="1">
      <c r="B97" s="164"/>
      <c r="C97" s="165"/>
      <c r="D97" s="166" t="s">
        <v>79</v>
      </c>
      <c r="E97" s="178" t="s">
        <v>221</v>
      </c>
      <c r="F97" s="178" t="s">
        <v>290</v>
      </c>
      <c r="G97" s="165"/>
      <c r="H97" s="165"/>
      <c r="I97" s="168"/>
      <c r="J97" s="179">
        <f>BK97</f>
        <v>0</v>
      </c>
      <c r="K97" s="165"/>
      <c r="L97" s="170"/>
      <c r="M97" s="171"/>
      <c r="N97" s="172"/>
      <c r="O97" s="172"/>
      <c r="P97" s="173">
        <f>SUM(P98:P110)</f>
        <v>0</v>
      </c>
      <c r="Q97" s="172"/>
      <c r="R97" s="173">
        <f>SUM(R98:R110)</f>
        <v>0</v>
      </c>
      <c r="S97" s="172"/>
      <c r="T97" s="174">
        <f>SUM(T98:T110)</f>
        <v>0</v>
      </c>
      <c r="AR97" s="175" t="s">
        <v>23</v>
      </c>
      <c r="AT97" s="176" t="s">
        <v>79</v>
      </c>
      <c r="AU97" s="176" t="s">
        <v>23</v>
      </c>
      <c r="AY97" s="175" t="s">
        <v>201</v>
      </c>
      <c r="BK97" s="177">
        <f>SUM(BK98:BK110)</f>
        <v>0</v>
      </c>
    </row>
    <row r="98" spans="1:65" s="2" customFormat="1" ht="24.2" customHeight="1">
      <c r="A98" s="36"/>
      <c r="B98" s="37"/>
      <c r="C98" s="180" t="s">
        <v>221</v>
      </c>
      <c r="D98" s="180" t="s">
        <v>202</v>
      </c>
      <c r="E98" s="181" t="s">
        <v>3126</v>
      </c>
      <c r="F98" s="182" t="s">
        <v>3127</v>
      </c>
      <c r="G98" s="183" t="s">
        <v>3128</v>
      </c>
      <c r="H98" s="184">
        <v>1</v>
      </c>
      <c r="I98" s="185"/>
      <c r="J98" s="186">
        <f>ROUND(I98*H98,2)</f>
        <v>0</v>
      </c>
      <c r="K98" s="182" t="s">
        <v>22</v>
      </c>
      <c r="L98" s="41"/>
      <c r="M98" s="187" t="s">
        <v>22</v>
      </c>
      <c r="N98" s="188" t="s">
        <v>51</v>
      </c>
      <c r="O98" s="66"/>
      <c r="P98" s="189">
        <f>O98*H98</f>
        <v>0</v>
      </c>
      <c r="Q98" s="189">
        <v>0</v>
      </c>
      <c r="R98" s="189">
        <f>Q98*H98</f>
        <v>0</v>
      </c>
      <c r="S98" s="189">
        <v>0</v>
      </c>
      <c r="T98" s="190">
        <f>S98*H98</f>
        <v>0</v>
      </c>
      <c r="U98" s="36"/>
      <c r="V98" s="36"/>
      <c r="W98" s="36"/>
      <c r="X98" s="36"/>
      <c r="Y98" s="36"/>
      <c r="Z98" s="36"/>
      <c r="AA98" s="36"/>
      <c r="AB98" s="36"/>
      <c r="AC98" s="36"/>
      <c r="AD98" s="36"/>
      <c r="AE98" s="36"/>
      <c r="AR98" s="191" t="s">
        <v>207</v>
      </c>
      <c r="AT98" s="191" t="s">
        <v>202</v>
      </c>
      <c r="AU98" s="191" t="s">
        <v>89</v>
      </c>
      <c r="AY98" s="19" t="s">
        <v>201</v>
      </c>
      <c r="BE98" s="192">
        <f>IF(N98="základní",J98,0)</f>
        <v>0</v>
      </c>
      <c r="BF98" s="192">
        <f>IF(N98="snížená",J98,0)</f>
        <v>0</v>
      </c>
      <c r="BG98" s="192">
        <f>IF(N98="zákl. přenesená",J98,0)</f>
        <v>0</v>
      </c>
      <c r="BH98" s="192">
        <f>IF(N98="sníž. přenesená",J98,0)</f>
        <v>0</v>
      </c>
      <c r="BI98" s="192">
        <f>IF(N98="nulová",J98,0)</f>
        <v>0</v>
      </c>
      <c r="BJ98" s="19" t="s">
        <v>23</v>
      </c>
      <c r="BK98" s="192">
        <f>ROUND(I98*H98,2)</f>
        <v>0</v>
      </c>
      <c r="BL98" s="19" t="s">
        <v>207</v>
      </c>
      <c r="BM98" s="191" t="s">
        <v>3129</v>
      </c>
    </row>
    <row r="99" spans="1:65" s="13" customFormat="1" ht="11.25">
      <c r="B99" s="198"/>
      <c r="C99" s="199"/>
      <c r="D99" s="193" t="s">
        <v>211</v>
      </c>
      <c r="E99" s="200" t="s">
        <v>22</v>
      </c>
      <c r="F99" s="201" t="s">
        <v>3130</v>
      </c>
      <c r="G99" s="199"/>
      <c r="H99" s="200" t="s">
        <v>22</v>
      </c>
      <c r="I99" s="202"/>
      <c r="J99" s="199"/>
      <c r="K99" s="199"/>
      <c r="L99" s="203"/>
      <c r="M99" s="204"/>
      <c r="N99" s="205"/>
      <c r="O99" s="205"/>
      <c r="P99" s="205"/>
      <c r="Q99" s="205"/>
      <c r="R99" s="205"/>
      <c r="S99" s="205"/>
      <c r="T99" s="206"/>
      <c r="AT99" s="207" t="s">
        <v>211</v>
      </c>
      <c r="AU99" s="207" t="s">
        <v>89</v>
      </c>
      <c r="AV99" s="13" t="s">
        <v>23</v>
      </c>
      <c r="AW99" s="13" t="s">
        <v>41</v>
      </c>
      <c r="AX99" s="13" t="s">
        <v>80</v>
      </c>
      <c r="AY99" s="207" t="s">
        <v>201</v>
      </c>
    </row>
    <row r="100" spans="1:65" s="13" customFormat="1" ht="11.25">
      <c r="B100" s="198"/>
      <c r="C100" s="199"/>
      <c r="D100" s="193" t="s">
        <v>211</v>
      </c>
      <c r="E100" s="200" t="s">
        <v>22</v>
      </c>
      <c r="F100" s="201" t="s">
        <v>3131</v>
      </c>
      <c r="G100" s="199"/>
      <c r="H100" s="200" t="s">
        <v>22</v>
      </c>
      <c r="I100" s="202"/>
      <c r="J100" s="199"/>
      <c r="K100" s="199"/>
      <c r="L100" s="203"/>
      <c r="M100" s="204"/>
      <c r="N100" s="205"/>
      <c r="O100" s="205"/>
      <c r="P100" s="205"/>
      <c r="Q100" s="205"/>
      <c r="R100" s="205"/>
      <c r="S100" s="205"/>
      <c r="T100" s="206"/>
      <c r="AT100" s="207" t="s">
        <v>211</v>
      </c>
      <c r="AU100" s="207" t="s">
        <v>89</v>
      </c>
      <c r="AV100" s="13" t="s">
        <v>23</v>
      </c>
      <c r="AW100" s="13" t="s">
        <v>41</v>
      </c>
      <c r="AX100" s="13" t="s">
        <v>80</v>
      </c>
      <c r="AY100" s="207" t="s">
        <v>201</v>
      </c>
    </row>
    <row r="101" spans="1:65" s="13" customFormat="1" ht="11.25">
      <c r="B101" s="198"/>
      <c r="C101" s="199"/>
      <c r="D101" s="193" t="s">
        <v>211</v>
      </c>
      <c r="E101" s="200" t="s">
        <v>22</v>
      </c>
      <c r="F101" s="201" t="s">
        <v>3132</v>
      </c>
      <c r="G101" s="199"/>
      <c r="H101" s="200" t="s">
        <v>22</v>
      </c>
      <c r="I101" s="202"/>
      <c r="J101" s="199"/>
      <c r="K101" s="199"/>
      <c r="L101" s="203"/>
      <c r="M101" s="204"/>
      <c r="N101" s="205"/>
      <c r="O101" s="205"/>
      <c r="P101" s="205"/>
      <c r="Q101" s="205"/>
      <c r="R101" s="205"/>
      <c r="S101" s="205"/>
      <c r="T101" s="206"/>
      <c r="AT101" s="207" t="s">
        <v>211</v>
      </c>
      <c r="AU101" s="207" t="s">
        <v>89</v>
      </c>
      <c r="AV101" s="13" t="s">
        <v>23</v>
      </c>
      <c r="AW101" s="13" t="s">
        <v>41</v>
      </c>
      <c r="AX101" s="13" t="s">
        <v>80</v>
      </c>
      <c r="AY101" s="207" t="s">
        <v>201</v>
      </c>
    </row>
    <row r="102" spans="1:65" s="13" customFormat="1" ht="11.25">
      <c r="B102" s="198"/>
      <c r="C102" s="199"/>
      <c r="D102" s="193" t="s">
        <v>211</v>
      </c>
      <c r="E102" s="200" t="s">
        <v>22</v>
      </c>
      <c r="F102" s="201" t="s">
        <v>3133</v>
      </c>
      <c r="G102" s="199"/>
      <c r="H102" s="200" t="s">
        <v>22</v>
      </c>
      <c r="I102" s="202"/>
      <c r="J102" s="199"/>
      <c r="K102" s="199"/>
      <c r="L102" s="203"/>
      <c r="M102" s="204"/>
      <c r="N102" s="205"/>
      <c r="O102" s="205"/>
      <c r="P102" s="205"/>
      <c r="Q102" s="205"/>
      <c r="R102" s="205"/>
      <c r="S102" s="205"/>
      <c r="T102" s="206"/>
      <c r="AT102" s="207" t="s">
        <v>211</v>
      </c>
      <c r="AU102" s="207" t="s">
        <v>89</v>
      </c>
      <c r="AV102" s="13" t="s">
        <v>23</v>
      </c>
      <c r="AW102" s="13" t="s">
        <v>41</v>
      </c>
      <c r="AX102" s="13" t="s">
        <v>80</v>
      </c>
      <c r="AY102" s="207" t="s">
        <v>201</v>
      </c>
    </row>
    <row r="103" spans="1:65" s="13" customFormat="1" ht="11.25">
      <c r="B103" s="198"/>
      <c r="C103" s="199"/>
      <c r="D103" s="193" t="s">
        <v>211</v>
      </c>
      <c r="E103" s="200" t="s">
        <v>22</v>
      </c>
      <c r="F103" s="201" t="s">
        <v>3134</v>
      </c>
      <c r="G103" s="199"/>
      <c r="H103" s="200" t="s">
        <v>22</v>
      </c>
      <c r="I103" s="202"/>
      <c r="J103" s="199"/>
      <c r="K103" s="199"/>
      <c r="L103" s="203"/>
      <c r="M103" s="204"/>
      <c r="N103" s="205"/>
      <c r="O103" s="205"/>
      <c r="P103" s="205"/>
      <c r="Q103" s="205"/>
      <c r="R103" s="205"/>
      <c r="S103" s="205"/>
      <c r="T103" s="206"/>
      <c r="AT103" s="207" t="s">
        <v>211</v>
      </c>
      <c r="AU103" s="207" t="s">
        <v>89</v>
      </c>
      <c r="AV103" s="13" t="s">
        <v>23</v>
      </c>
      <c r="AW103" s="13" t="s">
        <v>41</v>
      </c>
      <c r="AX103" s="13" t="s">
        <v>80</v>
      </c>
      <c r="AY103" s="207" t="s">
        <v>201</v>
      </c>
    </row>
    <row r="104" spans="1:65" s="13" customFormat="1" ht="11.25">
      <c r="B104" s="198"/>
      <c r="C104" s="199"/>
      <c r="D104" s="193" t="s">
        <v>211</v>
      </c>
      <c r="E104" s="200" t="s">
        <v>22</v>
      </c>
      <c r="F104" s="201" t="s">
        <v>3135</v>
      </c>
      <c r="G104" s="199"/>
      <c r="H104" s="200" t="s">
        <v>22</v>
      </c>
      <c r="I104" s="202"/>
      <c r="J104" s="199"/>
      <c r="K104" s="199"/>
      <c r="L104" s="203"/>
      <c r="M104" s="204"/>
      <c r="N104" s="205"/>
      <c r="O104" s="205"/>
      <c r="P104" s="205"/>
      <c r="Q104" s="205"/>
      <c r="R104" s="205"/>
      <c r="S104" s="205"/>
      <c r="T104" s="206"/>
      <c r="AT104" s="207" t="s">
        <v>211</v>
      </c>
      <c r="AU104" s="207" t="s">
        <v>89</v>
      </c>
      <c r="AV104" s="13" t="s">
        <v>23</v>
      </c>
      <c r="AW104" s="13" t="s">
        <v>41</v>
      </c>
      <c r="AX104" s="13" t="s">
        <v>80</v>
      </c>
      <c r="AY104" s="207" t="s">
        <v>201</v>
      </c>
    </row>
    <row r="105" spans="1:65" s="13" customFormat="1" ht="11.25">
      <c r="B105" s="198"/>
      <c r="C105" s="199"/>
      <c r="D105" s="193" t="s">
        <v>211</v>
      </c>
      <c r="E105" s="200" t="s">
        <v>22</v>
      </c>
      <c r="F105" s="201" t="s">
        <v>3136</v>
      </c>
      <c r="G105" s="199"/>
      <c r="H105" s="200" t="s">
        <v>22</v>
      </c>
      <c r="I105" s="202"/>
      <c r="J105" s="199"/>
      <c r="K105" s="199"/>
      <c r="L105" s="203"/>
      <c r="M105" s="204"/>
      <c r="N105" s="205"/>
      <c r="O105" s="205"/>
      <c r="P105" s="205"/>
      <c r="Q105" s="205"/>
      <c r="R105" s="205"/>
      <c r="S105" s="205"/>
      <c r="T105" s="206"/>
      <c r="AT105" s="207" t="s">
        <v>211</v>
      </c>
      <c r="AU105" s="207" t="s">
        <v>89</v>
      </c>
      <c r="AV105" s="13" t="s">
        <v>23</v>
      </c>
      <c r="AW105" s="13" t="s">
        <v>41</v>
      </c>
      <c r="AX105" s="13" t="s">
        <v>80</v>
      </c>
      <c r="AY105" s="207" t="s">
        <v>201</v>
      </c>
    </row>
    <row r="106" spans="1:65" s="13" customFormat="1" ht="11.25">
      <c r="B106" s="198"/>
      <c r="C106" s="199"/>
      <c r="D106" s="193" t="s">
        <v>211</v>
      </c>
      <c r="E106" s="200" t="s">
        <v>22</v>
      </c>
      <c r="F106" s="201" t="s">
        <v>3137</v>
      </c>
      <c r="G106" s="199"/>
      <c r="H106" s="200" t="s">
        <v>22</v>
      </c>
      <c r="I106" s="202"/>
      <c r="J106" s="199"/>
      <c r="K106" s="199"/>
      <c r="L106" s="203"/>
      <c r="M106" s="204"/>
      <c r="N106" s="205"/>
      <c r="O106" s="205"/>
      <c r="P106" s="205"/>
      <c r="Q106" s="205"/>
      <c r="R106" s="205"/>
      <c r="S106" s="205"/>
      <c r="T106" s="206"/>
      <c r="AT106" s="207" t="s">
        <v>211</v>
      </c>
      <c r="AU106" s="207" t="s">
        <v>89</v>
      </c>
      <c r="AV106" s="13" t="s">
        <v>23</v>
      </c>
      <c r="AW106" s="13" t="s">
        <v>41</v>
      </c>
      <c r="AX106" s="13" t="s">
        <v>80</v>
      </c>
      <c r="AY106" s="207" t="s">
        <v>201</v>
      </c>
    </row>
    <row r="107" spans="1:65" s="13" customFormat="1" ht="11.25">
      <c r="B107" s="198"/>
      <c r="C107" s="199"/>
      <c r="D107" s="193" t="s">
        <v>211</v>
      </c>
      <c r="E107" s="200" t="s">
        <v>22</v>
      </c>
      <c r="F107" s="201" t="s">
        <v>3138</v>
      </c>
      <c r="G107" s="199"/>
      <c r="H107" s="200" t="s">
        <v>22</v>
      </c>
      <c r="I107" s="202"/>
      <c r="J107" s="199"/>
      <c r="K107" s="199"/>
      <c r="L107" s="203"/>
      <c r="M107" s="204"/>
      <c r="N107" s="205"/>
      <c r="O107" s="205"/>
      <c r="P107" s="205"/>
      <c r="Q107" s="205"/>
      <c r="R107" s="205"/>
      <c r="S107" s="205"/>
      <c r="T107" s="206"/>
      <c r="AT107" s="207" t="s">
        <v>211</v>
      </c>
      <c r="AU107" s="207" t="s">
        <v>89</v>
      </c>
      <c r="AV107" s="13" t="s">
        <v>23</v>
      </c>
      <c r="AW107" s="13" t="s">
        <v>41</v>
      </c>
      <c r="AX107" s="13" t="s">
        <v>80</v>
      </c>
      <c r="AY107" s="207" t="s">
        <v>201</v>
      </c>
    </row>
    <row r="108" spans="1:65" s="13" customFormat="1" ht="11.25">
      <c r="B108" s="198"/>
      <c r="C108" s="199"/>
      <c r="D108" s="193" t="s">
        <v>211</v>
      </c>
      <c r="E108" s="200" t="s">
        <v>22</v>
      </c>
      <c r="F108" s="201" t="s">
        <v>3139</v>
      </c>
      <c r="G108" s="199"/>
      <c r="H108" s="200" t="s">
        <v>22</v>
      </c>
      <c r="I108" s="202"/>
      <c r="J108" s="199"/>
      <c r="K108" s="199"/>
      <c r="L108" s="203"/>
      <c r="M108" s="204"/>
      <c r="N108" s="205"/>
      <c r="O108" s="205"/>
      <c r="P108" s="205"/>
      <c r="Q108" s="205"/>
      <c r="R108" s="205"/>
      <c r="S108" s="205"/>
      <c r="T108" s="206"/>
      <c r="AT108" s="207" t="s">
        <v>211</v>
      </c>
      <c r="AU108" s="207" t="s">
        <v>89</v>
      </c>
      <c r="AV108" s="13" t="s">
        <v>23</v>
      </c>
      <c r="AW108" s="13" t="s">
        <v>41</v>
      </c>
      <c r="AX108" s="13" t="s">
        <v>80</v>
      </c>
      <c r="AY108" s="207" t="s">
        <v>201</v>
      </c>
    </row>
    <row r="109" spans="1:65" s="13" customFormat="1" ht="11.25">
      <c r="B109" s="198"/>
      <c r="C109" s="199"/>
      <c r="D109" s="193" t="s">
        <v>211</v>
      </c>
      <c r="E109" s="200" t="s">
        <v>22</v>
      </c>
      <c r="F109" s="201" t="s">
        <v>3140</v>
      </c>
      <c r="G109" s="199"/>
      <c r="H109" s="200" t="s">
        <v>22</v>
      </c>
      <c r="I109" s="202"/>
      <c r="J109" s="199"/>
      <c r="K109" s="199"/>
      <c r="L109" s="203"/>
      <c r="M109" s="204"/>
      <c r="N109" s="205"/>
      <c r="O109" s="205"/>
      <c r="P109" s="205"/>
      <c r="Q109" s="205"/>
      <c r="R109" s="205"/>
      <c r="S109" s="205"/>
      <c r="T109" s="206"/>
      <c r="AT109" s="207" t="s">
        <v>211</v>
      </c>
      <c r="AU109" s="207" t="s">
        <v>89</v>
      </c>
      <c r="AV109" s="13" t="s">
        <v>23</v>
      </c>
      <c r="AW109" s="13" t="s">
        <v>41</v>
      </c>
      <c r="AX109" s="13" t="s">
        <v>80</v>
      </c>
      <c r="AY109" s="207" t="s">
        <v>201</v>
      </c>
    </row>
    <row r="110" spans="1:65" s="14" customFormat="1" ht="11.25">
      <c r="B110" s="208"/>
      <c r="C110" s="209"/>
      <c r="D110" s="193" t="s">
        <v>211</v>
      </c>
      <c r="E110" s="210" t="s">
        <v>22</v>
      </c>
      <c r="F110" s="211" t="s">
        <v>3141</v>
      </c>
      <c r="G110" s="209"/>
      <c r="H110" s="212">
        <v>1</v>
      </c>
      <c r="I110" s="213"/>
      <c r="J110" s="209"/>
      <c r="K110" s="209"/>
      <c r="L110" s="214"/>
      <c r="M110" s="215"/>
      <c r="N110" s="216"/>
      <c r="O110" s="216"/>
      <c r="P110" s="216"/>
      <c r="Q110" s="216"/>
      <c r="R110" s="216"/>
      <c r="S110" s="216"/>
      <c r="T110" s="217"/>
      <c r="AT110" s="218" t="s">
        <v>211</v>
      </c>
      <c r="AU110" s="218" t="s">
        <v>89</v>
      </c>
      <c r="AV110" s="14" t="s">
        <v>89</v>
      </c>
      <c r="AW110" s="14" t="s">
        <v>41</v>
      </c>
      <c r="AX110" s="14" t="s">
        <v>23</v>
      </c>
      <c r="AY110" s="218" t="s">
        <v>201</v>
      </c>
    </row>
    <row r="111" spans="1:65" s="12" customFormat="1" ht="22.9" customHeight="1">
      <c r="B111" s="164"/>
      <c r="C111" s="165"/>
      <c r="D111" s="166" t="s">
        <v>79</v>
      </c>
      <c r="E111" s="178" t="s">
        <v>260</v>
      </c>
      <c r="F111" s="178" t="s">
        <v>570</v>
      </c>
      <c r="G111" s="165"/>
      <c r="H111" s="165"/>
      <c r="I111" s="168"/>
      <c r="J111" s="179">
        <f>BK111</f>
        <v>0</v>
      </c>
      <c r="K111" s="165"/>
      <c r="L111" s="170"/>
      <c r="M111" s="171"/>
      <c r="N111" s="172"/>
      <c r="O111" s="172"/>
      <c r="P111" s="173">
        <f>SUM(P112:P130)</f>
        <v>0</v>
      </c>
      <c r="Q111" s="172"/>
      <c r="R111" s="173">
        <f>SUM(R112:R130)</f>
        <v>0</v>
      </c>
      <c r="S111" s="172"/>
      <c r="T111" s="174">
        <f>SUM(T112:T130)</f>
        <v>0</v>
      </c>
      <c r="AR111" s="175" t="s">
        <v>23</v>
      </c>
      <c r="AT111" s="176" t="s">
        <v>79</v>
      </c>
      <c r="AU111" s="176" t="s">
        <v>23</v>
      </c>
      <c r="AY111" s="175" t="s">
        <v>201</v>
      </c>
      <c r="BK111" s="177">
        <f>SUM(BK112:BK130)</f>
        <v>0</v>
      </c>
    </row>
    <row r="112" spans="1:65" s="2" customFormat="1" ht="24.2" customHeight="1">
      <c r="A112" s="36"/>
      <c r="B112" s="37"/>
      <c r="C112" s="180" t="s">
        <v>207</v>
      </c>
      <c r="D112" s="180" t="s">
        <v>202</v>
      </c>
      <c r="E112" s="181" t="s">
        <v>3142</v>
      </c>
      <c r="F112" s="182" t="s">
        <v>3143</v>
      </c>
      <c r="G112" s="183" t="s">
        <v>3128</v>
      </c>
      <c r="H112" s="184">
        <v>1</v>
      </c>
      <c r="I112" s="185"/>
      <c r="J112" s="186">
        <f>ROUND(I112*H112,2)</f>
        <v>0</v>
      </c>
      <c r="K112" s="182" t="s">
        <v>22</v>
      </c>
      <c r="L112" s="41"/>
      <c r="M112" s="187" t="s">
        <v>22</v>
      </c>
      <c r="N112" s="188" t="s">
        <v>51</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207</v>
      </c>
      <c r="AT112" s="191" t="s">
        <v>202</v>
      </c>
      <c r="AU112" s="191" t="s">
        <v>89</v>
      </c>
      <c r="AY112" s="19" t="s">
        <v>201</v>
      </c>
      <c r="BE112" s="192">
        <f>IF(N112="základní",J112,0)</f>
        <v>0</v>
      </c>
      <c r="BF112" s="192">
        <f>IF(N112="snížená",J112,0)</f>
        <v>0</v>
      </c>
      <c r="BG112" s="192">
        <f>IF(N112="zákl. přenesená",J112,0)</f>
        <v>0</v>
      </c>
      <c r="BH112" s="192">
        <f>IF(N112="sníž. přenesená",J112,0)</f>
        <v>0</v>
      </c>
      <c r="BI112" s="192">
        <f>IF(N112="nulová",J112,0)</f>
        <v>0</v>
      </c>
      <c r="BJ112" s="19" t="s">
        <v>23</v>
      </c>
      <c r="BK112" s="192">
        <f>ROUND(I112*H112,2)</f>
        <v>0</v>
      </c>
      <c r="BL112" s="19" t="s">
        <v>207</v>
      </c>
      <c r="BM112" s="191" t="s">
        <v>3144</v>
      </c>
    </row>
    <row r="113" spans="1:65" s="13" customFormat="1" ht="11.25">
      <c r="B113" s="198"/>
      <c r="C113" s="199"/>
      <c r="D113" s="193" t="s">
        <v>211</v>
      </c>
      <c r="E113" s="200" t="s">
        <v>22</v>
      </c>
      <c r="F113" s="201" t="s">
        <v>3145</v>
      </c>
      <c r="G113" s="199"/>
      <c r="H113" s="200" t="s">
        <v>22</v>
      </c>
      <c r="I113" s="202"/>
      <c r="J113" s="199"/>
      <c r="K113" s="199"/>
      <c r="L113" s="203"/>
      <c r="M113" s="204"/>
      <c r="N113" s="205"/>
      <c r="O113" s="205"/>
      <c r="P113" s="205"/>
      <c r="Q113" s="205"/>
      <c r="R113" s="205"/>
      <c r="S113" s="205"/>
      <c r="T113" s="206"/>
      <c r="AT113" s="207" t="s">
        <v>211</v>
      </c>
      <c r="AU113" s="207" t="s">
        <v>89</v>
      </c>
      <c r="AV113" s="13" t="s">
        <v>23</v>
      </c>
      <c r="AW113" s="13" t="s">
        <v>41</v>
      </c>
      <c r="AX113" s="13" t="s">
        <v>80</v>
      </c>
      <c r="AY113" s="207" t="s">
        <v>201</v>
      </c>
    </row>
    <row r="114" spans="1:65" s="13" customFormat="1" ht="11.25">
      <c r="B114" s="198"/>
      <c r="C114" s="199"/>
      <c r="D114" s="193" t="s">
        <v>211</v>
      </c>
      <c r="E114" s="200" t="s">
        <v>22</v>
      </c>
      <c r="F114" s="201" t="s">
        <v>3146</v>
      </c>
      <c r="G114" s="199"/>
      <c r="H114" s="200" t="s">
        <v>22</v>
      </c>
      <c r="I114" s="202"/>
      <c r="J114" s="199"/>
      <c r="K114" s="199"/>
      <c r="L114" s="203"/>
      <c r="M114" s="204"/>
      <c r="N114" s="205"/>
      <c r="O114" s="205"/>
      <c r="P114" s="205"/>
      <c r="Q114" s="205"/>
      <c r="R114" s="205"/>
      <c r="S114" s="205"/>
      <c r="T114" s="206"/>
      <c r="AT114" s="207" t="s">
        <v>211</v>
      </c>
      <c r="AU114" s="207" t="s">
        <v>89</v>
      </c>
      <c r="AV114" s="13" t="s">
        <v>23</v>
      </c>
      <c r="AW114" s="13" t="s">
        <v>41</v>
      </c>
      <c r="AX114" s="13" t="s">
        <v>80</v>
      </c>
      <c r="AY114" s="207" t="s">
        <v>201</v>
      </c>
    </row>
    <row r="115" spans="1:65" s="13" customFormat="1" ht="11.25">
      <c r="B115" s="198"/>
      <c r="C115" s="199"/>
      <c r="D115" s="193" t="s">
        <v>211</v>
      </c>
      <c r="E115" s="200" t="s">
        <v>22</v>
      </c>
      <c r="F115" s="201" t="s">
        <v>3147</v>
      </c>
      <c r="G115" s="199"/>
      <c r="H115" s="200" t="s">
        <v>22</v>
      </c>
      <c r="I115" s="202"/>
      <c r="J115" s="199"/>
      <c r="K115" s="199"/>
      <c r="L115" s="203"/>
      <c r="M115" s="204"/>
      <c r="N115" s="205"/>
      <c r="O115" s="205"/>
      <c r="P115" s="205"/>
      <c r="Q115" s="205"/>
      <c r="R115" s="205"/>
      <c r="S115" s="205"/>
      <c r="T115" s="206"/>
      <c r="AT115" s="207" t="s">
        <v>211</v>
      </c>
      <c r="AU115" s="207" t="s">
        <v>89</v>
      </c>
      <c r="AV115" s="13" t="s">
        <v>23</v>
      </c>
      <c r="AW115" s="13" t="s">
        <v>41</v>
      </c>
      <c r="AX115" s="13" t="s">
        <v>80</v>
      </c>
      <c r="AY115" s="207" t="s">
        <v>201</v>
      </c>
    </row>
    <row r="116" spans="1:65" s="13" customFormat="1" ht="11.25">
      <c r="B116" s="198"/>
      <c r="C116" s="199"/>
      <c r="D116" s="193" t="s">
        <v>211</v>
      </c>
      <c r="E116" s="200" t="s">
        <v>22</v>
      </c>
      <c r="F116" s="201" t="s">
        <v>3148</v>
      </c>
      <c r="G116" s="199"/>
      <c r="H116" s="200" t="s">
        <v>22</v>
      </c>
      <c r="I116" s="202"/>
      <c r="J116" s="199"/>
      <c r="K116" s="199"/>
      <c r="L116" s="203"/>
      <c r="M116" s="204"/>
      <c r="N116" s="205"/>
      <c r="O116" s="205"/>
      <c r="P116" s="205"/>
      <c r="Q116" s="205"/>
      <c r="R116" s="205"/>
      <c r="S116" s="205"/>
      <c r="T116" s="206"/>
      <c r="AT116" s="207" t="s">
        <v>211</v>
      </c>
      <c r="AU116" s="207" t="s">
        <v>89</v>
      </c>
      <c r="AV116" s="13" t="s">
        <v>23</v>
      </c>
      <c r="AW116" s="13" t="s">
        <v>41</v>
      </c>
      <c r="AX116" s="13" t="s">
        <v>80</v>
      </c>
      <c r="AY116" s="207" t="s">
        <v>201</v>
      </c>
    </row>
    <row r="117" spans="1:65" s="13" customFormat="1" ht="11.25">
      <c r="B117" s="198"/>
      <c r="C117" s="199"/>
      <c r="D117" s="193" t="s">
        <v>211</v>
      </c>
      <c r="E117" s="200" t="s">
        <v>22</v>
      </c>
      <c r="F117" s="201" t="s">
        <v>3149</v>
      </c>
      <c r="G117" s="199"/>
      <c r="H117" s="200" t="s">
        <v>22</v>
      </c>
      <c r="I117" s="202"/>
      <c r="J117" s="199"/>
      <c r="K117" s="199"/>
      <c r="L117" s="203"/>
      <c r="M117" s="204"/>
      <c r="N117" s="205"/>
      <c r="O117" s="205"/>
      <c r="P117" s="205"/>
      <c r="Q117" s="205"/>
      <c r="R117" s="205"/>
      <c r="S117" s="205"/>
      <c r="T117" s="206"/>
      <c r="AT117" s="207" t="s">
        <v>211</v>
      </c>
      <c r="AU117" s="207" t="s">
        <v>89</v>
      </c>
      <c r="AV117" s="13" t="s">
        <v>23</v>
      </c>
      <c r="AW117" s="13" t="s">
        <v>41</v>
      </c>
      <c r="AX117" s="13" t="s">
        <v>80</v>
      </c>
      <c r="AY117" s="207" t="s">
        <v>201</v>
      </c>
    </row>
    <row r="118" spans="1:65" s="14" customFormat="1" ht="11.25">
      <c r="B118" s="208"/>
      <c r="C118" s="209"/>
      <c r="D118" s="193" t="s">
        <v>211</v>
      </c>
      <c r="E118" s="210" t="s">
        <v>22</v>
      </c>
      <c r="F118" s="211" t="s">
        <v>3141</v>
      </c>
      <c r="G118" s="209"/>
      <c r="H118" s="212">
        <v>1</v>
      </c>
      <c r="I118" s="213"/>
      <c r="J118" s="209"/>
      <c r="K118" s="209"/>
      <c r="L118" s="214"/>
      <c r="M118" s="215"/>
      <c r="N118" s="216"/>
      <c r="O118" s="216"/>
      <c r="P118" s="216"/>
      <c r="Q118" s="216"/>
      <c r="R118" s="216"/>
      <c r="S118" s="216"/>
      <c r="T118" s="217"/>
      <c r="AT118" s="218" t="s">
        <v>211</v>
      </c>
      <c r="AU118" s="218" t="s">
        <v>89</v>
      </c>
      <c r="AV118" s="14" t="s">
        <v>89</v>
      </c>
      <c r="AW118" s="14" t="s">
        <v>41</v>
      </c>
      <c r="AX118" s="14" t="s">
        <v>23</v>
      </c>
      <c r="AY118" s="218" t="s">
        <v>201</v>
      </c>
    </row>
    <row r="119" spans="1:65" s="2" customFormat="1" ht="14.45" customHeight="1">
      <c r="A119" s="36"/>
      <c r="B119" s="37"/>
      <c r="C119" s="180" t="s">
        <v>234</v>
      </c>
      <c r="D119" s="180" t="s">
        <v>202</v>
      </c>
      <c r="E119" s="181" t="s">
        <v>3150</v>
      </c>
      <c r="F119" s="182" t="s">
        <v>3151</v>
      </c>
      <c r="G119" s="183" t="s">
        <v>205</v>
      </c>
      <c r="H119" s="184">
        <v>112.5</v>
      </c>
      <c r="I119" s="185"/>
      <c r="J119" s="186">
        <f>ROUND(I119*H119,2)</f>
        <v>0</v>
      </c>
      <c r="K119" s="182" t="s">
        <v>22</v>
      </c>
      <c r="L119" s="41"/>
      <c r="M119" s="187" t="s">
        <v>22</v>
      </c>
      <c r="N119" s="188" t="s">
        <v>51</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207</v>
      </c>
      <c r="AT119" s="191" t="s">
        <v>202</v>
      </c>
      <c r="AU119" s="191" t="s">
        <v>89</v>
      </c>
      <c r="AY119" s="19" t="s">
        <v>201</v>
      </c>
      <c r="BE119" s="192">
        <f>IF(N119="základní",J119,0)</f>
        <v>0</v>
      </c>
      <c r="BF119" s="192">
        <f>IF(N119="snížená",J119,0)</f>
        <v>0</v>
      </c>
      <c r="BG119" s="192">
        <f>IF(N119="zákl. přenesená",J119,0)</f>
        <v>0</v>
      </c>
      <c r="BH119" s="192">
        <f>IF(N119="sníž. přenesená",J119,0)</f>
        <v>0</v>
      </c>
      <c r="BI119" s="192">
        <f>IF(N119="nulová",J119,0)</f>
        <v>0</v>
      </c>
      <c r="BJ119" s="19" t="s">
        <v>23</v>
      </c>
      <c r="BK119" s="192">
        <f>ROUND(I119*H119,2)</f>
        <v>0</v>
      </c>
      <c r="BL119" s="19" t="s">
        <v>207</v>
      </c>
      <c r="BM119" s="191" t="s">
        <v>3152</v>
      </c>
    </row>
    <row r="120" spans="1:65" s="14" customFormat="1" ht="11.25">
      <c r="B120" s="208"/>
      <c r="C120" s="209"/>
      <c r="D120" s="193" t="s">
        <v>211</v>
      </c>
      <c r="E120" s="210" t="s">
        <v>22</v>
      </c>
      <c r="F120" s="211" t="s">
        <v>3153</v>
      </c>
      <c r="G120" s="209"/>
      <c r="H120" s="212">
        <v>112.5</v>
      </c>
      <c r="I120" s="213"/>
      <c r="J120" s="209"/>
      <c r="K120" s="209"/>
      <c r="L120" s="214"/>
      <c r="M120" s="215"/>
      <c r="N120" s="216"/>
      <c r="O120" s="216"/>
      <c r="P120" s="216"/>
      <c r="Q120" s="216"/>
      <c r="R120" s="216"/>
      <c r="S120" s="216"/>
      <c r="T120" s="217"/>
      <c r="AT120" s="218" t="s">
        <v>211</v>
      </c>
      <c r="AU120" s="218" t="s">
        <v>89</v>
      </c>
      <c r="AV120" s="14" t="s">
        <v>89</v>
      </c>
      <c r="AW120" s="14" t="s">
        <v>41</v>
      </c>
      <c r="AX120" s="14" t="s">
        <v>23</v>
      </c>
      <c r="AY120" s="218" t="s">
        <v>201</v>
      </c>
    </row>
    <row r="121" spans="1:65" s="2" customFormat="1" ht="14.45" customHeight="1">
      <c r="A121" s="36"/>
      <c r="B121" s="37"/>
      <c r="C121" s="180" t="s">
        <v>241</v>
      </c>
      <c r="D121" s="180" t="s">
        <v>202</v>
      </c>
      <c r="E121" s="181" t="s">
        <v>3154</v>
      </c>
      <c r="F121" s="182" t="s">
        <v>3155</v>
      </c>
      <c r="G121" s="183" t="s">
        <v>216</v>
      </c>
      <c r="H121" s="184">
        <v>8</v>
      </c>
      <c r="I121" s="185"/>
      <c r="J121" s="186">
        <f>ROUND(I121*H121,2)</f>
        <v>0</v>
      </c>
      <c r="K121" s="182" t="s">
        <v>206</v>
      </c>
      <c r="L121" s="41"/>
      <c r="M121" s="187" t="s">
        <v>22</v>
      </c>
      <c r="N121" s="188" t="s">
        <v>51</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207</v>
      </c>
      <c r="AT121" s="191" t="s">
        <v>202</v>
      </c>
      <c r="AU121" s="191" t="s">
        <v>89</v>
      </c>
      <c r="AY121" s="19" t="s">
        <v>201</v>
      </c>
      <c r="BE121" s="192">
        <f>IF(N121="základní",J121,0)</f>
        <v>0</v>
      </c>
      <c r="BF121" s="192">
        <f>IF(N121="snížená",J121,0)</f>
        <v>0</v>
      </c>
      <c r="BG121" s="192">
        <f>IF(N121="zákl. přenesená",J121,0)</f>
        <v>0</v>
      </c>
      <c r="BH121" s="192">
        <f>IF(N121="sníž. přenesená",J121,0)</f>
        <v>0</v>
      </c>
      <c r="BI121" s="192">
        <f>IF(N121="nulová",J121,0)</f>
        <v>0</v>
      </c>
      <c r="BJ121" s="19" t="s">
        <v>23</v>
      </c>
      <c r="BK121" s="192">
        <f>ROUND(I121*H121,2)</f>
        <v>0</v>
      </c>
      <c r="BL121" s="19" t="s">
        <v>207</v>
      </c>
      <c r="BM121" s="191" t="s">
        <v>3156</v>
      </c>
    </row>
    <row r="122" spans="1:65" s="2" customFormat="1" ht="68.25">
      <c r="A122" s="36"/>
      <c r="B122" s="37"/>
      <c r="C122" s="38"/>
      <c r="D122" s="193" t="s">
        <v>209</v>
      </c>
      <c r="E122" s="38"/>
      <c r="F122" s="194" t="s">
        <v>3157</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209</v>
      </c>
      <c r="AU122" s="19" t="s">
        <v>89</v>
      </c>
    </row>
    <row r="123" spans="1:65" s="13" customFormat="1" ht="11.25">
      <c r="B123" s="198"/>
      <c r="C123" s="199"/>
      <c r="D123" s="193" t="s">
        <v>211</v>
      </c>
      <c r="E123" s="200" t="s">
        <v>22</v>
      </c>
      <c r="F123" s="201" t="s">
        <v>3158</v>
      </c>
      <c r="G123" s="199"/>
      <c r="H123" s="200" t="s">
        <v>22</v>
      </c>
      <c r="I123" s="202"/>
      <c r="J123" s="199"/>
      <c r="K123" s="199"/>
      <c r="L123" s="203"/>
      <c r="M123" s="204"/>
      <c r="N123" s="205"/>
      <c r="O123" s="205"/>
      <c r="P123" s="205"/>
      <c r="Q123" s="205"/>
      <c r="R123" s="205"/>
      <c r="S123" s="205"/>
      <c r="T123" s="206"/>
      <c r="AT123" s="207" t="s">
        <v>211</v>
      </c>
      <c r="AU123" s="207" t="s">
        <v>89</v>
      </c>
      <c r="AV123" s="13" t="s">
        <v>23</v>
      </c>
      <c r="AW123" s="13" t="s">
        <v>41</v>
      </c>
      <c r="AX123" s="13" t="s">
        <v>80</v>
      </c>
      <c r="AY123" s="207" t="s">
        <v>201</v>
      </c>
    </row>
    <row r="124" spans="1:65" s="14" customFormat="1" ht="11.25">
      <c r="B124" s="208"/>
      <c r="C124" s="209"/>
      <c r="D124" s="193" t="s">
        <v>211</v>
      </c>
      <c r="E124" s="210" t="s">
        <v>22</v>
      </c>
      <c r="F124" s="211" t="s">
        <v>3159</v>
      </c>
      <c r="G124" s="209"/>
      <c r="H124" s="212">
        <v>8</v>
      </c>
      <c r="I124" s="213"/>
      <c r="J124" s="209"/>
      <c r="K124" s="209"/>
      <c r="L124" s="214"/>
      <c r="M124" s="215"/>
      <c r="N124" s="216"/>
      <c r="O124" s="216"/>
      <c r="P124" s="216"/>
      <c r="Q124" s="216"/>
      <c r="R124" s="216"/>
      <c r="S124" s="216"/>
      <c r="T124" s="217"/>
      <c r="AT124" s="218" t="s">
        <v>211</v>
      </c>
      <c r="AU124" s="218" t="s">
        <v>89</v>
      </c>
      <c r="AV124" s="14" t="s">
        <v>89</v>
      </c>
      <c r="AW124" s="14" t="s">
        <v>41</v>
      </c>
      <c r="AX124" s="14" t="s">
        <v>23</v>
      </c>
      <c r="AY124" s="218" t="s">
        <v>201</v>
      </c>
    </row>
    <row r="125" spans="1:65" s="2" customFormat="1" ht="24.2" customHeight="1">
      <c r="A125" s="36"/>
      <c r="B125" s="37"/>
      <c r="C125" s="180" t="s">
        <v>246</v>
      </c>
      <c r="D125" s="180" t="s">
        <v>202</v>
      </c>
      <c r="E125" s="181" t="s">
        <v>3160</v>
      </c>
      <c r="F125" s="182" t="s">
        <v>3161</v>
      </c>
      <c r="G125" s="183" t="s">
        <v>216</v>
      </c>
      <c r="H125" s="184">
        <v>8</v>
      </c>
      <c r="I125" s="185"/>
      <c r="J125" s="186">
        <f>ROUND(I125*H125,2)</f>
        <v>0</v>
      </c>
      <c r="K125" s="182" t="s">
        <v>206</v>
      </c>
      <c r="L125" s="41"/>
      <c r="M125" s="187" t="s">
        <v>22</v>
      </c>
      <c r="N125" s="188" t="s">
        <v>51</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207</v>
      </c>
      <c r="AT125" s="191" t="s">
        <v>202</v>
      </c>
      <c r="AU125" s="191" t="s">
        <v>89</v>
      </c>
      <c r="AY125" s="19" t="s">
        <v>201</v>
      </c>
      <c r="BE125" s="192">
        <f>IF(N125="základní",J125,0)</f>
        <v>0</v>
      </c>
      <c r="BF125" s="192">
        <f>IF(N125="snížená",J125,0)</f>
        <v>0</v>
      </c>
      <c r="BG125" s="192">
        <f>IF(N125="zákl. přenesená",J125,0)</f>
        <v>0</v>
      </c>
      <c r="BH125" s="192">
        <f>IF(N125="sníž. přenesená",J125,0)</f>
        <v>0</v>
      </c>
      <c r="BI125" s="192">
        <f>IF(N125="nulová",J125,0)</f>
        <v>0</v>
      </c>
      <c r="BJ125" s="19" t="s">
        <v>23</v>
      </c>
      <c r="BK125" s="192">
        <f>ROUND(I125*H125,2)</f>
        <v>0</v>
      </c>
      <c r="BL125" s="19" t="s">
        <v>207</v>
      </c>
      <c r="BM125" s="191" t="s">
        <v>3162</v>
      </c>
    </row>
    <row r="126" spans="1:65" s="2" customFormat="1" ht="68.25">
      <c r="A126" s="36"/>
      <c r="B126" s="37"/>
      <c r="C126" s="38"/>
      <c r="D126" s="193" t="s">
        <v>209</v>
      </c>
      <c r="E126" s="38"/>
      <c r="F126" s="194" t="s">
        <v>3157</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209</v>
      </c>
      <c r="AU126" s="19" t="s">
        <v>89</v>
      </c>
    </row>
    <row r="127" spans="1:65" s="13" customFormat="1" ht="11.25">
      <c r="B127" s="198"/>
      <c r="C127" s="199"/>
      <c r="D127" s="193" t="s">
        <v>211</v>
      </c>
      <c r="E127" s="200" t="s">
        <v>22</v>
      </c>
      <c r="F127" s="201" t="s">
        <v>3163</v>
      </c>
      <c r="G127" s="199"/>
      <c r="H127" s="200" t="s">
        <v>22</v>
      </c>
      <c r="I127" s="202"/>
      <c r="J127" s="199"/>
      <c r="K127" s="199"/>
      <c r="L127" s="203"/>
      <c r="M127" s="204"/>
      <c r="N127" s="205"/>
      <c r="O127" s="205"/>
      <c r="P127" s="205"/>
      <c r="Q127" s="205"/>
      <c r="R127" s="205"/>
      <c r="S127" s="205"/>
      <c r="T127" s="206"/>
      <c r="AT127" s="207" t="s">
        <v>211</v>
      </c>
      <c r="AU127" s="207" t="s">
        <v>89</v>
      </c>
      <c r="AV127" s="13" t="s">
        <v>23</v>
      </c>
      <c r="AW127" s="13" t="s">
        <v>41</v>
      </c>
      <c r="AX127" s="13" t="s">
        <v>80</v>
      </c>
      <c r="AY127" s="207" t="s">
        <v>201</v>
      </c>
    </row>
    <row r="128" spans="1:65" s="14" customFormat="1" ht="11.25">
      <c r="B128" s="208"/>
      <c r="C128" s="209"/>
      <c r="D128" s="193" t="s">
        <v>211</v>
      </c>
      <c r="E128" s="210" t="s">
        <v>22</v>
      </c>
      <c r="F128" s="211" t="s">
        <v>253</v>
      </c>
      <c r="G128" s="209"/>
      <c r="H128" s="212">
        <v>8</v>
      </c>
      <c r="I128" s="213"/>
      <c r="J128" s="209"/>
      <c r="K128" s="209"/>
      <c r="L128" s="214"/>
      <c r="M128" s="215"/>
      <c r="N128" s="216"/>
      <c r="O128" s="216"/>
      <c r="P128" s="216"/>
      <c r="Q128" s="216"/>
      <c r="R128" s="216"/>
      <c r="S128" s="216"/>
      <c r="T128" s="217"/>
      <c r="AT128" s="218" t="s">
        <v>211</v>
      </c>
      <c r="AU128" s="218" t="s">
        <v>89</v>
      </c>
      <c r="AV128" s="14" t="s">
        <v>89</v>
      </c>
      <c r="AW128" s="14" t="s">
        <v>41</v>
      </c>
      <c r="AX128" s="14" t="s">
        <v>23</v>
      </c>
      <c r="AY128" s="218" t="s">
        <v>201</v>
      </c>
    </row>
    <row r="129" spans="1:65" s="2" customFormat="1" ht="14.45" customHeight="1">
      <c r="A129" s="36"/>
      <c r="B129" s="37"/>
      <c r="C129" s="180" t="s">
        <v>253</v>
      </c>
      <c r="D129" s="180" t="s">
        <v>202</v>
      </c>
      <c r="E129" s="181" t="s">
        <v>3164</v>
      </c>
      <c r="F129" s="182" t="s">
        <v>3165</v>
      </c>
      <c r="G129" s="183" t="s">
        <v>216</v>
      </c>
      <c r="H129" s="184">
        <v>8</v>
      </c>
      <c r="I129" s="185"/>
      <c r="J129" s="186">
        <f>ROUND(I129*H129,2)</f>
        <v>0</v>
      </c>
      <c r="K129" s="182" t="s">
        <v>206</v>
      </c>
      <c r="L129" s="41"/>
      <c r="M129" s="187" t="s">
        <v>22</v>
      </c>
      <c r="N129" s="188" t="s">
        <v>51</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207</v>
      </c>
      <c r="AT129" s="191" t="s">
        <v>202</v>
      </c>
      <c r="AU129" s="191" t="s">
        <v>89</v>
      </c>
      <c r="AY129" s="19" t="s">
        <v>201</v>
      </c>
      <c r="BE129" s="192">
        <f>IF(N129="základní",J129,0)</f>
        <v>0</v>
      </c>
      <c r="BF129" s="192">
        <f>IF(N129="snížená",J129,0)</f>
        <v>0</v>
      </c>
      <c r="BG129" s="192">
        <f>IF(N129="zákl. přenesená",J129,0)</f>
        <v>0</v>
      </c>
      <c r="BH129" s="192">
        <f>IF(N129="sníž. přenesená",J129,0)</f>
        <v>0</v>
      </c>
      <c r="BI129" s="192">
        <f>IF(N129="nulová",J129,0)</f>
        <v>0</v>
      </c>
      <c r="BJ129" s="19" t="s">
        <v>23</v>
      </c>
      <c r="BK129" s="192">
        <f>ROUND(I129*H129,2)</f>
        <v>0</v>
      </c>
      <c r="BL129" s="19" t="s">
        <v>207</v>
      </c>
      <c r="BM129" s="191" t="s">
        <v>3166</v>
      </c>
    </row>
    <row r="130" spans="1:65" s="2" customFormat="1" ht="39">
      <c r="A130" s="36"/>
      <c r="B130" s="37"/>
      <c r="C130" s="38"/>
      <c r="D130" s="193" t="s">
        <v>209</v>
      </c>
      <c r="E130" s="38"/>
      <c r="F130" s="194" t="s">
        <v>3167</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209</v>
      </c>
      <c r="AU130" s="19" t="s">
        <v>89</v>
      </c>
    </row>
    <row r="131" spans="1:65" s="12" customFormat="1" ht="25.9" customHeight="1">
      <c r="B131" s="164"/>
      <c r="C131" s="165"/>
      <c r="D131" s="166" t="s">
        <v>79</v>
      </c>
      <c r="E131" s="167" t="s">
        <v>864</v>
      </c>
      <c r="F131" s="167" t="s">
        <v>865</v>
      </c>
      <c r="G131" s="165"/>
      <c r="H131" s="165"/>
      <c r="I131" s="168"/>
      <c r="J131" s="169">
        <f>BK131</f>
        <v>0</v>
      </c>
      <c r="K131" s="165"/>
      <c r="L131" s="170"/>
      <c r="M131" s="171"/>
      <c r="N131" s="172"/>
      <c r="O131" s="172"/>
      <c r="P131" s="173">
        <f>P132</f>
        <v>0</v>
      </c>
      <c r="Q131" s="172"/>
      <c r="R131" s="173">
        <f>R132</f>
        <v>0</v>
      </c>
      <c r="S131" s="172"/>
      <c r="T131" s="174">
        <f>T132</f>
        <v>0</v>
      </c>
      <c r="AR131" s="175" t="s">
        <v>89</v>
      </c>
      <c r="AT131" s="176" t="s">
        <v>79</v>
      </c>
      <c r="AU131" s="176" t="s">
        <v>80</v>
      </c>
      <c r="AY131" s="175" t="s">
        <v>201</v>
      </c>
      <c r="BK131" s="177">
        <f>BK132</f>
        <v>0</v>
      </c>
    </row>
    <row r="132" spans="1:65" s="12" customFormat="1" ht="22.9" customHeight="1">
      <c r="B132" s="164"/>
      <c r="C132" s="165"/>
      <c r="D132" s="166" t="s">
        <v>79</v>
      </c>
      <c r="E132" s="178" t="s">
        <v>3168</v>
      </c>
      <c r="F132" s="178" t="s">
        <v>3115</v>
      </c>
      <c r="G132" s="165"/>
      <c r="H132" s="165"/>
      <c r="I132" s="168"/>
      <c r="J132" s="179">
        <f>BK132</f>
        <v>0</v>
      </c>
      <c r="K132" s="165"/>
      <c r="L132" s="170"/>
      <c r="M132" s="171"/>
      <c r="N132" s="172"/>
      <c r="O132" s="172"/>
      <c r="P132" s="173">
        <f>SUM(P133:P138)</f>
        <v>0</v>
      </c>
      <c r="Q132" s="172"/>
      <c r="R132" s="173">
        <f>SUM(R133:R138)</f>
        <v>0</v>
      </c>
      <c r="S132" s="172"/>
      <c r="T132" s="174">
        <f>SUM(T133:T138)</f>
        <v>0</v>
      </c>
      <c r="AR132" s="175" t="s">
        <v>207</v>
      </c>
      <c r="AT132" s="176" t="s">
        <v>79</v>
      </c>
      <c r="AU132" s="176" t="s">
        <v>23</v>
      </c>
      <c r="AY132" s="175" t="s">
        <v>201</v>
      </c>
      <c r="BK132" s="177">
        <f>SUM(BK133:BK138)</f>
        <v>0</v>
      </c>
    </row>
    <row r="133" spans="1:65" s="2" customFormat="1" ht="14.45" customHeight="1">
      <c r="A133" s="36"/>
      <c r="B133" s="37"/>
      <c r="C133" s="180" t="s">
        <v>260</v>
      </c>
      <c r="D133" s="180" t="s">
        <v>202</v>
      </c>
      <c r="E133" s="181" t="s">
        <v>3169</v>
      </c>
      <c r="F133" s="182" t="s">
        <v>3170</v>
      </c>
      <c r="G133" s="183" t="s">
        <v>3171</v>
      </c>
      <c r="H133" s="184">
        <v>1</v>
      </c>
      <c r="I133" s="185"/>
      <c r="J133" s="186">
        <f t="shared" ref="J133:J138" si="0">ROUND(I133*H133,2)</f>
        <v>0</v>
      </c>
      <c r="K133" s="182" t="s">
        <v>22</v>
      </c>
      <c r="L133" s="41"/>
      <c r="M133" s="187" t="s">
        <v>22</v>
      </c>
      <c r="N133" s="188" t="s">
        <v>51</v>
      </c>
      <c r="O133" s="66"/>
      <c r="P133" s="189">
        <f t="shared" ref="P133:P138" si="1">O133*H133</f>
        <v>0</v>
      </c>
      <c r="Q133" s="189">
        <v>0</v>
      </c>
      <c r="R133" s="189">
        <f t="shared" ref="R133:R138" si="2">Q133*H133</f>
        <v>0</v>
      </c>
      <c r="S133" s="189">
        <v>0</v>
      </c>
      <c r="T133" s="190">
        <f t="shared" ref="T133:T138" si="3">S133*H133</f>
        <v>0</v>
      </c>
      <c r="U133" s="36"/>
      <c r="V133" s="36"/>
      <c r="W133" s="36"/>
      <c r="X133" s="36"/>
      <c r="Y133" s="36"/>
      <c r="Z133" s="36"/>
      <c r="AA133" s="36"/>
      <c r="AB133" s="36"/>
      <c r="AC133" s="36"/>
      <c r="AD133" s="36"/>
      <c r="AE133" s="36"/>
      <c r="AR133" s="191" t="s">
        <v>3172</v>
      </c>
      <c r="AT133" s="191" t="s">
        <v>202</v>
      </c>
      <c r="AU133" s="191" t="s">
        <v>89</v>
      </c>
      <c r="AY133" s="19" t="s">
        <v>201</v>
      </c>
      <c r="BE133" s="192">
        <f t="shared" ref="BE133:BE138" si="4">IF(N133="základní",J133,0)</f>
        <v>0</v>
      </c>
      <c r="BF133" s="192">
        <f t="shared" ref="BF133:BF138" si="5">IF(N133="snížená",J133,0)</f>
        <v>0</v>
      </c>
      <c r="BG133" s="192">
        <f t="shared" ref="BG133:BG138" si="6">IF(N133="zákl. přenesená",J133,0)</f>
        <v>0</v>
      </c>
      <c r="BH133" s="192">
        <f t="shared" ref="BH133:BH138" si="7">IF(N133="sníž. přenesená",J133,0)</f>
        <v>0</v>
      </c>
      <c r="BI133" s="192">
        <f t="shared" ref="BI133:BI138" si="8">IF(N133="nulová",J133,0)</f>
        <v>0</v>
      </c>
      <c r="BJ133" s="19" t="s">
        <v>23</v>
      </c>
      <c r="BK133" s="192">
        <f t="shared" ref="BK133:BK138" si="9">ROUND(I133*H133,2)</f>
        <v>0</v>
      </c>
      <c r="BL133" s="19" t="s">
        <v>3172</v>
      </c>
      <c r="BM133" s="191" t="s">
        <v>3173</v>
      </c>
    </row>
    <row r="134" spans="1:65" s="2" customFormat="1" ht="14.45" customHeight="1">
      <c r="A134" s="36"/>
      <c r="B134" s="37"/>
      <c r="C134" s="180" t="s">
        <v>28</v>
      </c>
      <c r="D134" s="180" t="s">
        <v>202</v>
      </c>
      <c r="E134" s="181" t="s">
        <v>3174</v>
      </c>
      <c r="F134" s="182" t="s">
        <v>3175</v>
      </c>
      <c r="G134" s="183" t="s">
        <v>3171</v>
      </c>
      <c r="H134" s="184">
        <v>1</v>
      </c>
      <c r="I134" s="185"/>
      <c r="J134" s="186">
        <f t="shared" si="0"/>
        <v>0</v>
      </c>
      <c r="K134" s="182" t="s">
        <v>22</v>
      </c>
      <c r="L134" s="41"/>
      <c r="M134" s="187" t="s">
        <v>22</v>
      </c>
      <c r="N134" s="188" t="s">
        <v>51</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3172</v>
      </c>
      <c r="AT134" s="191" t="s">
        <v>202</v>
      </c>
      <c r="AU134" s="191" t="s">
        <v>89</v>
      </c>
      <c r="AY134" s="19" t="s">
        <v>201</v>
      </c>
      <c r="BE134" s="192">
        <f t="shared" si="4"/>
        <v>0</v>
      </c>
      <c r="BF134" s="192">
        <f t="shared" si="5"/>
        <v>0</v>
      </c>
      <c r="BG134" s="192">
        <f t="shared" si="6"/>
        <v>0</v>
      </c>
      <c r="BH134" s="192">
        <f t="shared" si="7"/>
        <v>0</v>
      </c>
      <c r="BI134" s="192">
        <f t="shared" si="8"/>
        <v>0</v>
      </c>
      <c r="BJ134" s="19" t="s">
        <v>23</v>
      </c>
      <c r="BK134" s="192">
        <f t="shared" si="9"/>
        <v>0</v>
      </c>
      <c r="BL134" s="19" t="s">
        <v>3172</v>
      </c>
      <c r="BM134" s="191" t="s">
        <v>3176</v>
      </c>
    </row>
    <row r="135" spans="1:65" s="2" customFormat="1" ht="14.45" customHeight="1">
      <c r="A135" s="36"/>
      <c r="B135" s="37"/>
      <c r="C135" s="180" t="s">
        <v>129</v>
      </c>
      <c r="D135" s="180" t="s">
        <v>202</v>
      </c>
      <c r="E135" s="181" t="s">
        <v>3177</v>
      </c>
      <c r="F135" s="182" t="s">
        <v>3178</v>
      </c>
      <c r="G135" s="183" t="s">
        <v>3171</v>
      </c>
      <c r="H135" s="184">
        <v>1</v>
      </c>
      <c r="I135" s="185"/>
      <c r="J135" s="186">
        <f t="shared" si="0"/>
        <v>0</v>
      </c>
      <c r="K135" s="182" t="s">
        <v>22</v>
      </c>
      <c r="L135" s="41"/>
      <c r="M135" s="187" t="s">
        <v>22</v>
      </c>
      <c r="N135" s="188" t="s">
        <v>51</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3172</v>
      </c>
      <c r="AT135" s="191" t="s">
        <v>202</v>
      </c>
      <c r="AU135" s="191" t="s">
        <v>89</v>
      </c>
      <c r="AY135" s="19" t="s">
        <v>201</v>
      </c>
      <c r="BE135" s="192">
        <f t="shared" si="4"/>
        <v>0</v>
      </c>
      <c r="BF135" s="192">
        <f t="shared" si="5"/>
        <v>0</v>
      </c>
      <c r="BG135" s="192">
        <f t="shared" si="6"/>
        <v>0</v>
      </c>
      <c r="BH135" s="192">
        <f t="shared" si="7"/>
        <v>0</v>
      </c>
      <c r="BI135" s="192">
        <f t="shared" si="8"/>
        <v>0</v>
      </c>
      <c r="BJ135" s="19" t="s">
        <v>23</v>
      </c>
      <c r="BK135" s="192">
        <f t="shared" si="9"/>
        <v>0</v>
      </c>
      <c r="BL135" s="19" t="s">
        <v>3172</v>
      </c>
      <c r="BM135" s="191" t="s">
        <v>3179</v>
      </c>
    </row>
    <row r="136" spans="1:65" s="2" customFormat="1" ht="14.45" customHeight="1">
      <c r="A136" s="36"/>
      <c r="B136" s="37"/>
      <c r="C136" s="180" t="s">
        <v>137</v>
      </c>
      <c r="D136" s="180" t="s">
        <v>202</v>
      </c>
      <c r="E136" s="181" t="s">
        <v>3180</v>
      </c>
      <c r="F136" s="182" t="s">
        <v>3181</v>
      </c>
      <c r="G136" s="183" t="s">
        <v>3171</v>
      </c>
      <c r="H136" s="184">
        <v>1</v>
      </c>
      <c r="I136" s="185"/>
      <c r="J136" s="186">
        <f t="shared" si="0"/>
        <v>0</v>
      </c>
      <c r="K136" s="182" t="s">
        <v>22</v>
      </c>
      <c r="L136" s="41"/>
      <c r="M136" s="187" t="s">
        <v>22</v>
      </c>
      <c r="N136" s="188" t="s">
        <v>51</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3172</v>
      </c>
      <c r="AT136" s="191" t="s">
        <v>202</v>
      </c>
      <c r="AU136" s="191" t="s">
        <v>89</v>
      </c>
      <c r="AY136" s="19" t="s">
        <v>201</v>
      </c>
      <c r="BE136" s="192">
        <f t="shared" si="4"/>
        <v>0</v>
      </c>
      <c r="BF136" s="192">
        <f t="shared" si="5"/>
        <v>0</v>
      </c>
      <c r="BG136" s="192">
        <f t="shared" si="6"/>
        <v>0</v>
      </c>
      <c r="BH136" s="192">
        <f t="shared" si="7"/>
        <v>0</v>
      </c>
      <c r="BI136" s="192">
        <f t="shared" si="8"/>
        <v>0</v>
      </c>
      <c r="BJ136" s="19" t="s">
        <v>23</v>
      </c>
      <c r="BK136" s="192">
        <f t="shared" si="9"/>
        <v>0</v>
      </c>
      <c r="BL136" s="19" t="s">
        <v>3172</v>
      </c>
      <c r="BM136" s="191" t="s">
        <v>3182</v>
      </c>
    </row>
    <row r="137" spans="1:65" s="2" customFormat="1" ht="14.45" customHeight="1">
      <c r="A137" s="36"/>
      <c r="B137" s="37"/>
      <c r="C137" s="180" t="s">
        <v>143</v>
      </c>
      <c r="D137" s="180" t="s">
        <v>202</v>
      </c>
      <c r="E137" s="181" t="s">
        <v>3183</v>
      </c>
      <c r="F137" s="182" t="s">
        <v>3184</v>
      </c>
      <c r="G137" s="183" t="s">
        <v>3171</v>
      </c>
      <c r="H137" s="184">
        <v>1</v>
      </c>
      <c r="I137" s="185"/>
      <c r="J137" s="186">
        <f t="shared" si="0"/>
        <v>0</v>
      </c>
      <c r="K137" s="182" t="s">
        <v>22</v>
      </c>
      <c r="L137" s="41"/>
      <c r="M137" s="187" t="s">
        <v>22</v>
      </c>
      <c r="N137" s="188" t="s">
        <v>51</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3172</v>
      </c>
      <c r="AT137" s="191" t="s">
        <v>202</v>
      </c>
      <c r="AU137" s="191" t="s">
        <v>89</v>
      </c>
      <c r="AY137" s="19" t="s">
        <v>201</v>
      </c>
      <c r="BE137" s="192">
        <f t="shared" si="4"/>
        <v>0</v>
      </c>
      <c r="BF137" s="192">
        <f t="shared" si="5"/>
        <v>0</v>
      </c>
      <c r="BG137" s="192">
        <f t="shared" si="6"/>
        <v>0</v>
      </c>
      <c r="BH137" s="192">
        <f t="shared" si="7"/>
        <v>0</v>
      </c>
      <c r="BI137" s="192">
        <f t="shared" si="8"/>
        <v>0</v>
      </c>
      <c r="BJ137" s="19" t="s">
        <v>23</v>
      </c>
      <c r="BK137" s="192">
        <f t="shared" si="9"/>
        <v>0</v>
      </c>
      <c r="BL137" s="19" t="s">
        <v>3172</v>
      </c>
      <c r="BM137" s="191" t="s">
        <v>3185</v>
      </c>
    </row>
    <row r="138" spans="1:65" s="2" customFormat="1" ht="14.45" customHeight="1">
      <c r="A138" s="36"/>
      <c r="B138" s="37"/>
      <c r="C138" s="180" t="s">
        <v>152</v>
      </c>
      <c r="D138" s="180" t="s">
        <v>202</v>
      </c>
      <c r="E138" s="181" t="s">
        <v>3186</v>
      </c>
      <c r="F138" s="182" t="s">
        <v>3187</v>
      </c>
      <c r="G138" s="183" t="s">
        <v>3171</v>
      </c>
      <c r="H138" s="184">
        <v>1</v>
      </c>
      <c r="I138" s="185"/>
      <c r="J138" s="186">
        <f t="shared" si="0"/>
        <v>0</v>
      </c>
      <c r="K138" s="182" t="s">
        <v>22</v>
      </c>
      <c r="L138" s="41"/>
      <c r="M138" s="187" t="s">
        <v>22</v>
      </c>
      <c r="N138" s="188" t="s">
        <v>51</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3172</v>
      </c>
      <c r="AT138" s="191" t="s">
        <v>202</v>
      </c>
      <c r="AU138" s="191" t="s">
        <v>89</v>
      </c>
      <c r="AY138" s="19" t="s">
        <v>201</v>
      </c>
      <c r="BE138" s="192">
        <f t="shared" si="4"/>
        <v>0</v>
      </c>
      <c r="BF138" s="192">
        <f t="shared" si="5"/>
        <v>0</v>
      </c>
      <c r="BG138" s="192">
        <f t="shared" si="6"/>
        <v>0</v>
      </c>
      <c r="BH138" s="192">
        <f t="shared" si="7"/>
        <v>0</v>
      </c>
      <c r="BI138" s="192">
        <f t="shared" si="8"/>
        <v>0</v>
      </c>
      <c r="BJ138" s="19" t="s">
        <v>23</v>
      </c>
      <c r="BK138" s="192">
        <f t="shared" si="9"/>
        <v>0</v>
      </c>
      <c r="BL138" s="19" t="s">
        <v>3172</v>
      </c>
      <c r="BM138" s="191" t="s">
        <v>3188</v>
      </c>
    </row>
    <row r="139" spans="1:65" s="12" customFormat="1" ht="25.9" customHeight="1">
      <c r="B139" s="164"/>
      <c r="C139" s="165"/>
      <c r="D139" s="166" t="s">
        <v>79</v>
      </c>
      <c r="E139" s="167" t="s">
        <v>3189</v>
      </c>
      <c r="F139" s="167" t="s">
        <v>3190</v>
      </c>
      <c r="G139" s="165"/>
      <c r="H139" s="165"/>
      <c r="I139" s="168"/>
      <c r="J139" s="169">
        <f>BK139</f>
        <v>0</v>
      </c>
      <c r="K139" s="165"/>
      <c r="L139" s="170"/>
      <c r="M139" s="171"/>
      <c r="N139" s="172"/>
      <c r="O139" s="172"/>
      <c r="P139" s="173">
        <f>P140</f>
        <v>0</v>
      </c>
      <c r="Q139" s="172"/>
      <c r="R139" s="173">
        <f>R140</f>
        <v>0</v>
      </c>
      <c r="S139" s="172"/>
      <c r="T139" s="174">
        <f>T140</f>
        <v>0</v>
      </c>
      <c r="AR139" s="175" t="s">
        <v>234</v>
      </c>
      <c r="AT139" s="176" t="s">
        <v>79</v>
      </c>
      <c r="AU139" s="176" t="s">
        <v>80</v>
      </c>
      <c r="AY139" s="175" t="s">
        <v>201</v>
      </c>
      <c r="BK139" s="177">
        <f>BK140</f>
        <v>0</v>
      </c>
    </row>
    <row r="140" spans="1:65" s="12" customFormat="1" ht="22.9" customHeight="1">
      <c r="B140" s="164"/>
      <c r="C140" s="165"/>
      <c r="D140" s="166" t="s">
        <v>79</v>
      </c>
      <c r="E140" s="178" t="s">
        <v>3191</v>
      </c>
      <c r="F140" s="178" t="s">
        <v>3192</v>
      </c>
      <c r="G140" s="165"/>
      <c r="H140" s="165"/>
      <c r="I140" s="168"/>
      <c r="J140" s="179">
        <f>BK140</f>
        <v>0</v>
      </c>
      <c r="K140" s="165"/>
      <c r="L140" s="170"/>
      <c r="M140" s="171"/>
      <c r="N140" s="172"/>
      <c r="O140" s="172"/>
      <c r="P140" s="173">
        <f>SUM(P141:P145)</f>
        <v>0</v>
      </c>
      <c r="Q140" s="172"/>
      <c r="R140" s="173">
        <f>SUM(R141:R145)</f>
        <v>0</v>
      </c>
      <c r="S140" s="172"/>
      <c r="T140" s="174">
        <f>SUM(T141:T145)</f>
        <v>0</v>
      </c>
      <c r="AR140" s="175" t="s">
        <v>234</v>
      </c>
      <c r="AT140" s="176" t="s">
        <v>79</v>
      </c>
      <c r="AU140" s="176" t="s">
        <v>23</v>
      </c>
      <c r="AY140" s="175" t="s">
        <v>201</v>
      </c>
      <c r="BK140" s="177">
        <f>SUM(BK141:BK145)</f>
        <v>0</v>
      </c>
    </row>
    <row r="141" spans="1:65" s="2" customFormat="1" ht="14.45" customHeight="1">
      <c r="A141" s="36"/>
      <c r="B141" s="37"/>
      <c r="C141" s="180" t="s">
        <v>8</v>
      </c>
      <c r="D141" s="180" t="s">
        <v>202</v>
      </c>
      <c r="E141" s="181" t="s">
        <v>3193</v>
      </c>
      <c r="F141" s="182" t="s">
        <v>3194</v>
      </c>
      <c r="G141" s="183" t="s">
        <v>3171</v>
      </c>
      <c r="H141" s="184">
        <v>1</v>
      </c>
      <c r="I141" s="185"/>
      <c r="J141" s="186">
        <f>ROUND(I141*H141,2)</f>
        <v>0</v>
      </c>
      <c r="K141" s="182" t="s">
        <v>22</v>
      </c>
      <c r="L141" s="41"/>
      <c r="M141" s="187" t="s">
        <v>22</v>
      </c>
      <c r="N141" s="188" t="s">
        <v>51</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3195</v>
      </c>
      <c r="AT141" s="191" t="s">
        <v>202</v>
      </c>
      <c r="AU141" s="191" t="s">
        <v>89</v>
      </c>
      <c r="AY141" s="19" t="s">
        <v>201</v>
      </c>
      <c r="BE141" s="192">
        <f>IF(N141="základní",J141,0)</f>
        <v>0</v>
      </c>
      <c r="BF141" s="192">
        <f>IF(N141="snížená",J141,0)</f>
        <v>0</v>
      </c>
      <c r="BG141" s="192">
        <f>IF(N141="zákl. přenesená",J141,0)</f>
        <v>0</v>
      </c>
      <c r="BH141" s="192">
        <f>IF(N141="sníž. přenesená",J141,0)</f>
        <v>0</v>
      </c>
      <c r="BI141" s="192">
        <f>IF(N141="nulová",J141,0)</f>
        <v>0</v>
      </c>
      <c r="BJ141" s="19" t="s">
        <v>23</v>
      </c>
      <c r="BK141" s="192">
        <f>ROUND(I141*H141,2)</f>
        <v>0</v>
      </c>
      <c r="BL141" s="19" t="s">
        <v>3195</v>
      </c>
      <c r="BM141" s="191" t="s">
        <v>3196</v>
      </c>
    </row>
    <row r="142" spans="1:65" s="2" customFormat="1" ht="14.45" customHeight="1">
      <c r="A142" s="36"/>
      <c r="B142" s="37"/>
      <c r="C142" s="180" t="s">
        <v>157</v>
      </c>
      <c r="D142" s="180" t="s">
        <v>202</v>
      </c>
      <c r="E142" s="181" t="s">
        <v>3197</v>
      </c>
      <c r="F142" s="182" t="s">
        <v>3198</v>
      </c>
      <c r="G142" s="183" t="s">
        <v>3171</v>
      </c>
      <c r="H142" s="184">
        <v>1</v>
      </c>
      <c r="I142" s="185"/>
      <c r="J142" s="186">
        <f>ROUND(I142*H142,2)</f>
        <v>0</v>
      </c>
      <c r="K142" s="182" t="s">
        <v>22</v>
      </c>
      <c r="L142" s="41"/>
      <c r="M142" s="187" t="s">
        <v>22</v>
      </c>
      <c r="N142" s="188" t="s">
        <v>51</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3195</v>
      </c>
      <c r="AT142" s="191" t="s">
        <v>202</v>
      </c>
      <c r="AU142" s="191" t="s">
        <v>89</v>
      </c>
      <c r="AY142" s="19" t="s">
        <v>201</v>
      </c>
      <c r="BE142" s="192">
        <f>IF(N142="základní",J142,0)</f>
        <v>0</v>
      </c>
      <c r="BF142" s="192">
        <f>IF(N142="snížená",J142,0)</f>
        <v>0</v>
      </c>
      <c r="BG142" s="192">
        <f>IF(N142="zákl. přenesená",J142,0)</f>
        <v>0</v>
      </c>
      <c r="BH142" s="192">
        <f>IF(N142="sníž. přenesená",J142,0)</f>
        <v>0</v>
      </c>
      <c r="BI142" s="192">
        <f>IF(N142="nulová",J142,0)</f>
        <v>0</v>
      </c>
      <c r="BJ142" s="19" t="s">
        <v>23</v>
      </c>
      <c r="BK142" s="192">
        <f>ROUND(I142*H142,2)</f>
        <v>0</v>
      </c>
      <c r="BL142" s="19" t="s">
        <v>3195</v>
      </c>
      <c r="BM142" s="191" t="s">
        <v>3199</v>
      </c>
    </row>
    <row r="143" spans="1:65" s="2" customFormat="1" ht="14.45" customHeight="1">
      <c r="A143" s="36"/>
      <c r="B143" s="37"/>
      <c r="C143" s="180" t="s">
        <v>160</v>
      </c>
      <c r="D143" s="180" t="s">
        <v>202</v>
      </c>
      <c r="E143" s="181" t="s">
        <v>3200</v>
      </c>
      <c r="F143" s="182" t="s">
        <v>3201</v>
      </c>
      <c r="G143" s="183" t="s">
        <v>3171</v>
      </c>
      <c r="H143" s="184">
        <v>1</v>
      </c>
      <c r="I143" s="185"/>
      <c r="J143" s="186">
        <f>ROUND(I143*H143,2)</f>
        <v>0</v>
      </c>
      <c r="K143" s="182" t="s">
        <v>22</v>
      </c>
      <c r="L143" s="41"/>
      <c r="M143" s="187" t="s">
        <v>22</v>
      </c>
      <c r="N143" s="188" t="s">
        <v>51</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3195</v>
      </c>
      <c r="AT143" s="191" t="s">
        <v>202</v>
      </c>
      <c r="AU143" s="191" t="s">
        <v>89</v>
      </c>
      <c r="AY143" s="19" t="s">
        <v>201</v>
      </c>
      <c r="BE143" s="192">
        <f>IF(N143="základní",J143,0)</f>
        <v>0</v>
      </c>
      <c r="BF143" s="192">
        <f>IF(N143="snížená",J143,0)</f>
        <v>0</v>
      </c>
      <c r="BG143" s="192">
        <f>IF(N143="zákl. přenesená",J143,0)</f>
        <v>0</v>
      </c>
      <c r="BH143" s="192">
        <f>IF(N143="sníž. přenesená",J143,0)</f>
        <v>0</v>
      </c>
      <c r="BI143" s="192">
        <f>IF(N143="nulová",J143,0)</f>
        <v>0</v>
      </c>
      <c r="BJ143" s="19" t="s">
        <v>23</v>
      </c>
      <c r="BK143" s="192">
        <f>ROUND(I143*H143,2)</f>
        <v>0</v>
      </c>
      <c r="BL143" s="19" t="s">
        <v>3195</v>
      </c>
      <c r="BM143" s="191" t="s">
        <v>3202</v>
      </c>
    </row>
    <row r="144" spans="1:65" s="2" customFormat="1" ht="14.45" customHeight="1">
      <c r="A144" s="36"/>
      <c r="B144" s="37"/>
      <c r="C144" s="180" t="s">
        <v>317</v>
      </c>
      <c r="D144" s="180" t="s">
        <v>202</v>
      </c>
      <c r="E144" s="181" t="s">
        <v>3203</v>
      </c>
      <c r="F144" s="182" t="s">
        <v>3204</v>
      </c>
      <c r="G144" s="183" t="s">
        <v>3171</v>
      </c>
      <c r="H144" s="184">
        <v>1</v>
      </c>
      <c r="I144" s="185"/>
      <c r="J144" s="186">
        <f>ROUND(I144*H144,2)</f>
        <v>0</v>
      </c>
      <c r="K144" s="182" t="s">
        <v>22</v>
      </c>
      <c r="L144" s="41"/>
      <c r="M144" s="187" t="s">
        <v>22</v>
      </c>
      <c r="N144" s="188" t="s">
        <v>51</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3195</v>
      </c>
      <c r="AT144" s="191" t="s">
        <v>202</v>
      </c>
      <c r="AU144" s="191" t="s">
        <v>89</v>
      </c>
      <c r="AY144" s="19" t="s">
        <v>201</v>
      </c>
      <c r="BE144" s="192">
        <f>IF(N144="základní",J144,0)</f>
        <v>0</v>
      </c>
      <c r="BF144" s="192">
        <f>IF(N144="snížená",J144,0)</f>
        <v>0</v>
      </c>
      <c r="BG144" s="192">
        <f>IF(N144="zákl. přenesená",J144,0)</f>
        <v>0</v>
      </c>
      <c r="BH144" s="192">
        <f>IF(N144="sníž. přenesená",J144,0)</f>
        <v>0</v>
      </c>
      <c r="BI144" s="192">
        <f>IF(N144="nulová",J144,0)</f>
        <v>0</v>
      </c>
      <c r="BJ144" s="19" t="s">
        <v>23</v>
      </c>
      <c r="BK144" s="192">
        <f>ROUND(I144*H144,2)</f>
        <v>0</v>
      </c>
      <c r="BL144" s="19" t="s">
        <v>3195</v>
      </c>
      <c r="BM144" s="191" t="s">
        <v>3205</v>
      </c>
    </row>
    <row r="145" spans="1:65" s="2" customFormat="1" ht="14.45" customHeight="1">
      <c r="A145" s="36"/>
      <c r="B145" s="37"/>
      <c r="C145" s="180" t="s">
        <v>321</v>
      </c>
      <c r="D145" s="180" t="s">
        <v>202</v>
      </c>
      <c r="E145" s="181" t="s">
        <v>3206</v>
      </c>
      <c r="F145" s="182" t="s">
        <v>3207</v>
      </c>
      <c r="G145" s="183" t="s">
        <v>3171</v>
      </c>
      <c r="H145" s="184">
        <v>1</v>
      </c>
      <c r="I145" s="185"/>
      <c r="J145" s="186">
        <f>ROUND(I145*H145,2)</f>
        <v>0</v>
      </c>
      <c r="K145" s="182" t="s">
        <v>22</v>
      </c>
      <c r="L145" s="41"/>
      <c r="M145" s="263" t="s">
        <v>22</v>
      </c>
      <c r="N145" s="264" t="s">
        <v>51</v>
      </c>
      <c r="O145" s="258"/>
      <c r="P145" s="265">
        <f>O145*H145</f>
        <v>0</v>
      </c>
      <c r="Q145" s="265">
        <v>0</v>
      </c>
      <c r="R145" s="265">
        <f>Q145*H145</f>
        <v>0</v>
      </c>
      <c r="S145" s="265">
        <v>0</v>
      </c>
      <c r="T145" s="266">
        <f>S145*H145</f>
        <v>0</v>
      </c>
      <c r="U145" s="36"/>
      <c r="V145" s="36"/>
      <c r="W145" s="36"/>
      <c r="X145" s="36"/>
      <c r="Y145" s="36"/>
      <c r="Z145" s="36"/>
      <c r="AA145" s="36"/>
      <c r="AB145" s="36"/>
      <c r="AC145" s="36"/>
      <c r="AD145" s="36"/>
      <c r="AE145" s="36"/>
      <c r="AR145" s="191" t="s">
        <v>3195</v>
      </c>
      <c r="AT145" s="191" t="s">
        <v>202</v>
      </c>
      <c r="AU145" s="191" t="s">
        <v>89</v>
      </c>
      <c r="AY145" s="19" t="s">
        <v>201</v>
      </c>
      <c r="BE145" s="192">
        <f>IF(N145="základní",J145,0)</f>
        <v>0</v>
      </c>
      <c r="BF145" s="192">
        <f>IF(N145="snížená",J145,0)</f>
        <v>0</v>
      </c>
      <c r="BG145" s="192">
        <f>IF(N145="zákl. přenesená",J145,0)</f>
        <v>0</v>
      </c>
      <c r="BH145" s="192">
        <f>IF(N145="sníž. přenesená",J145,0)</f>
        <v>0</v>
      </c>
      <c r="BI145" s="192">
        <f>IF(N145="nulová",J145,0)</f>
        <v>0</v>
      </c>
      <c r="BJ145" s="19" t="s">
        <v>23</v>
      </c>
      <c r="BK145" s="192">
        <f>ROUND(I145*H145,2)</f>
        <v>0</v>
      </c>
      <c r="BL145" s="19" t="s">
        <v>3195</v>
      </c>
      <c r="BM145" s="191" t="s">
        <v>3208</v>
      </c>
    </row>
    <row r="146" spans="1:65" s="2" customFormat="1" ht="6.95" customHeight="1">
      <c r="A146" s="36"/>
      <c r="B146" s="49"/>
      <c r="C146" s="50"/>
      <c r="D146" s="50"/>
      <c r="E146" s="50"/>
      <c r="F146" s="50"/>
      <c r="G146" s="50"/>
      <c r="H146" s="50"/>
      <c r="I146" s="50"/>
      <c r="J146" s="50"/>
      <c r="K146" s="50"/>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t+fONWpmFdE1rBRkNmM8ouZRGGIQ96HQFOBPlYDOIMluAP5tcV3DOo5dz61BGPnYXzXX3ioEgdp50MiBYUmdfA==" saltValue="4HzK79T6+ocvY3eNXoJoycgrwpgHJmSyNuhV5ONn0MS3y9rEdUo9jjkBetDbpkhT9n8Inf3pVXLKqfeq5t1JUw==" spinCount="100000" sheet="1" objects="1" scenarios="1" formatColumns="0" formatRows="0" autoFilter="0"/>
  <autoFilter ref="C86:K145"/>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s="1" customFormat="1" ht="37.5" customHeight="1"/>
    <row r="2" spans="2:11" s="1" customFormat="1" ht="7.5" customHeight="1">
      <c r="B2" s="268"/>
      <c r="C2" s="269"/>
      <c r="D2" s="269"/>
      <c r="E2" s="269"/>
      <c r="F2" s="269"/>
      <c r="G2" s="269"/>
      <c r="H2" s="269"/>
      <c r="I2" s="269"/>
      <c r="J2" s="269"/>
      <c r="K2" s="270"/>
    </row>
    <row r="3" spans="2:11" s="17" customFormat="1" ht="45" customHeight="1">
      <c r="B3" s="271"/>
      <c r="C3" s="403" t="s">
        <v>3209</v>
      </c>
      <c r="D3" s="403"/>
      <c r="E3" s="403"/>
      <c r="F3" s="403"/>
      <c r="G3" s="403"/>
      <c r="H3" s="403"/>
      <c r="I3" s="403"/>
      <c r="J3" s="403"/>
      <c r="K3" s="272"/>
    </row>
    <row r="4" spans="2:11" s="1" customFormat="1" ht="25.5" customHeight="1">
      <c r="B4" s="273"/>
      <c r="C4" s="408" t="s">
        <v>3210</v>
      </c>
      <c r="D4" s="408"/>
      <c r="E4" s="408"/>
      <c r="F4" s="408"/>
      <c r="G4" s="408"/>
      <c r="H4" s="408"/>
      <c r="I4" s="408"/>
      <c r="J4" s="408"/>
      <c r="K4" s="274"/>
    </row>
    <row r="5" spans="2:11" s="1" customFormat="1" ht="5.25" customHeight="1">
      <c r="B5" s="273"/>
      <c r="C5" s="275"/>
      <c r="D5" s="275"/>
      <c r="E5" s="275"/>
      <c r="F5" s="275"/>
      <c r="G5" s="275"/>
      <c r="H5" s="275"/>
      <c r="I5" s="275"/>
      <c r="J5" s="275"/>
      <c r="K5" s="274"/>
    </row>
    <row r="6" spans="2:11" s="1" customFormat="1" ht="15" customHeight="1">
      <c r="B6" s="273"/>
      <c r="C6" s="407" t="s">
        <v>3211</v>
      </c>
      <c r="D6" s="407"/>
      <c r="E6" s="407"/>
      <c r="F6" s="407"/>
      <c r="G6" s="407"/>
      <c r="H6" s="407"/>
      <c r="I6" s="407"/>
      <c r="J6" s="407"/>
      <c r="K6" s="274"/>
    </row>
    <row r="7" spans="2:11" s="1" customFormat="1" ht="15" customHeight="1">
      <c r="B7" s="277"/>
      <c r="C7" s="407" t="s">
        <v>3212</v>
      </c>
      <c r="D7" s="407"/>
      <c r="E7" s="407"/>
      <c r="F7" s="407"/>
      <c r="G7" s="407"/>
      <c r="H7" s="407"/>
      <c r="I7" s="407"/>
      <c r="J7" s="407"/>
      <c r="K7" s="274"/>
    </row>
    <row r="8" spans="2:11" s="1" customFormat="1" ht="12.75" customHeight="1">
      <c r="B8" s="277"/>
      <c r="C8" s="276"/>
      <c r="D8" s="276"/>
      <c r="E8" s="276"/>
      <c r="F8" s="276"/>
      <c r="G8" s="276"/>
      <c r="H8" s="276"/>
      <c r="I8" s="276"/>
      <c r="J8" s="276"/>
      <c r="K8" s="274"/>
    </row>
    <row r="9" spans="2:11" s="1" customFormat="1" ht="15" customHeight="1">
      <c r="B9" s="277"/>
      <c r="C9" s="407" t="s">
        <v>3213</v>
      </c>
      <c r="D9" s="407"/>
      <c r="E9" s="407"/>
      <c r="F9" s="407"/>
      <c r="G9" s="407"/>
      <c r="H9" s="407"/>
      <c r="I9" s="407"/>
      <c r="J9" s="407"/>
      <c r="K9" s="274"/>
    </row>
    <row r="10" spans="2:11" s="1" customFormat="1" ht="15" customHeight="1">
      <c r="B10" s="277"/>
      <c r="C10" s="276"/>
      <c r="D10" s="407" t="s">
        <v>3214</v>
      </c>
      <c r="E10" s="407"/>
      <c r="F10" s="407"/>
      <c r="G10" s="407"/>
      <c r="H10" s="407"/>
      <c r="I10" s="407"/>
      <c r="J10" s="407"/>
      <c r="K10" s="274"/>
    </row>
    <row r="11" spans="2:11" s="1" customFormat="1" ht="15" customHeight="1">
      <c r="B11" s="277"/>
      <c r="C11" s="278"/>
      <c r="D11" s="407" t="s">
        <v>3215</v>
      </c>
      <c r="E11" s="407"/>
      <c r="F11" s="407"/>
      <c r="G11" s="407"/>
      <c r="H11" s="407"/>
      <c r="I11" s="407"/>
      <c r="J11" s="407"/>
      <c r="K11" s="274"/>
    </row>
    <row r="12" spans="2:11" s="1" customFormat="1" ht="15" customHeight="1">
      <c r="B12" s="277"/>
      <c r="C12" s="278"/>
      <c r="D12" s="276"/>
      <c r="E12" s="276"/>
      <c r="F12" s="276"/>
      <c r="G12" s="276"/>
      <c r="H12" s="276"/>
      <c r="I12" s="276"/>
      <c r="J12" s="276"/>
      <c r="K12" s="274"/>
    </row>
    <row r="13" spans="2:11" s="1" customFormat="1" ht="15" customHeight="1">
      <c r="B13" s="277"/>
      <c r="C13" s="278"/>
      <c r="D13" s="279" t="s">
        <v>3216</v>
      </c>
      <c r="E13" s="276"/>
      <c r="F13" s="276"/>
      <c r="G13" s="276"/>
      <c r="H13" s="276"/>
      <c r="I13" s="276"/>
      <c r="J13" s="276"/>
      <c r="K13" s="274"/>
    </row>
    <row r="14" spans="2:11" s="1" customFormat="1" ht="12.75" customHeight="1">
      <c r="B14" s="277"/>
      <c r="C14" s="278"/>
      <c r="D14" s="278"/>
      <c r="E14" s="278"/>
      <c r="F14" s="278"/>
      <c r="G14" s="278"/>
      <c r="H14" s="278"/>
      <c r="I14" s="278"/>
      <c r="J14" s="278"/>
      <c r="K14" s="274"/>
    </row>
    <row r="15" spans="2:11" s="1" customFormat="1" ht="15" customHeight="1">
      <c r="B15" s="277"/>
      <c r="C15" s="278"/>
      <c r="D15" s="407" t="s">
        <v>3217</v>
      </c>
      <c r="E15" s="407"/>
      <c r="F15" s="407"/>
      <c r="G15" s="407"/>
      <c r="H15" s="407"/>
      <c r="I15" s="407"/>
      <c r="J15" s="407"/>
      <c r="K15" s="274"/>
    </row>
    <row r="16" spans="2:11" s="1" customFormat="1" ht="15" customHeight="1">
      <c r="B16" s="277"/>
      <c r="C16" s="278"/>
      <c r="D16" s="407" t="s">
        <v>3218</v>
      </c>
      <c r="E16" s="407"/>
      <c r="F16" s="407"/>
      <c r="G16" s="407"/>
      <c r="H16" s="407"/>
      <c r="I16" s="407"/>
      <c r="J16" s="407"/>
      <c r="K16" s="274"/>
    </row>
    <row r="17" spans="2:11" s="1" customFormat="1" ht="15" customHeight="1">
      <c r="B17" s="277"/>
      <c r="C17" s="278"/>
      <c r="D17" s="407" t="s">
        <v>3219</v>
      </c>
      <c r="E17" s="407"/>
      <c r="F17" s="407"/>
      <c r="G17" s="407"/>
      <c r="H17" s="407"/>
      <c r="I17" s="407"/>
      <c r="J17" s="407"/>
      <c r="K17" s="274"/>
    </row>
    <row r="18" spans="2:11" s="1" customFormat="1" ht="15" customHeight="1">
      <c r="B18" s="277"/>
      <c r="C18" s="278"/>
      <c r="D18" s="278"/>
      <c r="E18" s="280" t="s">
        <v>87</v>
      </c>
      <c r="F18" s="407" t="s">
        <v>3220</v>
      </c>
      <c r="G18" s="407"/>
      <c r="H18" s="407"/>
      <c r="I18" s="407"/>
      <c r="J18" s="407"/>
      <c r="K18" s="274"/>
    </row>
    <row r="19" spans="2:11" s="1" customFormat="1" ht="15" customHeight="1">
      <c r="B19" s="277"/>
      <c r="C19" s="278"/>
      <c r="D19" s="278"/>
      <c r="E19" s="280" t="s">
        <v>3221</v>
      </c>
      <c r="F19" s="407" t="s">
        <v>3222</v>
      </c>
      <c r="G19" s="407"/>
      <c r="H19" s="407"/>
      <c r="I19" s="407"/>
      <c r="J19" s="407"/>
      <c r="K19" s="274"/>
    </row>
    <row r="20" spans="2:11" s="1" customFormat="1" ht="15" customHeight="1">
      <c r="B20" s="277"/>
      <c r="C20" s="278"/>
      <c r="D20" s="278"/>
      <c r="E20" s="280" t="s">
        <v>3223</v>
      </c>
      <c r="F20" s="407" t="s">
        <v>3224</v>
      </c>
      <c r="G20" s="407"/>
      <c r="H20" s="407"/>
      <c r="I20" s="407"/>
      <c r="J20" s="407"/>
      <c r="K20" s="274"/>
    </row>
    <row r="21" spans="2:11" s="1" customFormat="1" ht="15" customHeight="1">
      <c r="B21" s="277"/>
      <c r="C21" s="278"/>
      <c r="D21" s="278"/>
      <c r="E21" s="280" t="s">
        <v>3225</v>
      </c>
      <c r="F21" s="407" t="s">
        <v>3226</v>
      </c>
      <c r="G21" s="407"/>
      <c r="H21" s="407"/>
      <c r="I21" s="407"/>
      <c r="J21" s="407"/>
      <c r="K21" s="274"/>
    </row>
    <row r="22" spans="2:11" s="1" customFormat="1" ht="15" customHeight="1">
      <c r="B22" s="277"/>
      <c r="C22" s="278"/>
      <c r="D22" s="278"/>
      <c r="E22" s="280" t="s">
        <v>3168</v>
      </c>
      <c r="F22" s="407" t="s">
        <v>3115</v>
      </c>
      <c r="G22" s="407"/>
      <c r="H22" s="407"/>
      <c r="I22" s="407"/>
      <c r="J22" s="407"/>
      <c r="K22" s="274"/>
    </row>
    <row r="23" spans="2:11" s="1" customFormat="1" ht="15" customHeight="1">
      <c r="B23" s="277"/>
      <c r="C23" s="278"/>
      <c r="D23" s="278"/>
      <c r="E23" s="280" t="s">
        <v>101</v>
      </c>
      <c r="F23" s="407" t="s">
        <v>3227</v>
      </c>
      <c r="G23" s="407"/>
      <c r="H23" s="407"/>
      <c r="I23" s="407"/>
      <c r="J23" s="407"/>
      <c r="K23" s="274"/>
    </row>
    <row r="24" spans="2:11" s="1" customFormat="1" ht="12.75" customHeight="1">
      <c r="B24" s="277"/>
      <c r="C24" s="278"/>
      <c r="D24" s="278"/>
      <c r="E24" s="278"/>
      <c r="F24" s="278"/>
      <c r="G24" s="278"/>
      <c r="H24" s="278"/>
      <c r="I24" s="278"/>
      <c r="J24" s="278"/>
      <c r="K24" s="274"/>
    </row>
    <row r="25" spans="2:11" s="1" customFormat="1" ht="15" customHeight="1">
      <c r="B25" s="277"/>
      <c r="C25" s="407" t="s">
        <v>3228</v>
      </c>
      <c r="D25" s="407"/>
      <c r="E25" s="407"/>
      <c r="F25" s="407"/>
      <c r="G25" s="407"/>
      <c r="H25" s="407"/>
      <c r="I25" s="407"/>
      <c r="J25" s="407"/>
      <c r="K25" s="274"/>
    </row>
    <row r="26" spans="2:11" s="1" customFormat="1" ht="15" customHeight="1">
      <c r="B26" s="277"/>
      <c r="C26" s="407" t="s">
        <v>3229</v>
      </c>
      <c r="D26" s="407"/>
      <c r="E26" s="407"/>
      <c r="F26" s="407"/>
      <c r="G26" s="407"/>
      <c r="H26" s="407"/>
      <c r="I26" s="407"/>
      <c r="J26" s="407"/>
      <c r="K26" s="274"/>
    </row>
    <row r="27" spans="2:11" s="1" customFormat="1" ht="15" customHeight="1">
      <c r="B27" s="277"/>
      <c r="C27" s="276"/>
      <c r="D27" s="407" t="s">
        <v>3230</v>
      </c>
      <c r="E27" s="407"/>
      <c r="F27" s="407"/>
      <c r="G27" s="407"/>
      <c r="H27" s="407"/>
      <c r="I27" s="407"/>
      <c r="J27" s="407"/>
      <c r="K27" s="274"/>
    </row>
    <row r="28" spans="2:11" s="1" customFormat="1" ht="15" customHeight="1">
      <c r="B28" s="277"/>
      <c r="C28" s="278"/>
      <c r="D28" s="407" t="s">
        <v>3231</v>
      </c>
      <c r="E28" s="407"/>
      <c r="F28" s="407"/>
      <c r="G28" s="407"/>
      <c r="H28" s="407"/>
      <c r="I28" s="407"/>
      <c r="J28" s="407"/>
      <c r="K28" s="274"/>
    </row>
    <row r="29" spans="2:11" s="1" customFormat="1" ht="12.75" customHeight="1">
      <c r="B29" s="277"/>
      <c r="C29" s="278"/>
      <c r="D29" s="278"/>
      <c r="E29" s="278"/>
      <c r="F29" s="278"/>
      <c r="G29" s="278"/>
      <c r="H29" s="278"/>
      <c r="I29" s="278"/>
      <c r="J29" s="278"/>
      <c r="K29" s="274"/>
    </row>
    <row r="30" spans="2:11" s="1" customFormat="1" ht="15" customHeight="1">
      <c r="B30" s="277"/>
      <c r="C30" s="278"/>
      <c r="D30" s="407" t="s">
        <v>3232</v>
      </c>
      <c r="E30" s="407"/>
      <c r="F30" s="407"/>
      <c r="G30" s="407"/>
      <c r="H30" s="407"/>
      <c r="I30" s="407"/>
      <c r="J30" s="407"/>
      <c r="K30" s="274"/>
    </row>
    <row r="31" spans="2:11" s="1" customFormat="1" ht="15" customHeight="1">
      <c r="B31" s="277"/>
      <c r="C31" s="278"/>
      <c r="D31" s="407" t="s">
        <v>3233</v>
      </c>
      <c r="E31" s="407"/>
      <c r="F31" s="407"/>
      <c r="G31" s="407"/>
      <c r="H31" s="407"/>
      <c r="I31" s="407"/>
      <c r="J31" s="407"/>
      <c r="K31" s="274"/>
    </row>
    <row r="32" spans="2:11" s="1" customFormat="1" ht="12.75" customHeight="1">
      <c r="B32" s="277"/>
      <c r="C32" s="278"/>
      <c r="D32" s="278"/>
      <c r="E32" s="278"/>
      <c r="F32" s="278"/>
      <c r="G32" s="278"/>
      <c r="H32" s="278"/>
      <c r="I32" s="278"/>
      <c r="J32" s="278"/>
      <c r="K32" s="274"/>
    </row>
    <row r="33" spans="2:11" s="1" customFormat="1" ht="15" customHeight="1">
      <c r="B33" s="277"/>
      <c r="C33" s="278"/>
      <c r="D33" s="407" t="s">
        <v>3234</v>
      </c>
      <c r="E33" s="407"/>
      <c r="F33" s="407"/>
      <c r="G33" s="407"/>
      <c r="H33" s="407"/>
      <c r="I33" s="407"/>
      <c r="J33" s="407"/>
      <c r="K33" s="274"/>
    </row>
    <row r="34" spans="2:11" s="1" customFormat="1" ht="15" customHeight="1">
      <c r="B34" s="277"/>
      <c r="C34" s="278"/>
      <c r="D34" s="407" t="s">
        <v>3235</v>
      </c>
      <c r="E34" s="407"/>
      <c r="F34" s="407"/>
      <c r="G34" s="407"/>
      <c r="H34" s="407"/>
      <c r="I34" s="407"/>
      <c r="J34" s="407"/>
      <c r="K34" s="274"/>
    </row>
    <row r="35" spans="2:11" s="1" customFormat="1" ht="15" customHeight="1">
      <c r="B35" s="277"/>
      <c r="C35" s="278"/>
      <c r="D35" s="407" t="s">
        <v>3236</v>
      </c>
      <c r="E35" s="407"/>
      <c r="F35" s="407"/>
      <c r="G35" s="407"/>
      <c r="H35" s="407"/>
      <c r="I35" s="407"/>
      <c r="J35" s="407"/>
      <c r="K35" s="274"/>
    </row>
    <row r="36" spans="2:11" s="1" customFormat="1" ht="15" customHeight="1">
      <c r="B36" s="277"/>
      <c r="C36" s="278"/>
      <c r="D36" s="276"/>
      <c r="E36" s="279" t="s">
        <v>187</v>
      </c>
      <c r="F36" s="276"/>
      <c r="G36" s="407" t="s">
        <v>3237</v>
      </c>
      <c r="H36" s="407"/>
      <c r="I36" s="407"/>
      <c r="J36" s="407"/>
      <c r="K36" s="274"/>
    </row>
    <row r="37" spans="2:11" s="1" customFormat="1" ht="30.75" customHeight="1">
      <c r="B37" s="277"/>
      <c r="C37" s="278"/>
      <c r="D37" s="276"/>
      <c r="E37" s="279" t="s">
        <v>3238</v>
      </c>
      <c r="F37" s="276"/>
      <c r="G37" s="407" t="s">
        <v>3239</v>
      </c>
      <c r="H37" s="407"/>
      <c r="I37" s="407"/>
      <c r="J37" s="407"/>
      <c r="K37" s="274"/>
    </row>
    <row r="38" spans="2:11" s="1" customFormat="1" ht="15" customHeight="1">
      <c r="B38" s="277"/>
      <c r="C38" s="278"/>
      <c r="D38" s="276"/>
      <c r="E38" s="279" t="s">
        <v>61</v>
      </c>
      <c r="F38" s="276"/>
      <c r="G38" s="407" t="s">
        <v>3240</v>
      </c>
      <c r="H38" s="407"/>
      <c r="I38" s="407"/>
      <c r="J38" s="407"/>
      <c r="K38" s="274"/>
    </row>
    <row r="39" spans="2:11" s="1" customFormat="1" ht="15" customHeight="1">
      <c r="B39" s="277"/>
      <c r="C39" s="278"/>
      <c r="D39" s="276"/>
      <c r="E39" s="279" t="s">
        <v>62</v>
      </c>
      <c r="F39" s="276"/>
      <c r="G39" s="407" t="s">
        <v>3241</v>
      </c>
      <c r="H39" s="407"/>
      <c r="I39" s="407"/>
      <c r="J39" s="407"/>
      <c r="K39" s="274"/>
    </row>
    <row r="40" spans="2:11" s="1" customFormat="1" ht="15" customHeight="1">
      <c r="B40" s="277"/>
      <c r="C40" s="278"/>
      <c r="D40" s="276"/>
      <c r="E40" s="279" t="s">
        <v>188</v>
      </c>
      <c r="F40" s="276"/>
      <c r="G40" s="407" t="s">
        <v>3242</v>
      </c>
      <c r="H40" s="407"/>
      <c r="I40" s="407"/>
      <c r="J40" s="407"/>
      <c r="K40" s="274"/>
    </row>
    <row r="41" spans="2:11" s="1" customFormat="1" ht="15" customHeight="1">
      <c r="B41" s="277"/>
      <c r="C41" s="278"/>
      <c r="D41" s="276"/>
      <c r="E41" s="279" t="s">
        <v>189</v>
      </c>
      <c r="F41" s="276"/>
      <c r="G41" s="407" t="s">
        <v>3243</v>
      </c>
      <c r="H41" s="407"/>
      <c r="I41" s="407"/>
      <c r="J41" s="407"/>
      <c r="K41" s="274"/>
    </row>
    <row r="42" spans="2:11" s="1" customFormat="1" ht="15" customHeight="1">
      <c r="B42" s="277"/>
      <c r="C42" s="278"/>
      <c r="D42" s="276"/>
      <c r="E42" s="279" t="s">
        <v>3244</v>
      </c>
      <c r="F42" s="276"/>
      <c r="G42" s="407" t="s">
        <v>3245</v>
      </c>
      <c r="H42" s="407"/>
      <c r="I42" s="407"/>
      <c r="J42" s="407"/>
      <c r="K42" s="274"/>
    </row>
    <row r="43" spans="2:11" s="1" customFormat="1" ht="15" customHeight="1">
      <c r="B43" s="277"/>
      <c r="C43" s="278"/>
      <c r="D43" s="276"/>
      <c r="E43" s="279"/>
      <c r="F43" s="276"/>
      <c r="G43" s="407" t="s">
        <v>3246</v>
      </c>
      <c r="H43" s="407"/>
      <c r="I43" s="407"/>
      <c r="J43" s="407"/>
      <c r="K43" s="274"/>
    </row>
    <row r="44" spans="2:11" s="1" customFormat="1" ht="15" customHeight="1">
      <c r="B44" s="277"/>
      <c r="C44" s="278"/>
      <c r="D44" s="276"/>
      <c r="E44" s="279" t="s">
        <v>3247</v>
      </c>
      <c r="F44" s="276"/>
      <c r="G44" s="407" t="s">
        <v>3248</v>
      </c>
      <c r="H44" s="407"/>
      <c r="I44" s="407"/>
      <c r="J44" s="407"/>
      <c r="K44" s="274"/>
    </row>
    <row r="45" spans="2:11" s="1" customFormat="1" ht="15" customHeight="1">
      <c r="B45" s="277"/>
      <c r="C45" s="278"/>
      <c r="D45" s="276"/>
      <c r="E45" s="279" t="s">
        <v>191</v>
      </c>
      <c r="F45" s="276"/>
      <c r="G45" s="407" t="s">
        <v>3249</v>
      </c>
      <c r="H45" s="407"/>
      <c r="I45" s="407"/>
      <c r="J45" s="407"/>
      <c r="K45" s="274"/>
    </row>
    <row r="46" spans="2:11" s="1" customFormat="1" ht="12.75" customHeight="1">
      <c r="B46" s="277"/>
      <c r="C46" s="278"/>
      <c r="D46" s="276"/>
      <c r="E46" s="276"/>
      <c r="F46" s="276"/>
      <c r="G46" s="276"/>
      <c r="H46" s="276"/>
      <c r="I46" s="276"/>
      <c r="J46" s="276"/>
      <c r="K46" s="274"/>
    </row>
    <row r="47" spans="2:11" s="1" customFormat="1" ht="15" customHeight="1">
      <c r="B47" s="277"/>
      <c r="C47" s="278"/>
      <c r="D47" s="407" t="s">
        <v>3250</v>
      </c>
      <c r="E47" s="407"/>
      <c r="F47" s="407"/>
      <c r="G47" s="407"/>
      <c r="H47" s="407"/>
      <c r="I47" s="407"/>
      <c r="J47" s="407"/>
      <c r="K47" s="274"/>
    </row>
    <row r="48" spans="2:11" s="1" customFormat="1" ht="15" customHeight="1">
      <c r="B48" s="277"/>
      <c r="C48" s="278"/>
      <c r="D48" s="278"/>
      <c r="E48" s="407" t="s">
        <v>3251</v>
      </c>
      <c r="F48" s="407"/>
      <c r="G48" s="407"/>
      <c r="H48" s="407"/>
      <c r="I48" s="407"/>
      <c r="J48" s="407"/>
      <c r="K48" s="274"/>
    </row>
    <row r="49" spans="2:11" s="1" customFormat="1" ht="15" customHeight="1">
      <c r="B49" s="277"/>
      <c r="C49" s="278"/>
      <c r="D49" s="278"/>
      <c r="E49" s="407" t="s">
        <v>3252</v>
      </c>
      <c r="F49" s="407"/>
      <c r="G49" s="407"/>
      <c r="H49" s="407"/>
      <c r="I49" s="407"/>
      <c r="J49" s="407"/>
      <c r="K49" s="274"/>
    </row>
    <row r="50" spans="2:11" s="1" customFormat="1" ht="15" customHeight="1">
      <c r="B50" s="277"/>
      <c r="C50" s="278"/>
      <c r="D50" s="278"/>
      <c r="E50" s="407" t="s">
        <v>3253</v>
      </c>
      <c r="F50" s="407"/>
      <c r="G50" s="407"/>
      <c r="H50" s="407"/>
      <c r="I50" s="407"/>
      <c r="J50" s="407"/>
      <c r="K50" s="274"/>
    </row>
    <row r="51" spans="2:11" s="1" customFormat="1" ht="15" customHeight="1">
      <c r="B51" s="277"/>
      <c r="C51" s="278"/>
      <c r="D51" s="407" t="s">
        <v>3254</v>
      </c>
      <c r="E51" s="407"/>
      <c r="F51" s="407"/>
      <c r="G51" s="407"/>
      <c r="H51" s="407"/>
      <c r="I51" s="407"/>
      <c r="J51" s="407"/>
      <c r="K51" s="274"/>
    </row>
    <row r="52" spans="2:11" s="1" customFormat="1" ht="25.5" customHeight="1">
      <c r="B52" s="273"/>
      <c r="C52" s="408" t="s">
        <v>3255</v>
      </c>
      <c r="D52" s="408"/>
      <c r="E52" s="408"/>
      <c r="F52" s="408"/>
      <c r="G52" s="408"/>
      <c r="H52" s="408"/>
      <c r="I52" s="408"/>
      <c r="J52" s="408"/>
      <c r="K52" s="274"/>
    </row>
    <row r="53" spans="2:11" s="1" customFormat="1" ht="5.25" customHeight="1">
      <c r="B53" s="273"/>
      <c r="C53" s="275"/>
      <c r="D53" s="275"/>
      <c r="E53" s="275"/>
      <c r="F53" s="275"/>
      <c r="G53" s="275"/>
      <c r="H53" s="275"/>
      <c r="I53" s="275"/>
      <c r="J53" s="275"/>
      <c r="K53" s="274"/>
    </row>
    <row r="54" spans="2:11" s="1" customFormat="1" ht="15" customHeight="1">
      <c r="B54" s="273"/>
      <c r="C54" s="407" t="s">
        <v>3256</v>
      </c>
      <c r="D54" s="407"/>
      <c r="E54" s="407"/>
      <c r="F54" s="407"/>
      <c r="G54" s="407"/>
      <c r="H54" s="407"/>
      <c r="I54" s="407"/>
      <c r="J54" s="407"/>
      <c r="K54" s="274"/>
    </row>
    <row r="55" spans="2:11" s="1" customFormat="1" ht="15" customHeight="1">
      <c r="B55" s="273"/>
      <c r="C55" s="407" t="s">
        <v>3257</v>
      </c>
      <c r="D55" s="407"/>
      <c r="E55" s="407"/>
      <c r="F55" s="407"/>
      <c r="G55" s="407"/>
      <c r="H55" s="407"/>
      <c r="I55" s="407"/>
      <c r="J55" s="407"/>
      <c r="K55" s="274"/>
    </row>
    <row r="56" spans="2:11" s="1" customFormat="1" ht="12.75" customHeight="1">
      <c r="B56" s="273"/>
      <c r="C56" s="276"/>
      <c r="D56" s="276"/>
      <c r="E56" s="276"/>
      <c r="F56" s="276"/>
      <c r="G56" s="276"/>
      <c r="H56" s="276"/>
      <c r="I56" s="276"/>
      <c r="J56" s="276"/>
      <c r="K56" s="274"/>
    </row>
    <row r="57" spans="2:11" s="1" customFormat="1" ht="15" customHeight="1">
      <c r="B57" s="273"/>
      <c r="C57" s="407" t="s">
        <v>3258</v>
      </c>
      <c r="D57" s="407"/>
      <c r="E57" s="407"/>
      <c r="F57" s="407"/>
      <c r="G57" s="407"/>
      <c r="H57" s="407"/>
      <c r="I57" s="407"/>
      <c r="J57" s="407"/>
      <c r="K57" s="274"/>
    </row>
    <row r="58" spans="2:11" s="1" customFormat="1" ht="15" customHeight="1">
      <c r="B58" s="273"/>
      <c r="C58" s="278"/>
      <c r="D58" s="407" t="s">
        <v>3259</v>
      </c>
      <c r="E58" s="407"/>
      <c r="F58" s="407"/>
      <c r="G58" s="407"/>
      <c r="H58" s="407"/>
      <c r="I58" s="407"/>
      <c r="J58" s="407"/>
      <c r="K58" s="274"/>
    </row>
    <row r="59" spans="2:11" s="1" customFormat="1" ht="15" customHeight="1">
      <c r="B59" s="273"/>
      <c r="C59" s="278"/>
      <c r="D59" s="407" t="s">
        <v>3260</v>
      </c>
      <c r="E59" s="407"/>
      <c r="F59" s="407"/>
      <c r="G59" s="407"/>
      <c r="H59" s="407"/>
      <c r="I59" s="407"/>
      <c r="J59" s="407"/>
      <c r="K59" s="274"/>
    </row>
    <row r="60" spans="2:11" s="1" customFormat="1" ht="15" customHeight="1">
      <c r="B60" s="273"/>
      <c r="C60" s="278"/>
      <c r="D60" s="407" t="s">
        <v>3261</v>
      </c>
      <c r="E60" s="407"/>
      <c r="F60" s="407"/>
      <c r="G60" s="407"/>
      <c r="H60" s="407"/>
      <c r="I60" s="407"/>
      <c r="J60" s="407"/>
      <c r="K60" s="274"/>
    </row>
    <row r="61" spans="2:11" s="1" customFormat="1" ht="15" customHeight="1">
      <c r="B61" s="273"/>
      <c r="C61" s="278"/>
      <c r="D61" s="407" t="s">
        <v>3262</v>
      </c>
      <c r="E61" s="407"/>
      <c r="F61" s="407"/>
      <c r="G61" s="407"/>
      <c r="H61" s="407"/>
      <c r="I61" s="407"/>
      <c r="J61" s="407"/>
      <c r="K61" s="274"/>
    </row>
    <row r="62" spans="2:11" s="1" customFormat="1" ht="15" customHeight="1">
      <c r="B62" s="273"/>
      <c r="C62" s="278"/>
      <c r="D62" s="409" t="s">
        <v>3263</v>
      </c>
      <c r="E62" s="409"/>
      <c r="F62" s="409"/>
      <c r="G62" s="409"/>
      <c r="H62" s="409"/>
      <c r="I62" s="409"/>
      <c r="J62" s="409"/>
      <c r="K62" s="274"/>
    </row>
    <row r="63" spans="2:11" s="1" customFormat="1" ht="15" customHeight="1">
      <c r="B63" s="273"/>
      <c r="C63" s="278"/>
      <c r="D63" s="407" t="s">
        <v>3264</v>
      </c>
      <c r="E63" s="407"/>
      <c r="F63" s="407"/>
      <c r="G63" s="407"/>
      <c r="H63" s="407"/>
      <c r="I63" s="407"/>
      <c r="J63" s="407"/>
      <c r="K63" s="274"/>
    </row>
    <row r="64" spans="2:11" s="1" customFormat="1" ht="12.75" customHeight="1">
      <c r="B64" s="273"/>
      <c r="C64" s="278"/>
      <c r="D64" s="278"/>
      <c r="E64" s="281"/>
      <c r="F64" s="278"/>
      <c r="G64" s="278"/>
      <c r="H64" s="278"/>
      <c r="I64" s="278"/>
      <c r="J64" s="278"/>
      <c r="K64" s="274"/>
    </row>
    <row r="65" spans="2:11" s="1" customFormat="1" ht="15" customHeight="1">
      <c r="B65" s="273"/>
      <c r="C65" s="278"/>
      <c r="D65" s="407" t="s">
        <v>3265</v>
      </c>
      <c r="E65" s="407"/>
      <c r="F65" s="407"/>
      <c r="G65" s="407"/>
      <c r="H65" s="407"/>
      <c r="I65" s="407"/>
      <c r="J65" s="407"/>
      <c r="K65" s="274"/>
    </row>
    <row r="66" spans="2:11" s="1" customFormat="1" ht="15" customHeight="1">
      <c r="B66" s="273"/>
      <c r="C66" s="278"/>
      <c r="D66" s="409" t="s">
        <v>3266</v>
      </c>
      <c r="E66" s="409"/>
      <c r="F66" s="409"/>
      <c r="G66" s="409"/>
      <c r="H66" s="409"/>
      <c r="I66" s="409"/>
      <c r="J66" s="409"/>
      <c r="K66" s="274"/>
    </row>
    <row r="67" spans="2:11" s="1" customFormat="1" ht="15" customHeight="1">
      <c r="B67" s="273"/>
      <c r="C67" s="278"/>
      <c r="D67" s="407" t="s">
        <v>3267</v>
      </c>
      <c r="E67" s="407"/>
      <c r="F67" s="407"/>
      <c r="G67" s="407"/>
      <c r="H67" s="407"/>
      <c r="I67" s="407"/>
      <c r="J67" s="407"/>
      <c r="K67" s="274"/>
    </row>
    <row r="68" spans="2:11" s="1" customFormat="1" ht="15" customHeight="1">
      <c r="B68" s="273"/>
      <c r="C68" s="278"/>
      <c r="D68" s="407" t="s">
        <v>3268</v>
      </c>
      <c r="E68" s="407"/>
      <c r="F68" s="407"/>
      <c r="G68" s="407"/>
      <c r="H68" s="407"/>
      <c r="I68" s="407"/>
      <c r="J68" s="407"/>
      <c r="K68" s="274"/>
    </row>
    <row r="69" spans="2:11" s="1" customFormat="1" ht="15" customHeight="1">
      <c r="B69" s="273"/>
      <c r="C69" s="278"/>
      <c r="D69" s="407" t="s">
        <v>3269</v>
      </c>
      <c r="E69" s="407"/>
      <c r="F69" s="407"/>
      <c r="G69" s="407"/>
      <c r="H69" s="407"/>
      <c r="I69" s="407"/>
      <c r="J69" s="407"/>
      <c r="K69" s="274"/>
    </row>
    <row r="70" spans="2:11" s="1" customFormat="1" ht="15" customHeight="1">
      <c r="B70" s="273"/>
      <c r="C70" s="278"/>
      <c r="D70" s="407" t="s">
        <v>3270</v>
      </c>
      <c r="E70" s="407"/>
      <c r="F70" s="407"/>
      <c r="G70" s="407"/>
      <c r="H70" s="407"/>
      <c r="I70" s="407"/>
      <c r="J70" s="407"/>
      <c r="K70" s="274"/>
    </row>
    <row r="71" spans="2:11" s="1" customFormat="1" ht="12.75" customHeight="1">
      <c r="B71" s="282"/>
      <c r="C71" s="283"/>
      <c r="D71" s="283"/>
      <c r="E71" s="283"/>
      <c r="F71" s="283"/>
      <c r="G71" s="283"/>
      <c r="H71" s="283"/>
      <c r="I71" s="283"/>
      <c r="J71" s="283"/>
      <c r="K71" s="284"/>
    </row>
    <row r="72" spans="2:11" s="1" customFormat="1" ht="18.75" customHeight="1">
      <c r="B72" s="285"/>
      <c r="C72" s="285"/>
      <c r="D72" s="285"/>
      <c r="E72" s="285"/>
      <c r="F72" s="285"/>
      <c r="G72" s="285"/>
      <c r="H72" s="285"/>
      <c r="I72" s="285"/>
      <c r="J72" s="285"/>
      <c r="K72" s="286"/>
    </row>
    <row r="73" spans="2:11" s="1" customFormat="1" ht="18.75" customHeight="1">
      <c r="B73" s="286"/>
      <c r="C73" s="286"/>
      <c r="D73" s="286"/>
      <c r="E73" s="286"/>
      <c r="F73" s="286"/>
      <c r="G73" s="286"/>
      <c r="H73" s="286"/>
      <c r="I73" s="286"/>
      <c r="J73" s="286"/>
      <c r="K73" s="286"/>
    </row>
    <row r="74" spans="2:11" s="1" customFormat="1" ht="7.5" customHeight="1">
      <c r="B74" s="287"/>
      <c r="C74" s="288"/>
      <c r="D74" s="288"/>
      <c r="E74" s="288"/>
      <c r="F74" s="288"/>
      <c r="G74" s="288"/>
      <c r="H74" s="288"/>
      <c r="I74" s="288"/>
      <c r="J74" s="288"/>
      <c r="K74" s="289"/>
    </row>
    <row r="75" spans="2:11" s="1" customFormat="1" ht="45" customHeight="1">
      <c r="B75" s="290"/>
      <c r="C75" s="402" t="s">
        <v>3271</v>
      </c>
      <c r="D75" s="402"/>
      <c r="E75" s="402"/>
      <c r="F75" s="402"/>
      <c r="G75" s="402"/>
      <c r="H75" s="402"/>
      <c r="I75" s="402"/>
      <c r="J75" s="402"/>
      <c r="K75" s="291"/>
    </row>
    <row r="76" spans="2:11" s="1" customFormat="1" ht="17.25" customHeight="1">
      <c r="B76" s="290"/>
      <c r="C76" s="292" t="s">
        <v>3272</v>
      </c>
      <c r="D76" s="292"/>
      <c r="E76" s="292"/>
      <c r="F76" s="292" t="s">
        <v>3273</v>
      </c>
      <c r="G76" s="293"/>
      <c r="H76" s="292" t="s">
        <v>62</v>
      </c>
      <c r="I76" s="292" t="s">
        <v>65</v>
      </c>
      <c r="J76" s="292" t="s">
        <v>3274</v>
      </c>
      <c r="K76" s="291"/>
    </row>
    <row r="77" spans="2:11" s="1" customFormat="1" ht="17.25" customHeight="1">
      <c r="B77" s="290"/>
      <c r="C77" s="294" t="s">
        <v>3275</v>
      </c>
      <c r="D77" s="294"/>
      <c r="E77" s="294"/>
      <c r="F77" s="295" t="s">
        <v>3276</v>
      </c>
      <c r="G77" s="296"/>
      <c r="H77" s="294"/>
      <c r="I77" s="294"/>
      <c r="J77" s="294" t="s">
        <v>3277</v>
      </c>
      <c r="K77" s="291"/>
    </row>
    <row r="78" spans="2:11" s="1" customFormat="1" ht="5.25" customHeight="1">
      <c r="B78" s="290"/>
      <c r="C78" s="297"/>
      <c r="D78" s="297"/>
      <c r="E78" s="297"/>
      <c r="F78" s="297"/>
      <c r="G78" s="298"/>
      <c r="H78" s="297"/>
      <c r="I78" s="297"/>
      <c r="J78" s="297"/>
      <c r="K78" s="291"/>
    </row>
    <row r="79" spans="2:11" s="1" customFormat="1" ht="15" customHeight="1">
      <c r="B79" s="290"/>
      <c r="C79" s="279" t="s">
        <v>61</v>
      </c>
      <c r="D79" s="299"/>
      <c r="E79" s="299"/>
      <c r="F79" s="300" t="s">
        <v>3278</v>
      </c>
      <c r="G79" s="301"/>
      <c r="H79" s="279" t="s">
        <v>3279</v>
      </c>
      <c r="I79" s="279" t="s">
        <v>3280</v>
      </c>
      <c r="J79" s="279">
        <v>20</v>
      </c>
      <c r="K79" s="291"/>
    </row>
    <row r="80" spans="2:11" s="1" customFormat="1" ht="15" customHeight="1">
      <c r="B80" s="290"/>
      <c r="C80" s="279" t="s">
        <v>3281</v>
      </c>
      <c r="D80" s="279"/>
      <c r="E80" s="279"/>
      <c r="F80" s="300" t="s">
        <v>3278</v>
      </c>
      <c r="G80" s="301"/>
      <c r="H80" s="279" t="s">
        <v>3282</v>
      </c>
      <c r="I80" s="279" t="s">
        <v>3280</v>
      </c>
      <c r="J80" s="279">
        <v>120</v>
      </c>
      <c r="K80" s="291"/>
    </row>
    <row r="81" spans="2:11" s="1" customFormat="1" ht="15" customHeight="1">
      <c r="B81" s="302"/>
      <c r="C81" s="279" t="s">
        <v>3283</v>
      </c>
      <c r="D81" s="279"/>
      <c r="E81" s="279"/>
      <c r="F81" s="300" t="s">
        <v>3284</v>
      </c>
      <c r="G81" s="301"/>
      <c r="H81" s="279" t="s">
        <v>3285</v>
      </c>
      <c r="I81" s="279" t="s">
        <v>3280</v>
      </c>
      <c r="J81" s="279">
        <v>50</v>
      </c>
      <c r="K81" s="291"/>
    </row>
    <row r="82" spans="2:11" s="1" customFormat="1" ht="15" customHeight="1">
      <c r="B82" s="302"/>
      <c r="C82" s="279" t="s">
        <v>3286</v>
      </c>
      <c r="D82" s="279"/>
      <c r="E82" s="279"/>
      <c r="F82" s="300" t="s">
        <v>3278</v>
      </c>
      <c r="G82" s="301"/>
      <c r="H82" s="279" t="s">
        <v>3287</v>
      </c>
      <c r="I82" s="279" t="s">
        <v>3288</v>
      </c>
      <c r="J82" s="279"/>
      <c r="K82" s="291"/>
    </row>
    <row r="83" spans="2:11" s="1" customFormat="1" ht="15" customHeight="1">
      <c r="B83" s="302"/>
      <c r="C83" s="303" t="s">
        <v>3289</v>
      </c>
      <c r="D83" s="303"/>
      <c r="E83" s="303"/>
      <c r="F83" s="304" t="s">
        <v>3284</v>
      </c>
      <c r="G83" s="303"/>
      <c r="H83" s="303" t="s">
        <v>3290</v>
      </c>
      <c r="I83" s="303" t="s">
        <v>3280</v>
      </c>
      <c r="J83" s="303">
        <v>15</v>
      </c>
      <c r="K83" s="291"/>
    </row>
    <row r="84" spans="2:11" s="1" customFormat="1" ht="15" customHeight="1">
      <c r="B84" s="302"/>
      <c r="C84" s="303" t="s">
        <v>3291</v>
      </c>
      <c r="D84" s="303"/>
      <c r="E84" s="303"/>
      <c r="F84" s="304" t="s">
        <v>3284</v>
      </c>
      <c r="G84" s="303"/>
      <c r="H84" s="303" t="s">
        <v>3292</v>
      </c>
      <c r="I84" s="303" t="s">
        <v>3280</v>
      </c>
      <c r="J84" s="303">
        <v>15</v>
      </c>
      <c r="K84" s="291"/>
    </row>
    <row r="85" spans="2:11" s="1" customFormat="1" ht="15" customHeight="1">
      <c r="B85" s="302"/>
      <c r="C85" s="303" t="s">
        <v>3293</v>
      </c>
      <c r="D85" s="303"/>
      <c r="E85" s="303"/>
      <c r="F85" s="304" t="s">
        <v>3284</v>
      </c>
      <c r="G85" s="303"/>
      <c r="H85" s="303" t="s">
        <v>3294</v>
      </c>
      <c r="I85" s="303" t="s">
        <v>3280</v>
      </c>
      <c r="J85" s="303">
        <v>20</v>
      </c>
      <c r="K85" s="291"/>
    </row>
    <row r="86" spans="2:11" s="1" customFormat="1" ht="15" customHeight="1">
      <c r="B86" s="302"/>
      <c r="C86" s="303" t="s">
        <v>3295</v>
      </c>
      <c r="D86" s="303"/>
      <c r="E86" s="303"/>
      <c r="F86" s="304" t="s">
        <v>3284</v>
      </c>
      <c r="G86" s="303"/>
      <c r="H86" s="303" t="s">
        <v>3296</v>
      </c>
      <c r="I86" s="303" t="s">
        <v>3280</v>
      </c>
      <c r="J86" s="303">
        <v>20</v>
      </c>
      <c r="K86" s="291"/>
    </row>
    <row r="87" spans="2:11" s="1" customFormat="1" ht="15" customHeight="1">
      <c r="B87" s="302"/>
      <c r="C87" s="279" t="s">
        <v>3297</v>
      </c>
      <c r="D87" s="279"/>
      <c r="E87" s="279"/>
      <c r="F87" s="300" t="s">
        <v>3284</v>
      </c>
      <c r="G87" s="301"/>
      <c r="H87" s="279" t="s">
        <v>3298</v>
      </c>
      <c r="I87" s="279" t="s">
        <v>3280</v>
      </c>
      <c r="J87" s="279">
        <v>50</v>
      </c>
      <c r="K87" s="291"/>
    </row>
    <row r="88" spans="2:11" s="1" customFormat="1" ht="15" customHeight="1">
      <c r="B88" s="302"/>
      <c r="C88" s="279" t="s">
        <v>3299</v>
      </c>
      <c r="D88" s="279"/>
      <c r="E88" s="279"/>
      <c r="F88" s="300" t="s">
        <v>3284</v>
      </c>
      <c r="G88" s="301"/>
      <c r="H88" s="279" t="s">
        <v>3300</v>
      </c>
      <c r="I88" s="279" t="s">
        <v>3280</v>
      </c>
      <c r="J88" s="279">
        <v>20</v>
      </c>
      <c r="K88" s="291"/>
    </row>
    <row r="89" spans="2:11" s="1" customFormat="1" ht="15" customHeight="1">
      <c r="B89" s="302"/>
      <c r="C89" s="279" t="s">
        <v>3301</v>
      </c>
      <c r="D89" s="279"/>
      <c r="E89" s="279"/>
      <c r="F89" s="300" t="s">
        <v>3284</v>
      </c>
      <c r="G89" s="301"/>
      <c r="H89" s="279" t="s">
        <v>3302</v>
      </c>
      <c r="I89" s="279" t="s">
        <v>3280</v>
      </c>
      <c r="J89" s="279">
        <v>20</v>
      </c>
      <c r="K89" s="291"/>
    </row>
    <row r="90" spans="2:11" s="1" customFormat="1" ht="15" customHeight="1">
      <c r="B90" s="302"/>
      <c r="C90" s="279" t="s">
        <v>3303</v>
      </c>
      <c r="D90" s="279"/>
      <c r="E90" s="279"/>
      <c r="F90" s="300" t="s">
        <v>3284</v>
      </c>
      <c r="G90" s="301"/>
      <c r="H90" s="279" t="s">
        <v>3304</v>
      </c>
      <c r="I90" s="279" t="s">
        <v>3280</v>
      </c>
      <c r="J90" s="279">
        <v>50</v>
      </c>
      <c r="K90" s="291"/>
    </row>
    <row r="91" spans="2:11" s="1" customFormat="1" ht="15" customHeight="1">
      <c r="B91" s="302"/>
      <c r="C91" s="279" t="s">
        <v>3305</v>
      </c>
      <c r="D91" s="279"/>
      <c r="E91" s="279"/>
      <c r="F91" s="300" t="s">
        <v>3284</v>
      </c>
      <c r="G91" s="301"/>
      <c r="H91" s="279" t="s">
        <v>3305</v>
      </c>
      <c r="I91" s="279" t="s">
        <v>3280</v>
      </c>
      <c r="J91" s="279">
        <v>50</v>
      </c>
      <c r="K91" s="291"/>
    </row>
    <row r="92" spans="2:11" s="1" customFormat="1" ht="15" customHeight="1">
      <c r="B92" s="302"/>
      <c r="C92" s="279" t="s">
        <v>3306</v>
      </c>
      <c r="D92" s="279"/>
      <c r="E92" s="279"/>
      <c r="F92" s="300" t="s">
        <v>3284</v>
      </c>
      <c r="G92" s="301"/>
      <c r="H92" s="279" t="s">
        <v>3307</v>
      </c>
      <c r="I92" s="279" t="s">
        <v>3280</v>
      </c>
      <c r="J92" s="279">
        <v>255</v>
      </c>
      <c r="K92" s="291"/>
    </row>
    <row r="93" spans="2:11" s="1" customFormat="1" ht="15" customHeight="1">
      <c r="B93" s="302"/>
      <c r="C93" s="279" t="s">
        <v>3308</v>
      </c>
      <c r="D93" s="279"/>
      <c r="E93" s="279"/>
      <c r="F93" s="300" t="s">
        <v>3278</v>
      </c>
      <c r="G93" s="301"/>
      <c r="H93" s="279" t="s">
        <v>3309</v>
      </c>
      <c r="I93" s="279" t="s">
        <v>3310</v>
      </c>
      <c r="J93" s="279"/>
      <c r="K93" s="291"/>
    </row>
    <row r="94" spans="2:11" s="1" customFormat="1" ht="15" customHeight="1">
      <c r="B94" s="302"/>
      <c r="C94" s="279" t="s">
        <v>3311</v>
      </c>
      <c r="D94" s="279"/>
      <c r="E94" s="279"/>
      <c r="F94" s="300" t="s">
        <v>3278</v>
      </c>
      <c r="G94" s="301"/>
      <c r="H94" s="279" t="s">
        <v>3312</v>
      </c>
      <c r="I94" s="279" t="s">
        <v>3313</v>
      </c>
      <c r="J94" s="279"/>
      <c r="K94" s="291"/>
    </row>
    <row r="95" spans="2:11" s="1" customFormat="1" ht="15" customHeight="1">
      <c r="B95" s="302"/>
      <c r="C95" s="279" t="s">
        <v>3314</v>
      </c>
      <c r="D95" s="279"/>
      <c r="E95" s="279"/>
      <c r="F95" s="300" t="s">
        <v>3278</v>
      </c>
      <c r="G95" s="301"/>
      <c r="H95" s="279" t="s">
        <v>3314</v>
      </c>
      <c r="I95" s="279" t="s">
        <v>3313</v>
      </c>
      <c r="J95" s="279"/>
      <c r="K95" s="291"/>
    </row>
    <row r="96" spans="2:11" s="1" customFormat="1" ht="15" customHeight="1">
      <c r="B96" s="302"/>
      <c r="C96" s="279" t="s">
        <v>46</v>
      </c>
      <c r="D96" s="279"/>
      <c r="E96" s="279"/>
      <c r="F96" s="300" t="s">
        <v>3278</v>
      </c>
      <c r="G96" s="301"/>
      <c r="H96" s="279" t="s">
        <v>3315</v>
      </c>
      <c r="I96" s="279" t="s">
        <v>3313</v>
      </c>
      <c r="J96" s="279"/>
      <c r="K96" s="291"/>
    </row>
    <row r="97" spans="2:11" s="1" customFormat="1" ht="15" customHeight="1">
      <c r="B97" s="302"/>
      <c r="C97" s="279" t="s">
        <v>56</v>
      </c>
      <c r="D97" s="279"/>
      <c r="E97" s="279"/>
      <c r="F97" s="300" t="s">
        <v>3278</v>
      </c>
      <c r="G97" s="301"/>
      <c r="H97" s="279" t="s">
        <v>3316</v>
      </c>
      <c r="I97" s="279" t="s">
        <v>3313</v>
      </c>
      <c r="J97" s="279"/>
      <c r="K97" s="291"/>
    </row>
    <row r="98" spans="2:11" s="1" customFormat="1" ht="15" customHeight="1">
      <c r="B98" s="305"/>
      <c r="C98" s="306"/>
      <c r="D98" s="306"/>
      <c r="E98" s="306"/>
      <c r="F98" s="306"/>
      <c r="G98" s="306"/>
      <c r="H98" s="306"/>
      <c r="I98" s="306"/>
      <c r="J98" s="306"/>
      <c r="K98" s="307"/>
    </row>
    <row r="99" spans="2:11" s="1" customFormat="1" ht="18.75" customHeight="1">
      <c r="B99" s="308"/>
      <c r="C99" s="309"/>
      <c r="D99" s="309"/>
      <c r="E99" s="309"/>
      <c r="F99" s="309"/>
      <c r="G99" s="309"/>
      <c r="H99" s="309"/>
      <c r="I99" s="309"/>
      <c r="J99" s="309"/>
      <c r="K99" s="308"/>
    </row>
    <row r="100" spans="2:11" s="1" customFormat="1" ht="18.75" customHeight="1">
      <c r="B100" s="286"/>
      <c r="C100" s="286"/>
      <c r="D100" s="286"/>
      <c r="E100" s="286"/>
      <c r="F100" s="286"/>
      <c r="G100" s="286"/>
      <c r="H100" s="286"/>
      <c r="I100" s="286"/>
      <c r="J100" s="286"/>
      <c r="K100" s="286"/>
    </row>
    <row r="101" spans="2:11" s="1" customFormat="1" ht="7.5" customHeight="1">
      <c r="B101" s="287"/>
      <c r="C101" s="288"/>
      <c r="D101" s="288"/>
      <c r="E101" s="288"/>
      <c r="F101" s="288"/>
      <c r="G101" s="288"/>
      <c r="H101" s="288"/>
      <c r="I101" s="288"/>
      <c r="J101" s="288"/>
      <c r="K101" s="289"/>
    </row>
    <row r="102" spans="2:11" s="1" customFormat="1" ht="45" customHeight="1">
      <c r="B102" s="290"/>
      <c r="C102" s="402" t="s">
        <v>3317</v>
      </c>
      <c r="D102" s="402"/>
      <c r="E102" s="402"/>
      <c r="F102" s="402"/>
      <c r="G102" s="402"/>
      <c r="H102" s="402"/>
      <c r="I102" s="402"/>
      <c r="J102" s="402"/>
      <c r="K102" s="291"/>
    </row>
    <row r="103" spans="2:11" s="1" customFormat="1" ht="17.25" customHeight="1">
      <c r="B103" s="290"/>
      <c r="C103" s="292" t="s">
        <v>3272</v>
      </c>
      <c r="D103" s="292"/>
      <c r="E103" s="292"/>
      <c r="F103" s="292" t="s">
        <v>3273</v>
      </c>
      <c r="G103" s="293"/>
      <c r="H103" s="292" t="s">
        <v>62</v>
      </c>
      <c r="I103" s="292" t="s">
        <v>65</v>
      </c>
      <c r="J103" s="292" t="s">
        <v>3274</v>
      </c>
      <c r="K103" s="291"/>
    </row>
    <row r="104" spans="2:11" s="1" customFormat="1" ht="17.25" customHeight="1">
      <c r="B104" s="290"/>
      <c r="C104" s="294" t="s">
        <v>3275</v>
      </c>
      <c r="D104" s="294"/>
      <c r="E104" s="294"/>
      <c r="F104" s="295" t="s">
        <v>3276</v>
      </c>
      <c r="G104" s="296"/>
      <c r="H104" s="294"/>
      <c r="I104" s="294"/>
      <c r="J104" s="294" t="s">
        <v>3277</v>
      </c>
      <c r="K104" s="291"/>
    </row>
    <row r="105" spans="2:11" s="1" customFormat="1" ht="5.25" customHeight="1">
      <c r="B105" s="290"/>
      <c r="C105" s="292"/>
      <c r="D105" s="292"/>
      <c r="E105" s="292"/>
      <c r="F105" s="292"/>
      <c r="G105" s="310"/>
      <c r="H105" s="292"/>
      <c r="I105" s="292"/>
      <c r="J105" s="292"/>
      <c r="K105" s="291"/>
    </row>
    <row r="106" spans="2:11" s="1" customFormat="1" ht="15" customHeight="1">
      <c r="B106" s="290"/>
      <c r="C106" s="279" t="s">
        <v>61</v>
      </c>
      <c r="D106" s="299"/>
      <c r="E106" s="299"/>
      <c r="F106" s="300" t="s">
        <v>3278</v>
      </c>
      <c r="G106" s="279"/>
      <c r="H106" s="279" t="s">
        <v>3318</v>
      </c>
      <c r="I106" s="279" t="s">
        <v>3280</v>
      </c>
      <c r="J106" s="279">
        <v>20</v>
      </c>
      <c r="K106" s="291"/>
    </row>
    <row r="107" spans="2:11" s="1" customFormat="1" ht="15" customHeight="1">
      <c r="B107" s="290"/>
      <c r="C107" s="279" t="s">
        <v>3281</v>
      </c>
      <c r="D107" s="279"/>
      <c r="E107" s="279"/>
      <c r="F107" s="300" t="s">
        <v>3278</v>
      </c>
      <c r="G107" s="279"/>
      <c r="H107" s="279" t="s">
        <v>3318</v>
      </c>
      <c r="I107" s="279" t="s">
        <v>3280</v>
      </c>
      <c r="J107" s="279">
        <v>120</v>
      </c>
      <c r="K107" s="291"/>
    </row>
    <row r="108" spans="2:11" s="1" customFormat="1" ht="15" customHeight="1">
      <c r="B108" s="302"/>
      <c r="C108" s="279" t="s">
        <v>3283</v>
      </c>
      <c r="D108" s="279"/>
      <c r="E108" s="279"/>
      <c r="F108" s="300" t="s">
        <v>3284</v>
      </c>
      <c r="G108" s="279"/>
      <c r="H108" s="279" t="s">
        <v>3318</v>
      </c>
      <c r="I108" s="279" t="s">
        <v>3280</v>
      </c>
      <c r="J108" s="279">
        <v>50</v>
      </c>
      <c r="K108" s="291"/>
    </row>
    <row r="109" spans="2:11" s="1" customFormat="1" ht="15" customHeight="1">
      <c r="B109" s="302"/>
      <c r="C109" s="279" t="s">
        <v>3286</v>
      </c>
      <c r="D109" s="279"/>
      <c r="E109" s="279"/>
      <c r="F109" s="300" t="s">
        <v>3278</v>
      </c>
      <c r="G109" s="279"/>
      <c r="H109" s="279" t="s">
        <v>3318</v>
      </c>
      <c r="I109" s="279" t="s">
        <v>3288</v>
      </c>
      <c r="J109" s="279"/>
      <c r="K109" s="291"/>
    </row>
    <row r="110" spans="2:11" s="1" customFormat="1" ht="15" customHeight="1">
      <c r="B110" s="302"/>
      <c r="C110" s="279" t="s">
        <v>3297</v>
      </c>
      <c r="D110" s="279"/>
      <c r="E110" s="279"/>
      <c r="F110" s="300" t="s">
        <v>3284</v>
      </c>
      <c r="G110" s="279"/>
      <c r="H110" s="279" t="s">
        <v>3318</v>
      </c>
      <c r="I110" s="279" t="s">
        <v>3280</v>
      </c>
      <c r="J110" s="279">
        <v>50</v>
      </c>
      <c r="K110" s="291"/>
    </row>
    <row r="111" spans="2:11" s="1" customFormat="1" ht="15" customHeight="1">
      <c r="B111" s="302"/>
      <c r="C111" s="279" t="s">
        <v>3305</v>
      </c>
      <c r="D111" s="279"/>
      <c r="E111" s="279"/>
      <c r="F111" s="300" t="s">
        <v>3284</v>
      </c>
      <c r="G111" s="279"/>
      <c r="H111" s="279" t="s">
        <v>3318</v>
      </c>
      <c r="I111" s="279" t="s">
        <v>3280</v>
      </c>
      <c r="J111" s="279">
        <v>50</v>
      </c>
      <c r="K111" s="291"/>
    </row>
    <row r="112" spans="2:11" s="1" customFormat="1" ht="15" customHeight="1">
      <c r="B112" s="302"/>
      <c r="C112" s="279" t="s">
        <v>3303</v>
      </c>
      <c r="D112" s="279"/>
      <c r="E112" s="279"/>
      <c r="F112" s="300" t="s">
        <v>3284</v>
      </c>
      <c r="G112" s="279"/>
      <c r="H112" s="279" t="s">
        <v>3318</v>
      </c>
      <c r="I112" s="279" t="s">
        <v>3280</v>
      </c>
      <c r="J112" s="279">
        <v>50</v>
      </c>
      <c r="K112" s="291"/>
    </row>
    <row r="113" spans="2:11" s="1" customFormat="1" ht="15" customHeight="1">
      <c r="B113" s="302"/>
      <c r="C113" s="279" t="s">
        <v>61</v>
      </c>
      <c r="D113" s="279"/>
      <c r="E113" s="279"/>
      <c r="F113" s="300" t="s">
        <v>3278</v>
      </c>
      <c r="G113" s="279"/>
      <c r="H113" s="279" t="s">
        <v>3319</v>
      </c>
      <c r="I113" s="279" t="s">
        <v>3280</v>
      </c>
      <c r="J113" s="279">
        <v>20</v>
      </c>
      <c r="K113" s="291"/>
    </row>
    <row r="114" spans="2:11" s="1" customFormat="1" ht="15" customHeight="1">
      <c r="B114" s="302"/>
      <c r="C114" s="279" t="s">
        <v>3320</v>
      </c>
      <c r="D114" s="279"/>
      <c r="E114" s="279"/>
      <c r="F114" s="300" t="s">
        <v>3278</v>
      </c>
      <c r="G114" s="279"/>
      <c r="H114" s="279" t="s">
        <v>3321</v>
      </c>
      <c r="I114" s="279" t="s">
        <v>3280</v>
      </c>
      <c r="J114" s="279">
        <v>120</v>
      </c>
      <c r="K114" s="291"/>
    </row>
    <row r="115" spans="2:11" s="1" customFormat="1" ht="15" customHeight="1">
      <c r="B115" s="302"/>
      <c r="C115" s="279" t="s">
        <v>46</v>
      </c>
      <c r="D115" s="279"/>
      <c r="E115" s="279"/>
      <c r="F115" s="300" t="s">
        <v>3278</v>
      </c>
      <c r="G115" s="279"/>
      <c r="H115" s="279" t="s">
        <v>3322</v>
      </c>
      <c r="I115" s="279" t="s">
        <v>3313</v>
      </c>
      <c r="J115" s="279"/>
      <c r="K115" s="291"/>
    </row>
    <row r="116" spans="2:11" s="1" customFormat="1" ht="15" customHeight="1">
      <c r="B116" s="302"/>
      <c r="C116" s="279" t="s">
        <v>56</v>
      </c>
      <c r="D116" s="279"/>
      <c r="E116" s="279"/>
      <c r="F116" s="300" t="s">
        <v>3278</v>
      </c>
      <c r="G116" s="279"/>
      <c r="H116" s="279" t="s">
        <v>3323</v>
      </c>
      <c r="I116" s="279" t="s">
        <v>3313</v>
      </c>
      <c r="J116" s="279"/>
      <c r="K116" s="291"/>
    </row>
    <row r="117" spans="2:11" s="1" customFormat="1" ht="15" customHeight="1">
      <c r="B117" s="302"/>
      <c r="C117" s="279" t="s">
        <v>65</v>
      </c>
      <c r="D117" s="279"/>
      <c r="E117" s="279"/>
      <c r="F117" s="300" t="s">
        <v>3278</v>
      </c>
      <c r="G117" s="279"/>
      <c r="H117" s="279" t="s">
        <v>3324</v>
      </c>
      <c r="I117" s="279" t="s">
        <v>3325</v>
      </c>
      <c r="J117" s="279"/>
      <c r="K117" s="291"/>
    </row>
    <row r="118" spans="2:11" s="1" customFormat="1" ht="15" customHeight="1">
      <c r="B118" s="305"/>
      <c r="C118" s="311"/>
      <c r="D118" s="311"/>
      <c r="E118" s="311"/>
      <c r="F118" s="311"/>
      <c r="G118" s="311"/>
      <c r="H118" s="311"/>
      <c r="I118" s="311"/>
      <c r="J118" s="311"/>
      <c r="K118" s="307"/>
    </row>
    <row r="119" spans="2:11" s="1" customFormat="1" ht="18.75" customHeight="1">
      <c r="B119" s="312"/>
      <c r="C119" s="313"/>
      <c r="D119" s="313"/>
      <c r="E119" s="313"/>
      <c r="F119" s="314"/>
      <c r="G119" s="313"/>
      <c r="H119" s="313"/>
      <c r="I119" s="313"/>
      <c r="J119" s="313"/>
      <c r="K119" s="312"/>
    </row>
    <row r="120" spans="2:11" s="1" customFormat="1" ht="18.75" customHeight="1">
      <c r="B120" s="286"/>
      <c r="C120" s="286"/>
      <c r="D120" s="286"/>
      <c r="E120" s="286"/>
      <c r="F120" s="286"/>
      <c r="G120" s="286"/>
      <c r="H120" s="286"/>
      <c r="I120" s="286"/>
      <c r="J120" s="286"/>
      <c r="K120" s="286"/>
    </row>
    <row r="121" spans="2:11" s="1" customFormat="1" ht="7.5" customHeight="1">
      <c r="B121" s="315"/>
      <c r="C121" s="316"/>
      <c r="D121" s="316"/>
      <c r="E121" s="316"/>
      <c r="F121" s="316"/>
      <c r="G121" s="316"/>
      <c r="H121" s="316"/>
      <c r="I121" s="316"/>
      <c r="J121" s="316"/>
      <c r="K121" s="317"/>
    </row>
    <row r="122" spans="2:11" s="1" customFormat="1" ht="45" customHeight="1">
      <c r="B122" s="318"/>
      <c r="C122" s="403" t="s">
        <v>3326</v>
      </c>
      <c r="D122" s="403"/>
      <c r="E122" s="403"/>
      <c r="F122" s="403"/>
      <c r="G122" s="403"/>
      <c r="H122" s="403"/>
      <c r="I122" s="403"/>
      <c r="J122" s="403"/>
      <c r="K122" s="319"/>
    </row>
    <row r="123" spans="2:11" s="1" customFormat="1" ht="17.25" customHeight="1">
      <c r="B123" s="320"/>
      <c r="C123" s="292" t="s">
        <v>3272</v>
      </c>
      <c r="D123" s="292"/>
      <c r="E123" s="292"/>
      <c r="F123" s="292" t="s">
        <v>3273</v>
      </c>
      <c r="G123" s="293"/>
      <c r="H123" s="292" t="s">
        <v>62</v>
      </c>
      <c r="I123" s="292" t="s">
        <v>65</v>
      </c>
      <c r="J123" s="292" t="s">
        <v>3274</v>
      </c>
      <c r="K123" s="321"/>
    </row>
    <row r="124" spans="2:11" s="1" customFormat="1" ht="17.25" customHeight="1">
      <c r="B124" s="320"/>
      <c r="C124" s="294" t="s">
        <v>3275</v>
      </c>
      <c r="D124" s="294"/>
      <c r="E124" s="294"/>
      <c r="F124" s="295" t="s">
        <v>3276</v>
      </c>
      <c r="G124" s="296"/>
      <c r="H124" s="294"/>
      <c r="I124" s="294"/>
      <c r="J124" s="294" t="s">
        <v>3277</v>
      </c>
      <c r="K124" s="321"/>
    </row>
    <row r="125" spans="2:11" s="1" customFormat="1" ht="5.25" customHeight="1">
      <c r="B125" s="322"/>
      <c r="C125" s="297"/>
      <c r="D125" s="297"/>
      <c r="E125" s="297"/>
      <c r="F125" s="297"/>
      <c r="G125" s="323"/>
      <c r="H125" s="297"/>
      <c r="I125" s="297"/>
      <c r="J125" s="297"/>
      <c r="K125" s="324"/>
    </row>
    <row r="126" spans="2:11" s="1" customFormat="1" ht="15" customHeight="1">
      <c r="B126" s="322"/>
      <c r="C126" s="279" t="s">
        <v>3281</v>
      </c>
      <c r="D126" s="299"/>
      <c r="E126" s="299"/>
      <c r="F126" s="300" t="s">
        <v>3278</v>
      </c>
      <c r="G126" s="279"/>
      <c r="H126" s="279" t="s">
        <v>3318</v>
      </c>
      <c r="I126" s="279" t="s">
        <v>3280</v>
      </c>
      <c r="J126" s="279">
        <v>120</v>
      </c>
      <c r="K126" s="325"/>
    </row>
    <row r="127" spans="2:11" s="1" customFormat="1" ht="15" customHeight="1">
      <c r="B127" s="322"/>
      <c r="C127" s="279" t="s">
        <v>3327</v>
      </c>
      <c r="D127" s="279"/>
      <c r="E127" s="279"/>
      <c r="F127" s="300" t="s">
        <v>3278</v>
      </c>
      <c r="G127" s="279"/>
      <c r="H127" s="279" t="s">
        <v>3328</v>
      </c>
      <c r="I127" s="279" t="s">
        <v>3280</v>
      </c>
      <c r="J127" s="279" t="s">
        <v>3329</v>
      </c>
      <c r="K127" s="325"/>
    </row>
    <row r="128" spans="2:11" s="1" customFormat="1" ht="15" customHeight="1">
      <c r="B128" s="322"/>
      <c r="C128" s="279" t="s">
        <v>101</v>
      </c>
      <c r="D128" s="279"/>
      <c r="E128" s="279"/>
      <c r="F128" s="300" t="s">
        <v>3278</v>
      </c>
      <c r="G128" s="279"/>
      <c r="H128" s="279" t="s">
        <v>3330</v>
      </c>
      <c r="I128" s="279" t="s">
        <v>3280</v>
      </c>
      <c r="J128" s="279" t="s">
        <v>3329</v>
      </c>
      <c r="K128" s="325"/>
    </row>
    <row r="129" spans="2:11" s="1" customFormat="1" ht="15" customHeight="1">
      <c r="B129" s="322"/>
      <c r="C129" s="279" t="s">
        <v>3289</v>
      </c>
      <c r="D129" s="279"/>
      <c r="E129" s="279"/>
      <c r="F129" s="300" t="s">
        <v>3284</v>
      </c>
      <c r="G129" s="279"/>
      <c r="H129" s="279" t="s">
        <v>3290</v>
      </c>
      <c r="I129" s="279" t="s">
        <v>3280</v>
      </c>
      <c r="J129" s="279">
        <v>15</v>
      </c>
      <c r="K129" s="325"/>
    </row>
    <row r="130" spans="2:11" s="1" customFormat="1" ht="15" customHeight="1">
      <c r="B130" s="322"/>
      <c r="C130" s="303" t="s">
        <v>3291</v>
      </c>
      <c r="D130" s="303"/>
      <c r="E130" s="303"/>
      <c r="F130" s="304" t="s">
        <v>3284</v>
      </c>
      <c r="G130" s="303"/>
      <c r="H130" s="303" t="s">
        <v>3292</v>
      </c>
      <c r="I130" s="303" t="s">
        <v>3280</v>
      </c>
      <c r="J130" s="303">
        <v>15</v>
      </c>
      <c r="K130" s="325"/>
    </row>
    <row r="131" spans="2:11" s="1" customFormat="1" ht="15" customHeight="1">
      <c r="B131" s="322"/>
      <c r="C131" s="303" t="s">
        <v>3293</v>
      </c>
      <c r="D131" s="303"/>
      <c r="E131" s="303"/>
      <c r="F131" s="304" t="s">
        <v>3284</v>
      </c>
      <c r="G131" s="303"/>
      <c r="H131" s="303" t="s">
        <v>3294</v>
      </c>
      <c r="I131" s="303" t="s">
        <v>3280</v>
      </c>
      <c r="J131" s="303">
        <v>20</v>
      </c>
      <c r="K131" s="325"/>
    </row>
    <row r="132" spans="2:11" s="1" customFormat="1" ht="15" customHeight="1">
      <c r="B132" s="322"/>
      <c r="C132" s="303" t="s">
        <v>3295</v>
      </c>
      <c r="D132" s="303"/>
      <c r="E132" s="303"/>
      <c r="F132" s="304" t="s">
        <v>3284</v>
      </c>
      <c r="G132" s="303"/>
      <c r="H132" s="303" t="s">
        <v>3296</v>
      </c>
      <c r="I132" s="303" t="s">
        <v>3280</v>
      </c>
      <c r="J132" s="303">
        <v>20</v>
      </c>
      <c r="K132" s="325"/>
    </row>
    <row r="133" spans="2:11" s="1" customFormat="1" ht="15" customHeight="1">
      <c r="B133" s="322"/>
      <c r="C133" s="279" t="s">
        <v>3283</v>
      </c>
      <c r="D133" s="279"/>
      <c r="E133" s="279"/>
      <c r="F133" s="300" t="s">
        <v>3284</v>
      </c>
      <c r="G133" s="279"/>
      <c r="H133" s="279" t="s">
        <v>3318</v>
      </c>
      <c r="I133" s="279" t="s">
        <v>3280</v>
      </c>
      <c r="J133" s="279">
        <v>50</v>
      </c>
      <c r="K133" s="325"/>
    </row>
    <row r="134" spans="2:11" s="1" customFormat="1" ht="15" customHeight="1">
      <c r="B134" s="322"/>
      <c r="C134" s="279" t="s">
        <v>3297</v>
      </c>
      <c r="D134" s="279"/>
      <c r="E134" s="279"/>
      <c r="F134" s="300" t="s">
        <v>3284</v>
      </c>
      <c r="G134" s="279"/>
      <c r="H134" s="279" t="s">
        <v>3318</v>
      </c>
      <c r="I134" s="279" t="s">
        <v>3280</v>
      </c>
      <c r="J134" s="279">
        <v>50</v>
      </c>
      <c r="K134" s="325"/>
    </row>
    <row r="135" spans="2:11" s="1" customFormat="1" ht="15" customHeight="1">
      <c r="B135" s="322"/>
      <c r="C135" s="279" t="s">
        <v>3303</v>
      </c>
      <c r="D135" s="279"/>
      <c r="E135" s="279"/>
      <c r="F135" s="300" t="s">
        <v>3284</v>
      </c>
      <c r="G135" s="279"/>
      <c r="H135" s="279" t="s">
        <v>3318</v>
      </c>
      <c r="I135" s="279" t="s">
        <v>3280</v>
      </c>
      <c r="J135" s="279">
        <v>50</v>
      </c>
      <c r="K135" s="325"/>
    </row>
    <row r="136" spans="2:11" s="1" customFormat="1" ht="15" customHeight="1">
      <c r="B136" s="322"/>
      <c r="C136" s="279" t="s">
        <v>3305</v>
      </c>
      <c r="D136" s="279"/>
      <c r="E136" s="279"/>
      <c r="F136" s="300" t="s">
        <v>3284</v>
      </c>
      <c r="G136" s="279"/>
      <c r="H136" s="279" t="s">
        <v>3318</v>
      </c>
      <c r="I136" s="279" t="s">
        <v>3280</v>
      </c>
      <c r="J136" s="279">
        <v>50</v>
      </c>
      <c r="K136" s="325"/>
    </row>
    <row r="137" spans="2:11" s="1" customFormat="1" ht="15" customHeight="1">
      <c r="B137" s="322"/>
      <c r="C137" s="279" t="s">
        <v>3306</v>
      </c>
      <c r="D137" s="279"/>
      <c r="E137" s="279"/>
      <c r="F137" s="300" t="s">
        <v>3284</v>
      </c>
      <c r="G137" s="279"/>
      <c r="H137" s="279" t="s">
        <v>3331</v>
      </c>
      <c r="I137" s="279" t="s">
        <v>3280</v>
      </c>
      <c r="J137" s="279">
        <v>255</v>
      </c>
      <c r="K137" s="325"/>
    </row>
    <row r="138" spans="2:11" s="1" customFormat="1" ht="15" customHeight="1">
      <c r="B138" s="322"/>
      <c r="C138" s="279" t="s">
        <v>3308</v>
      </c>
      <c r="D138" s="279"/>
      <c r="E138" s="279"/>
      <c r="F138" s="300" t="s">
        <v>3278</v>
      </c>
      <c r="G138" s="279"/>
      <c r="H138" s="279" t="s">
        <v>3332</v>
      </c>
      <c r="I138" s="279" t="s">
        <v>3310</v>
      </c>
      <c r="J138" s="279"/>
      <c r="K138" s="325"/>
    </row>
    <row r="139" spans="2:11" s="1" customFormat="1" ht="15" customHeight="1">
      <c r="B139" s="322"/>
      <c r="C139" s="279" t="s">
        <v>3311</v>
      </c>
      <c r="D139" s="279"/>
      <c r="E139" s="279"/>
      <c r="F139" s="300" t="s">
        <v>3278</v>
      </c>
      <c r="G139" s="279"/>
      <c r="H139" s="279" t="s">
        <v>3333</v>
      </c>
      <c r="I139" s="279" t="s">
        <v>3313</v>
      </c>
      <c r="J139" s="279"/>
      <c r="K139" s="325"/>
    </row>
    <row r="140" spans="2:11" s="1" customFormat="1" ht="15" customHeight="1">
      <c r="B140" s="322"/>
      <c r="C140" s="279" t="s">
        <v>3314</v>
      </c>
      <c r="D140" s="279"/>
      <c r="E140" s="279"/>
      <c r="F140" s="300" t="s">
        <v>3278</v>
      </c>
      <c r="G140" s="279"/>
      <c r="H140" s="279" t="s">
        <v>3314</v>
      </c>
      <c r="I140" s="279" t="s">
        <v>3313</v>
      </c>
      <c r="J140" s="279"/>
      <c r="K140" s="325"/>
    </row>
    <row r="141" spans="2:11" s="1" customFormat="1" ht="15" customHeight="1">
      <c r="B141" s="322"/>
      <c r="C141" s="279" t="s">
        <v>46</v>
      </c>
      <c r="D141" s="279"/>
      <c r="E141" s="279"/>
      <c r="F141" s="300" t="s">
        <v>3278</v>
      </c>
      <c r="G141" s="279"/>
      <c r="H141" s="279" t="s">
        <v>3334</v>
      </c>
      <c r="I141" s="279" t="s">
        <v>3313</v>
      </c>
      <c r="J141" s="279"/>
      <c r="K141" s="325"/>
    </row>
    <row r="142" spans="2:11" s="1" customFormat="1" ht="15" customHeight="1">
      <c r="B142" s="322"/>
      <c r="C142" s="279" t="s">
        <v>3335</v>
      </c>
      <c r="D142" s="279"/>
      <c r="E142" s="279"/>
      <c r="F142" s="300" t="s">
        <v>3278</v>
      </c>
      <c r="G142" s="279"/>
      <c r="H142" s="279" t="s">
        <v>3336</v>
      </c>
      <c r="I142" s="279" t="s">
        <v>3313</v>
      </c>
      <c r="J142" s="279"/>
      <c r="K142" s="325"/>
    </row>
    <row r="143" spans="2:11" s="1" customFormat="1" ht="15" customHeight="1">
      <c r="B143" s="326"/>
      <c r="C143" s="327"/>
      <c r="D143" s="327"/>
      <c r="E143" s="327"/>
      <c r="F143" s="327"/>
      <c r="G143" s="327"/>
      <c r="H143" s="327"/>
      <c r="I143" s="327"/>
      <c r="J143" s="327"/>
      <c r="K143" s="328"/>
    </row>
    <row r="144" spans="2:11" s="1" customFormat="1" ht="18.75" customHeight="1">
      <c r="B144" s="313"/>
      <c r="C144" s="313"/>
      <c r="D144" s="313"/>
      <c r="E144" s="313"/>
      <c r="F144" s="314"/>
      <c r="G144" s="313"/>
      <c r="H144" s="313"/>
      <c r="I144" s="313"/>
      <c r="J144" s="313"/>
      <c r="K144" s="313"/>
    </row>
    <row r="145" spans="2:11" s="1" customFormat="1" ht="18.75" customHeight="1">
      <c r="B145" s="286"/>
      <c r="C145" s="286"/>
      <c r="D145" s="286"/>
      <c r="E145" s="286"/>
      <c r="F145" s="286"/>
      <c r="G145" s="286"/>
      <c r="H145" s="286"/>
      <c r="I145" s="286"/>
      <c r="J145" s="286"/>
      <c r="K145" s="286"/>
    </row>
    <row r="146" spans="2:11" s="1" customFormat="1" ht="7.5" customHeight="1">
      <c r="B146" s="287"/>
      <c r="C146" s="288"/>
      <c r="D146" s="288"/>
      <c r="E146" s="288"/>
      <c r="F146" s="288"/>
      <c r="G146" s="288"/>
      <c r="H146" s="288"/>
      <c r="I146" s="288"/>
      <c r="J146" s="288"/>
      <c r="K146" s="289"/>
    </row>
    <row r="147" spans="2:11" s="1" customFormat="1" ht="45" customHeight="1">
      <c r="B147" s="290"/>
      <c r="C147" s="402" t="s">
        <v>3337</v>
      </c>
      <c r="D147" s="402"/>
      <c r="E147" s="402"/>
      <c r="F147" s="402"/>
      <c r="G147" s="402"/>
      <c r="H147" s="402"/>
      <c r="I147" s="402"/>
      <c r="J147" s="402"/>
      <c r="K147" s="291"/>
    </row>
    <row r="148" spans="2:11" s="1" customFormat="1" ht="17.25" customHeight="1">
      <c r="B148" s="290"/>
      <c r="C148" s="292" t="s">
        <v>3272</v>
      </c>
      <c r="D148" s="292"/>
      <c r="E148" s="292"/>
      <c r="F148" s="292" t="s">
        <v>3273</v>
      </c>
      <c r="G148" s="293"/>
      <c r="H148" s="292" t="s">
        <v>62</v>
      </c>
      <c r="I148" s="292" t="s">
        <v>65</v>
      </c>
      <c r="J148" s="292" t="s">
        <v>3274</v>
      </c>
      <c r="K148" s="291"/>
    </row>
    <row r="149" spans="2:11" s="1" customFormat="1" ht="17.25" customHeight="1">
      <c r="B149" s="290"/>
      <c r="C149" s="294" t="s">
        <v>3275</v>
      </c>
      <c r="D149" s="294"/>
      <c r="E149" s="294"/>
      <c r="F149" s="295" t="s">
        <v>3276</v>
      </c>
      <c r="G149" s="296"/>
      <c r="H149" s="294"/>
      <c r="I149" s="294"/>
      <c r="J149" s="294" t="s">
        <v>3277</v>
      </c>
      <c r="K149" s="291"/>
    </row>
    <row r="150" spans="2:11" s="1" customFormat="1" ht="5.25" customHeight="1">
      <c r="B150" s="302"/>
      <c r="C150" s="297"/>
      <c r="D150" s="297"/>
      <c r="E150" s="297"/>
      <c r="F150" s="297"/>
      <c r="G150" s="298"/>
      <c r="H150" s="297"/>
      <c r="I150" s="297"/>
      <c r="J150" s="297"/>
      <c r="K150" s="325"/>
    </row>
    <row r="151" spans="2:11" s="1" customFormat="1" ht="15" customHeight="1">
      <c r="B151" s="302"/>
      <c r="C151" s="329" t="s">
        <v>3281</v>
      </c>
      <c r="D151" s="279"/>
      <c r="E151" s="279"/>
      <c r="F151" s="330" t="s">
        <v>3278</v>
      </c>
      <c r="G151" s="279"/>
      <c r="H151" s="329" t="s">
        <v>3318</v>
      </c>
      <c r="I151" s="329" t="s">
        <v>3280</v>
      </c>
      <c r="J151" s="329">
        <v>120</v>
      </c>
      <c r="K151" s="325"/>
    </row>
    <row r="152" spans="2:11" s="1" customFormat="1" ht="15" customHeight="1">
      <c r="B152" s="302"/>
      <c r="C152" s="329" t="s">
        <v>3327</v>
      </c>
      <c r="D152" s="279"/>
      <c r="E152" s="279"/>
      <c r="F152" s="330" t="s">
        <v>3278</v>
      </c>
      <c r="G152" s="279"/>
      <c r="H152" s="329" t="s">
        <v>3338</v>
      </c>
      <c r="I152" s="329" t="s">
        <v>3280</v>
      </c>
      <c r="J152" s="329" t="s">
        <v>3329</v>
      </c>
      <c r="K152" s="325"/>
    </row>
    <row r="153" spans="2:11" s="1" customFormat="1" ht="15" customHeight="1">
      <c r="B153" s="302"/>
      <c r="C153" s="329" t="s">
        <v>101</v>
      </c>
      <c r="D153" s="279"/>
      <c r="E153" s="279"/>
      <c r="F153" s="330" t="s">
        <v>3278</v>
      </c>
      <c r="G153" s="279"/>
      <c r="H153" s="329" t="s">
        <v>3339</v>
      </c>
      <c r="I153" s="329" t="s">
        <v>3280</v>
      </c>
      <c r="J153" s="329" t="s">
        <v>3329</v>
      </c>
      <c r="K153" s="325"/>
    </row>
    <row r="154" spans="2:11" s="1" customFormat="1" ht="15" customHeight="1">
      <c r="B154" s="302"/>
      <c r="C154" s="329" t="s">
        <v>3283</v>
      </c>
      <c r="D154" s="279"/>
      <c r="E154" s="279"/>
      <c r="F154" s="330" t="s">
        <v>3284</v>
      </c>
      <c r="G154" s="279"/>
      <c r="H154" s="329" t="s">
        <v>3318</v>
      </c>
      <c r="I154" s="329" t="s">
        <v>3280</v>
      </c>
      <c r="J154" s="329">
        <v>50</v>
      </c>
      <c r="K154" s="325"/>
    </row>
    <row r="155" spans="2:11" s="1" customFormat="1" ht="15" customHeight="1">
      <c r="B155" s="302"/>
      <c r="C155" s="329" t="s">
        <v>3286</v>
      </c>
      <c r="D155" s="279"/>
      <c r="E155" s="279"/>
      <c r="F155" s="330" t="s">
        <v>3278</v>
      </c>
      <c r="G155" s="279"/>
      <c r="H155" s="329" t="s">
        <v>3318</v>
      </c>
      <c r="I155" s="329" t="s">
        <v>3288</v>
      </c>
      <c r="J155" s="329"/>
      <c r="K155" s="325"/>
    </row>
    <row r="156" spans="2:11" s="1" customFormat="1" ht="15" customHeight="1">
      <c r="B156" s="302"/>
      <c r="C156" s="329" t="s">
        <v>3297</v>
      </c>
      <c r="D156" s="279"/>
      <c r="E156" s="279"/>
      <c r="F156" s="330" t="s">
        <v>3284</v>
      </c>
      <c r="G156" s="279"/>
      <c r="H156" s="329" t="s">
        <v>3318</v>
      </c>
      <c r="I156" s="329" t="s">
        <v>3280</v>
      </c>
      <c r="J156" s="329">
        <v>50</v>
      </c>
      <c r="K156" s="325"/>
    </row>
    <row r="157" spans="2:11" s="1" customFormat="1" ht="15" customHeight="1">
      <c r="B157" s="302"/>
      <c r="C157" s="329" t="s">
        <v>3305</v>
      </c>
      <c r="D157" s="279"/>
      <c r="E157" s="279"/>
      <c r="F157" s="330" t="s">
        <v>3284</v>
      </c>
      <c r="G157" s="279"/>
      <c r="H157" s="329" t="s">
        <v>3318</v>
      </c>
      <c r="I157" s="329" t="s">
        <v>3280</v>
      </c>
      <c r="J157" s="329">
        <v>50</v>
      </c>
      <c r="K157" s="325"/>
    </row>
    <row r="158" spans="2:11" s="1" customFormat="1" ht="15" customHeight="1">
      <c r="B158" s="302"/>
      <c r="C158" s="329" t="s">
        <v>3303</v>
      </c>
      <c r="D158" s="279"/>
      <c r="E158" s="279"/>
      <c r="F158" s="330" t="s">
        <v>3284</v>
      </c>
      <c r="G158" s="279"/>
      <c r="H158" s="329" t="s">
        <v>3318</v>
      </c>
      <c r="I158" s="329" t="s">
        <v>3280</v>
      </c>
      <c r="J158" s="329">
        <v>50</v>
      </c>
      <c r="K158" s="325"/>
    </row>
    <row r="159" spans="2:11" s="1" customFormat="1" ht="15" customHeight="1">
      <c r="B159" s="302"/>
      <c r="C159" s="329" t="s">
        <v>169</v>
      </c>
      <c r="D159" s="279"/>
      <c r="E159" s="279"/>
      <c r="F159" s="330" t="s">
        <v>3278</v>
      </c>
      <c r="G159" s="279"/>
      <c r="H159" s="329" t="s">
        <v>3340</v>
      </c>
      <c r="I159" s="329" t="s">
        <v>3280</v>
      </c>
      <c r="J159" s="329" t="s">
        <v>3341</v>
      </c>
      <c r="K159" s="325"/>
    </row>
    <row r="160" spans="2:11" s="1" customFormat="1" ht="15" customHeight="1">
      <c r="B160" s="302"/>
      <c r="C160" s="329" t="s">
        <v>3342</v>
      </c>
      <c r="D160" s="279"/>
      <c r="E160" s="279"/>
      <c r="F160" s="330" t="s">
        <v>3278</v>
      </c>
      <c r="G160" s="279"/>
      <c r="H160" s="329" t="s">
        <v>3343</v>
      </c>
      <c r="I160" s="329" t="s">
        <v>3313</v>
      </c>
      <c r="J160" s="329"/>
      <c r="K160" s="325"/>
    </row>
    <row r="161" spans="2:11" s="1" customFormat="1" ht="15" customHeight="1">
      <c r="B161" s="331"/>
      <c r="C161" s="311"/>
      <c r="D161" s="311"/>
      <c r="E161" s="311"/>
      <c r="F161" s="311"/>
      <c r="G161" s="311"/>
      <c r="H161" s="311"/>
      <c r="I161" s="311"/>
      <c r="J161" s="311"/>
      <c r="K161" s="332"/>
    </row>
    <row r="162" spans="2:11" s="1" customFormat="1" ht="18.75" customHeight="1">
      <c r="B162" s="313"/>
      <c r="C162" s="323"/>
      <c r="D162" s="323"/>
      <c r="E162" s="323"/>
      <c r="F162" s="333"/>
      <c r="G162" s="323"/>
      <c r="H162" s="323"/>
      <c r="I162" s="323"/>
      <c r="J162" s="323"/>
      <c r="K162" s="313"/>
    </row>
    <row r="163" spans="2:11" s="1" customFormat="1" ht="18.75" customHeight="1">
      <c r="B163" s="286"/>
      <c r="C163" s="286"/>
      <c r="D163" s="286"/>
      <c r="E163" s="286"/>
      <c r="F163" s="286"/>
      <c r="G163" s="286"/>
      <c r="H163" s="286"/>
      <c r="I163" s="286"/>
      <c r="J163" s="286"/>
      <c r="K163" s="286"/>
    </row>
    <row r="164" spans="2:11" s="1" customFormat="1" ht="7.5" customHeight="1">
      <c r="B164" s="268"/>
      <c r="C164" s="269"/>
      <c r="D164" s="269"/>
      <c r="E164" s="269"/>
      <c r="F164" s="269"/>
      <c r="G164" s="269"/>
      <c r="H164" s="269"/>
      <c r="I164" s="269"/>
      <c r="J164" s="269"/>
      <c r="K164" s="270"/>
    </row>
    <row r="165" spans="2:11" s="1" customFormat="1" ht="45" customHeight="1">
      <c r="B165" s="271"/>
      <c r="C165" s="403" t="s">
        <v>3344</v>
      </c>
      <c r="D165" s="403"/>
      <c r="E165" s="403"/>
      <c r="F165" s="403"/>
      <c r="G165" s="403"/>
      <c r="H165" s="403"/>
      <c r="I165" s="403"/>
      <c r="J165" s="403"/>
      <c r="K165" s="272"/>
    </row>
    <row r="166" spans="2:11" s="1" customFormat="1" ht="17.25" customHeight="1">
      <c r="B166" s="271"/>
      <c r="C166" s="292" t="s">
        <v>3272</v>
      </c>
      <c r="D166" s="292"/>
      <c r="E166" s="292"/>
      <c r="F166" s="292" t="s">
        <v>3273</v>
      </c>
      <c r="G166" s="334"/>
      <c r="H166" s="335" t="s">
        <v>62</v>
      </c>
      <c r="I166" s="335" t="s">
        <v>65</v>
      </c>
      <c r="J166" s="292" t="s">
        <v>3274</v>
      </c>
      <c r="K166" s="272"/>
    </row>
    <row r="167" spans="2:11" s="1" customFormat="1" ht="17.25" customHeight="1">
      <c r="B167" s="273"/>
      <c r="C167" s="294" t="s">
        <v>3275</v>
      </c>
      <c r="D167" s="294"/>
      <c r="E167" s="294"/>
      <c r="F167" s="295" t="s">
        <v>3276</v>
      </c>
      <c r="G167" s="336"/>
      <c r="H167" s="337"/>
      <c r="I167" s="337"/>
      <c r="J167" s="294" t="s">
        <v>3277</v>
      </c>
      <c r="K167" s="274"/>
    </row>
    <row r="168" spans="2:11" s="1" customFormat="1" ht="5.25" customHeight="1">
      <c r="B168" s="302"/>
      <c r="C168" s="297"/>
      <c r="D168" s="297"/>
      <c r="E168" s="297"/>
      <c r="F168" s="297"/>
      <c r="G168" s="298"/>
      <c r="H168" s="297"/>
      <c r="I168" s="297"/>
      <c r="J168" s="297"/>
      <c r="K168" s="325"/>
    </row>
    <row r="169" spans="2:11" s="1" customFormat="1" ht="15" customHeight="1">
      <c r="B169" s="302"/>
      <c r="C169" s="279" t="s">
        <v>3281</v>
      </c>
      <c r="D169" s="279"/>
      <c r="E169" s="279"/>
      <c r="F169" s="300" t="s">
        <v>3278</v>
      </c>
      <c r="G169" s="279"/>
      <c r="H169" s="279" t="s">
        <v>3318</v>
      </c>
      <c r="I169" s="279" t="s">
        <v>3280</v>
      </c>
      <c r="J169" s="279">
        <v>120</v>
      </c>
      <c r="K169" s="325"/>
    </row>
    <row r="170" spans="2:11" s="1" customFormat="1" ht="15" customHeight="1">
      <c r="B170" s="302"/>
      <c r="C170" s="279" t="s">
        <v>3327</v>
      </c>
      <c r="D170" s="279"/>
      <c r="E170" s="279"/>
      <c r="F170" s="300" t="s">
        <v>3278</v>
      </c>
      <c r="G170" s="279"/>
      <c r="H170" s="279" t="s">
        <v>3328</v>
      </c>
      <c r="I170" s="279" t="s">
        <v>3280</v>
      </c>
      <c r="J170" s="279" t="s">
        <v>3329</v>
      </c>
      <c r="K170" s="325"/>
    </row>
    <row r="171" spans="2:11" s="1" customFormat="1" ht="15" customHeight="1">
      <c r="B171" s="302"/>
      <c r="C171" s="279" t="s">
        <v>101</v>
      </c>
      <c r="D171" s="279"/>
      <c r="E171" s="279"/>
      <c r="F171" s="300" t="s">
        <v>3278</v>
      </c>
      <c r="G171" s="279"/>
      <c r="H171" s="279" t="s">
        <v>3345</v>
      </c>
      <c r="I171" s="279" t="s">
        <v>3280</v>
      </c>
      <c r="J171" s="279" t="s">
        <v>3329</v>
      </c>
      <c r="K171" s="325"/>
    </row>
    <row r="172" spans="2:11" s="1" customFormat="1" ht="15" customHeight="1">
      <c r="B172" s="302"/>
      <c r="C172" s="279" t="s">
        <v>3283</v>
      </c>
      <c r="D172" s="279"/>
      <c r="E172" s="279"/>
      <c r="F172" s="300" t="s">
        <v>3284</v>
      </c>
      <c r="G172" s="279"/>
      <c r="H172" s="279" t="s">
        <v>3345</v>
      </c>
      <c r="I172" s="279" t="s">
        <v>3280</v>
      </c>
      <c r="J172" s="279">
        <v>50</v>
      </c>
      <c r="K172" s="325"/>
    </row>
    <row r="173" spans="2:11" s="1" customFormat="1" ht="15" customHeight="1">
      <c r="B173" s="302"/>
      <c r="C173" s="279" t="s">
        <v>3286</v>
      </c>
      <c r="D173" s="279"/>
      <c r="E173" s="279"/>
      <c r="F173" s="300" t="s">
        <v>3278</v>
      </c>
      <c r="G173" s="279"/>
      <c r="H173" s="279" t="s">
        <v>3345</v>
      </c>
      <c r="I173" s="279" t="s">
        <v>3288</v>
      </c>
      <c r="J173" s="279"/>
      <c r="K173" s="325"/>
    </row>
    <row r="174" spans="2:11" s="1" customFormat="1" ht="15" customHeight="1">
      <c r="B174" s="302"/>
      <c r="C174" s="279" t="s">
        <v>3297</v>
      </c>
      <c r="D174" s="279"/>
      <c r="E174" s="279"/>
      <c r="F174" s="300" t="s">
        <v>3284</v>
      </c>
      <c r="G174" s="279"/>
      <c r="H174" s="279" t="s">
        <v>3345</v>
      </c>
      <c r="I174" s="279" t="s">
        <v>3280</v>
      </c>
      <c r="J174" s="279">
        <v>50</v>
      </c>
      <c r="K174" s="325"/>
    </row>
    <row r="175" spans="2:11" s="1" customFormat="1" ht="15" customHeight="1">
      <c r="B175" s="302"/>
      <c r="C175" s="279" t="s">
        <v>3305</v>
      </c>
      <c r="D175" s="279"/>
      <c r="E175" s="279"/>
      <c r="F175" s="300" t="s">
        <v>3284</v>
      </c>
      <c r="G175" s="279"/>
      <c r="H175" s="279" t="s">
        <v>3345</v>
      </c>
      <c r="I175" s="279" t="s">
        <v>3280</v>
      </c>
      <c r="J175" s="279">
        <v>50</v>
      </c>
      <c r="K175" s="325"/>
    </row>
    <row r="176" spans="2:11" s="1" customFormat="1" ht="15" customHeight="1">
      <c r="B176" s="302"/>
      <c r="C176" s="279" t="s">
        <v>3303</v>
      </c>
      <c r="D176" s="279"/>
      <c r="E176" s="279"/>
      <c r="F176" s="300" t="s">
        <v>3284</v>
      </c>
      <c r="G176" s="279"/>
      <c r="H176" s="279" t="s">
        <v>3345</v>
      </c>
      <c r="I176" s="279" t="s">
        <v>3280</v>
      </c>
      <c r="J176" s="279">
        <v>50</v>
      </c>
      <c r="K176" s="325"/>
    </row>
    <row r="177" spans="2:11" s="1" customFormat="1" ht="15" customHeight="1">
      <c r="B177" s="302"/>
      <c r="C177" s="279" t="s">
        <v>187</v>
      </c>
      <c r="D177" s="279"/>
      <c r="E177" s="279"/>
      <c r="F177" s="300" t="s">
        <v>3278</v>
      </c>
      <c r="G177" s="279"/>
      <c r="H177" s="279" t="s">
        <v>3346</v>
      </c>
      <c r="I177" s="279" t="s">
        <v>3347</v>
      </c>
      <c r="J177" s="279"/>
      <c r="K177" s="325"/>
    </row>
    <row r="178" spans="2:11" s="1" customFormat="1" ht="15" customHeight="1">
      <c r="B178" s="302"/>
      <c r="C178" s="279" t="s">
        <v>65</v>
      </c>
      <c r="D178" s="279"/>
      <c r="E178" s="279"/>
      <c r="F178" s="300" t="s">
        <v>3278</v>
      </c>
      <c r="G178" s="279"/>
      <c r="H178" s="279" t="s">
        <v>3348</v>
      </c>
      <c r="I178" s="279" t="s">
        <v>3349</v>
      </c>
      <c r="J178" s="279">
        <v>1</v>
      </c>
      <c r="K178" s="325"/>
    </row>
    <row r="179" spans="2:11" s="1" customFormat="1" ht="15" customHeight="1">
      <c r="B179" s="302"/>
      <c r="C179" s="279" t="s">
        <v>61</v>
      </c>
      <c r="D179" s="279"/>
      <c r="E179" s="279"/>
      <c r="F179" s="300" t="s">
        <v>3278</v>
      </c>
      <c r="G179" s="279"/>
      <c r="H179" s="279" t="s">
        <v>3350</v>
      </c>
      <c r="I179" s="279" t="s">
        <v>3280</v>
      </c>
      <c r="J179" s="279">
        <v>20</v>
      </c>
      <c r="K179" s="325"/>
    </row>
    <row r="180" spans="2:11" s="1" customFormat="1" ht="15" customHeight="1">
      <c r="B180" s="302"/>
      <c r="C180" s="279" t="s">
        <v>62</v>
      </c>
      <c r="D180" s="279"/>
      <c r="E180" s="279"/>
      <c r="F180" s="300" t="s">
        <v>3278</v>
      </c>
      <c r="G180" s="279"/>
      <c r="H180" s="279" t="s">
        <v>3351</v>
      </c>
      <c r="I180" s="279" t="s">
        <v>3280</v>
      </c>
      <c r="J180" s="279">
        <v>255</v>
      </c>
      <c r="K180" s="325"/>
    </row>
    <row r="181" spans="2:11" s="1" customFormat="1" ht="15" customHeight="1">
      <c r="B181" s="302"/>
      <c r="C181" s="279" t="s">
        <v>188</v>
      </c>
      <c r="D181" s="279"/>
      <c r="E181" s="279"/>
      <c r="F181" s="300" t="s">
        <v>3278</v>
      </c>
      <c r="G181" s="279"/>
      <c r="H181" s="279" t="s">
        <v>3242</v>
      </c>
      <c r="I181" s="279" t="s">
        <v>3280</v>
      </c>
      <c r="J181" s="279">
        <v>10</v>
      </c>
      <c r="K181" s="325"/>
    </row>
    <row r="182" spans="2:11" s="1" customFormat="1" ht="15" customHeight="1">
      <c r="B182" s="302"/>
      <c r="C182" s="279" t="s">
        <v>189</v>
      </c>
      <c r="D182" s="279"/>
      <c r="E182" s="279"/>
      <c r="F182" s="300" t="s">
        <v>3278</v>
      </c>
      <c r="G182" s="279"/>
      <c r="H182" s="279" t="s">
        <v>3352</v>
      </c>
      <c r="I182" s="279" t="s">
        <v>3313</v>
      </c>
      <c r="J182" s="279"/>
      <c r="K182" s="325"/>
    </row>
    <row r="183" spans="2:11" s="1" customFormat="1" ht="15" customHeight="1">
      <c r="B183" s="302"/>
      <c r="C183" s="279" t="s">
        <v>3353</v>
      </c>
      <c r="D183" s="279"/>
      <c r="E183" s="279"/>
      <c r="F183" s="300" t="s">
        <v>3278</v>
      </c>
      <c r="G183" s="279"/>
      <c r="H183" s="279" t="s">
        <v>3354</v>
      </c>
      <c r="I183" s="279" t="s">
        <v>3313</v>
      </c>
      <c r="J183" s="279"/>
      <c r="K183" s="325"/>
    </row>
    <row r="184" spans="2:11" s="1" customFormat="1" ht="15" customHeight="1">
      <c r="B184" s="302"/>
      <c r="C184" s="279" t="s">
        <v>3342</v>
      </c>
      <c r="D184" s="279"/>
      <c r="E184" s="279"/>
      <c r="F184" s="300" t="s">
        <v>3278</v>
      </c>
      <c r="G184" s="279"/>
      <c r="H184" s="279" t="s">
        <v>3355</v>
      </c>
      <c r="I184" s="279" t="s">
        <v>3313</v>
      </c>
      <c r="J184" s="279"/>
      <c r="K184" s="325"/>
    </row>
    <row r="185" spans="2:11" s="1" customFormat="1" ht="15" customHeight="1">
      <c r="B185" s="302"/>
      <c r="C185" s="279" t="s">
        <v>191</v>
      </c>
      <c r="D185" s="279"/>
      <c r="E185" s="279"/>
      <c r="F185" s="300" t="s">
        <v>3284</v>
      </c>
      <c r="G185" s="279"/>
      <c r="H185" s="279" t="s">
        <v>3356</v>
      </c>
      <c r="I185" s="279" t="s">
        <v>3280</v>
      </c>
      <c r="J185" s="279">
        <v>50</v>
      </c>
      <c r="K185" s="325"/>
    </row>
    <row r="186" spans="2:11" s="1" customFormat="1" ht="15" customHeight="1">
      <c r="B186" s="302"/>
      <c r="C186" s="279" t="s">
        <v>3357</v>
      </c>
      <c r="D186" s="279"/>
      <c r="E186" s="279"/>
      <c r="F186" s="300" t="s">
        <v>3284</v>
      </c>
      <c r="G186" s="279"/>
      <c r="H186" s="279" t="s">
        <v>3358</v>
      </c>
      <c r="I186" s="279" t="s">
        <v>3359</v>
      </c>
      <c r="J186" s="279"/>
      <c r="K186" s="325"/>
    </row>
    <row r="187" spans="2:11" s="1" customFormat="1" ht="15" customHeight="1">
      <c r="B187" s="302"/>
      <c r="C187" s="279" t="s">
        <v>3360</v>
      </c>
      <c r="D187" s="279"/>
      <c r="E187" s="279"/>
      <c r="F187" s="300" t="s">
        <v>3284</v>
      </c>
      <c r="G187" s="279"/>
      <c r="H187" s="279" t="s">
        <v>3361</v>
      </c>
      <c r="I187" s="279" t="s">
        <v>3359</v>
      </c>
      <c r="J187" s="279"/>
      <c r="K187" s="325"/>
    </row>
    <row r="188" spans="2:11" s="1" customFormat="1" ht="15" customHeight="1">
      <c r="B188" s="302"/>
      <c r="C188" s="279" t="s">
        <v>3362</v>
      </c>
      <c r="D188" s="279"/>
      <c r="E188" s="279"/>
      <c r="F188" s="300" t="s">
        <v>3284</v>
      </c>
      <c r="G188" s="279"/>
      <c r="H188" s="279" t="s">
        <v>3363</v>
      </c>
      <c r="I188" s="279" t="s">
        <v>3359</v>
      </c>
      <c r="J188" s="279"/>
      <c r="K188" s="325"/>
    </row>
    <row r="189" spans="2:11" s="1" customFormat="1" ht="15" customHeight="1">
      <c r="B189" s="302"/>
      <c r="C189" s="338" t="s">
        <v>3364</v>
      </c>
      <c r="D189" s="279"/>
      <c r="E189" s="279"/>
      <c r="F189" s="300" t="s">
        <v>3284</v>
      </c>
      <c r="G189" s="279"/>
      <c r="H189" s="279" t="s">
        <v>3365</v>
      </c>
      <c r="I189" s="279" t="s">
        <v>3366</v>
      </c>
      <c r="J189" s="339" t="s">
        <v>3367</v>
      </c>
      <c r="K189" s="325"/>
    </row>
    <row r="190" spans="2:11" s="1" customFormat="1" ht="15" customHeight="1">
      <c r="B190" s="302"/>
      <c r="C190" s="338" t="s">
        <v>50</v>
      </c>
      <c r="D190" s="279"/>
      <c r="E190" s="279"/>
      <c r="F190" s="300" t="s">
        <v>3278</v>
      </c>
      <c r="G190" s="279"/>
      <c r="H190" s="276" t="s">
        <v>3368</v>
      </c>
      <c r="I190" s="279" t="s">
        <v>3369</v>
      </c>
      <c r="J190" s="279"/>
      <c r="K190" s="325"/>
    </row>
    <row r="191" spans="2:11" s="1" customFormat="1" ht="15" customHeight="1">
      <c r="B191" s="302"/>
      <c r="C191" s="338" t="s">
        <v>3370</v>
      </c>
      <c r="D191" s="279"/>
      <c r="E191" s="279"/>
      <c r="F191" s="300" t="s">
        <v>3278</v>
      </c>
      <c r="G191" s="279"/>
      <c r="H191" s="279" t="s">
        <v>3371</v>
      </c>
      <c r="I191" s="279" t="s">
        <v>3313</v>
      </c>
      <c r="J191" s="279"/>
      <c r="K191" s="325"/>
    </row>
    <row r="192" spans="2:11" s="1" customFormat="1" ht="15" customHeight="1">
      <c r="B192" s="302"/>
      <c r="C192" s="338" t="s">
        <v>3372</v>
      </c>
      <c r="D192" s="279"/>
      <c r="E192" s="279"/>
      <c r="F192" s="300" t="s">
        <v>3278</v>
      </c>
      <c r="G192" s="279"/>
      <c r="H192" s="279" t="s">
        <v>3373</v>
      </c>
      <c r="I192" s="279" t="s">
        <v>3313</v>
      </c>
      <c r="J192" s="279"/>
      <c r="K192" s="325"/>
    </row>
    <row r="193" spans="2:11" s="1" customFormat="1" ht="15" customHeight="1">
      <c r="B193" s="302"/>
      <c r="C193" s="338" t="s">
        <v>3374</v>
      </c>
      <c r="D193" s="279"/>
      <c r="E193" s="279"/>
      <c r="F193" s="300" t="s">
        <v>3284</v>
      </c>
      <c r="G193" s="279"/>
      <c r="H193" s="279" t="s">
        <v>3375</v>
      </c>
      <c r="I193" s="279" t="s">
        <v>3313</v>
      </c>
      <c r="J193" s="279"/>
      <c r="K193" s="325"/>
    </row>
    <row r="194" spans="2:11" s="1" customFormat="1" ht="15" customHeight="1">
      <c r="B194" s="331"/>
      <c r="C194" s="340"/>
      <c r="D194" s="311"/>
      <c r="E194" s="311"/>
      <c r="F194" s="311"/>
      <c r="G194" s="311"/>
      <c r="H194" s="311"/>
      <c r="I194" s="311"/>
      <c r="J194" s="311"/>
      <c r="K194" s="332"/>
    </row>
    <row r="195" spans="2:11" s="1" customFormat="1" ht="18.75" customHeight="1">
      <c r="B195" s="313"/>
      <c r="C195" s="323"/>
      <c r="D195" s="323"/>
      <c r="E195" s="323"/>
      <c r="F195" s="333"/>
      <c r="G195" s="323"/>
      <c r="H195" s="323"/>
      <c r="I195" s="323"/>
      <c r="J195" s="323"/>
      <c r="K195" s="313"/>
    </row>
    <row r="196" spans="2:11" s="1" customFormat="1" ht="18.75" customHeight="1">
      <c r="B196" s="313"/>
      <c r="C196" s="323"/>
      <c r="D196" s="323"/>
      <c r="E196" s="323"/>
      <c r="F196" s="333"/>
      <c r="G196" s="323"/>
      <c r="H196" s="323"/>
      <c r="I196" s="323"/>
      <c r="J196" s="323"/>
      <c r="K196" s="313"/>
    </row>
    <row r="197" spans="2:11" s="1" customFormat="1" ht="18.75" customHeight="1">
      <c r="B197" s="286"/>
      <c r="C197" s="286"/>
      <c r="D197" s="286"/>
      <c r="E197" s="286"/>
      <c r="F197" s="286"/>
      <c r="G197" s="286"/>
      <c r="H197" s="286"/>
      <c r="I197" s="286"/>
      <c r="J197" s="286"/>
      <c r="K197" s="286"/>
    </row>
    <row r="198" spans="2:11" s="1" customFormat="1" ht="13.5">
      <c r="B198" s="268"/>
      <c r="C198" s="269"/>
      <c r="D198" s="269"/>
      <c r="E198" s="269"/>
      <c r="F198" s="269"/>
      <c r="G198" s="269"/>
      <c r="H198" s="269"/>
      <c r="I198" s="269"/>
      <c r="J198" s="269"/>
      <c r="K198" s="270"/>
    </row>
    <row r="199" spans="2:11" s="1" customFormat="1" ht="21">
      <c r="B199" s="271"/>
      <c r="C199" s="403" t="s">
        <v>3376</v>
      </c>
      <c r="D199" s="403"/>
      <c r="E199" s="403"/>
      <c r="F199" s="403"/>
      <c r="G199" s="403"/>
      <c r="H199" s="403"/>
      <c r="I199" s="403"/>
      <c r="J199" s="403"/>
      <c r="K199" s="272"/>
    </row>
    <row r="200" spans="2:11" s="1" customFormat="1" ht="25.5" customHeight="1">
      <c r="B200" s="271"/>
      <c r="C200" s="341" t="s">
        <v>3377</v>
      </c>
      <c r="D200" s="341"/>
      <c r="E200" s="341"/>
      <c r="F200" s="341" t="s">
        <v>3378</v>
      </c>
      <c r="G200" s="342"/>
      <c r="H200" s="404" t="s">
        <v>3379</v>
      </c>
      <c r="I200" s="404"/>
      <c r="J200" s="404"/>
      <c r="K200" s="272"/>
    </row>
    <row r="201" spans="2:11" s="1" customFormat="1" ht="5.25" customHeight="1">
      <c r="B201" s="302"/>
      <c r="C201" s="297"/>
      <c r="D201" s="297"/>
      <c r="E201" s="297"/>
      <c r="F201" s="297"/>
      <c r="G201" s="323"/>
      <c r="H201" s="297"/>
      <c r="I201" s="297"/>
      <c r="J201" s="297"/>
      <c r="K201" s="325"/>
    </row>
    <row r="202" spans="2:11" s="1" customFormat="1" ht="15" customHeight="1">
      <c r="B202" s="302"/>
      <c r="C202" s="279" t="s">
        <v>3369</v>
      </c>
      <c r="D202" s="279"/>
      <c r="E202" s="279"/>
      <c r="F202" s="300" t="s">
        <v>51</v>
      </c>
      <c r="G202" s="279"/>
      <c r="H202" s="405" t="s">
        <v>3380</v>
      </c>
      <c r="I202" s="405"/>
      <c r="J202" s="405"/>
      <c r="K202" s="325"/>
    </row>
    <row r="203" spans="2:11" s="1" customFormat="1" ht="15" customHeight="1">
      <c r="B203" s="302"/>
      <c r="C203" s="279"/>
      <c r="D203" s="279"/>
      <c r="E203" s="279"/>
      <c r="F203" s="300" t="s">
        <v>52</v>
      </c>
      <c r="G203" s="279"/>
      <c r="H203" s="405" t="s">
        <v>3381</v>
      </c>
      <c r="I203" s="405"/>
      <c r="J203" s="405"/>
      <c r="K203" s="325"/>
    </row>
    <row r="204" spans="2:11" s="1" customFormat="1" ht="15" customHeight="1">
      <c r="B204" s="302"/>
      <c r="C204" s="279"/>
      <c r="D204" s="279"/>
      <c r="E204" s="279"/>
      <c r="F204" s="300" t="s">
        <v>55</v>
      </c>
      <c r="G204" s="279"/>
      <c r="H204" s="405" t="s">
        <v>3382</v>
      </c>
      <c r="I204" s="405"/>
      <c r="J204" s="405"/>
      <c r="K204" s="325"/>
    </row>
    <row r="205" spans="2:11" s="1" customFormat="1" ht="15" customHeight="1">
      <c r="B205" s="302"/>
      <c r="C205" s="279"/>
      <c r="D205" s="279"/>
      <c r="E205" s="279"/>
      <c r="F205" s="300" t="s">
        <v>53</v>
      </c>
      <c r="G205" s="279"/>
      <c r="H205" s="405" t="s">
        <v>3383</v>
      </c>
      <c r="I205" s="405"/>
      <c r="J205" s="405"/>
      <c r="K205" s="325"/>
    </row>
    <row r="206" spans="2:11" s="1" customFormat="1" ht="15" customHeight="1">
      <c r="B206" s="302"/>
      <c r="C206" s="279"/>
      <c r="D206" s="279"/>
      <c r="E206" s="279"/>
      <c r="F206" s="300" t="s">
        <v>54</v>
      </c>
      <c r="G206" s="279"/>
      <c r="H206" s="405" t="s">
        <v>3384</v>
      </c>
      <c r="I206" s="405"/>
      <c r="J206" s="405"/>
      <c r="K206" s="325"/>
    </row>
    <row r="207" spans="2:11" s="1" customFormat="1" ht="15" customHeight="1">
      <c r="B207" s="302"/>
      <c r="C207" s="279"/>
      <c r="D207" s="279"/>
      <c r="E207" s="279"/>
      <c r="F207" s="300"/>
      <c r="G207" s="279"/>
      <c r="H207" s="279"/>
      <c r="I207" s="279"/>
      <c r="J207" s="279"/>
      <c r="K207" s="325"/>
    </row>
    <row r="208" spans="2:11" s="1" customFormat="1" ht="15" customHeight="1">
      <c r="B208" s="302"/>
      <c r="C208" s="279" t="s">
        <v>3325</v>
      </c>
      <c r="D208" s="279"/>
      <c r="E208" s="279"/>
      <c r="F208" s="300" t="s">
        <v>87</v>
      </c>
      <c r="G208" s="279"/>
      <c r="H208" s="405" t="s">
        <v>3385</v>
      </c>
      <c r="I208" s="405"/>
      <c r="J208" s="405"/>
      <c r="K208" s="325"/>
    </row>
    <row r="209" spans="2:11" s="1" customFormat="1" ht="15" customHeight="1">
      <c r="B209" s="302"/>
      <c r="C209" s="279"/>
      <c r="D209" s="279"/>
      <c r="E209" s="279"/>
      <c r="F209" s="300" t="s">
        <v>3223</v>
      </c>
      <c r="G209" s="279"/>
      <c r="H209" s="405" t="s">
        <v>3224</v>
      </c>
      <c r="I209" s="405"/>
      <c r="J209" s="405"/>
      <c r="K209" s="325"/>
    </row>
    <row r="210" spans="2:11" s="1" customFormat="1" ht="15" customHeight="1">
      <c r="B210" s="302"/>
      <c r="C210" s="279"/>
      <c r="D210" s="279"/>
      <c r="E210" s="279"/>
      <c r="F210" s="300" t="s">
        <v>3221</v>
      </c>
      <c r="G210" s="279"/>
      <c r="H210" s="405" t="s">
        <v>3386</v>
      </c>
      <c r="I210" s="405"/>
      <c r="J210" s="405"/>
      <c r="K210" s="325"/>
    </row>
    <row r="211" spans="2:11" s="1" customFormat="1" ht="15" customHeight="1">
      <c r="B211" s="343"/>
      <c r="C211" s="279"/>
      <c r="D211" s="279"/>
      <c r="E211" s="279"/>
      <c r="F211" s="300" t="s">
        <v>3225</v>
      </c>
      <c r="G211" s="338"/>
      <c r="H211" s="406" t="s">
        <v>3226</v>
      </c>
      <c r="I211" s="406"/>
      <c r="J211" s="406"/>
      <c r="K211" s="344"/>
    </row>
    <row r="212" spans="2:11" s="1" customFormat="1" ht="15" customHeight="1">
      <c r="B212" s="343"/>
      <c r="C212" s="279"/>
      <c r="D212" s="279"/>
      <c r="E212" s="279"/>
      <c r="F212" s="300" t="s">
        <v>3168</v>
      </c>
      <c r="G212" s="338"/>
      <c r="H212" s="406" t="s">
        <v>3387</v>
      </c>
      <c r="I212" s="406"/>
      <c r="J212" s="406"/>
      <c r="K212" s="344"/>
    </row>
    <row r="213" spans="2:11" s="1" customFormat="1" ht="15" customHeight="1">
      <c r="B213" s="343"/>
      <c r="C213" s="279"/>
      <c r="D213" s="279"/>
      <c r="E213" s="279"/>
      <c r="F213" s="300"/>
      <c r="G213" s="338"/>
      <c r="H213" s="329"/>
      <c r="I213" s="329"/>
      <c r="J213" s="329"/>
      <c r="K213" s="344"/>
    </row>
    <row r="214" spans="2:11" s="1" customFormat="1" ht="15" customHeight="1">
      <c r="B214" s="343"/>
      <c r="C214" s="279" t="s">
        <v>3349</v>
      </c>
      <c r="D214" s="279"/>
      <c r="E214" s="279"/>
      <c r="F214" s="300">
        <v>1</v>
      </c>
      <c r="G214" s="338"/>
      <c r="H214" s="406" t="s">
        <v>3388</v>
      </c>
      <c r="I214" s="406"/>
      <c r="J214" s="406"/>
      <c r="K214" s="344"/>
    </row>
    <row r="215" spans="2:11" s="1" customFormat="1" ht="15" customHeight="1">
      <c r="B215" s="343"/>
      <c r="C215" s="279"/>
      <c r="D215" s="279"/>
      <c r="E215" s="279"/>
      <c r="F215" s="300">
        <v>2</v>
      </c>
      <c r="G215" s="338"/>
      <c r="H215" s="406" t="s">
        <v>3389</v>
      </c>
      <c r="I215" s="406"/>
      <c r="J215" s="406"/>
      <c r="K215" s="344"/>
    </row>
    <row r="216" spans="2:11" s="1" customFormat="1" ht="15" customHeight="1">
      <c r="B216" s="343"/>
      <c r="C216" s="279"/>
      <c r="D216" s="279"/>
      <c r="E216" s="279"/>
      <c r="F216" s="300">
        <v>3</v>
      </c>
      <c r="G216" s="338"/>
      <c r="H216" s="406" t="s">
        <v>3390</v>
      </c>
      <c r="I216" s="406"/>
      <c r="J216" s="406"/>
      <c r="K216" s="344"/>
    </row>
    <row r="217" spans="2:11" s="1" customFormat="1" ht="15" customHeight="1">
      <c r="B217" s="343"/>
      <c r="C217" s="279"/>
      <c r="D217" s="279"/>
      <c r="E217" s="279"/>
      <c r="F217" s="300">
        <v>4</v>
      </c>
      <c r="G217" s="338"/>
      <c r="H217" s="406" t="s">
        <v>3391</v>
      </c>
      <c r="I217" s="406"/>
      <c r="J217" s="406"/>
      <c r="K217" s="344"/>
    </row>
    <row r="218" spans="2:11" s="1" customFormat="1" ht="12.75" customHeight="1">
      <c r="B218" s="345"/>
      <c r="C218" s="346"/>
      <c r="D218" s="346"/>
      <c r="E218" s="346"/>
      <c r="F218" s="346"/>
      <c r="G218" s="346"/>
      <c r="H218" s="346"/>
      <c r="I218" s="346"/>
      <c r="J218" s="346"/>
      <c r="K218" s="34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61</vt:i4>
      </vt:variant>
    </vt:vector>
  </HeadingPairs>
  <TitlesOfParts>
    <vt:vector size="92" baseType="lpstr">
      <vt:lpstr>Rekapitulace stavby</vt:lpstr>
      <vt:lpstr>01 - SO 01 Přemostění bez...</vt:lpstr>
      <vt:lpstr>02 - SO 02 Koruna hráze</vt:lpstr>
      <vt:lpstr>03 - SO 03 Zábradlí </vt:lpstr>
      <vt:lpstr>Demontáž - Demontáž</vt:lpstr>
      <vt:lpstr>Elektro - Elektro</vt:lpstr>
      <vt:lpstr>Rozváděč RVO - Rozváděč RVO</vt:lpstr>
      <vt:lpstr>Zemní práce - Zemní práce</vt:lpstr>
      <vt:lpstr>05 - SO 05.1 Stavební úpr...</vt:lpstr>
      <vt:lpstr>06 - SO 05.2 Stavební úpr...</vt:lpstr>
      <vt:lpstr>07 - SO 06 Zařízení TBD</vt:lpstr>
      <vt:lpstr>Demontáž - Demontáž_01</vt:lpstr>
      <vt:lpstr>Montáž - Montáž</vt:lpstr>
      <vt:lpstr>Demontáž - Demontáž_02</vt:lpstr>
      <vt:lpstr>Elektro - Elektro_01</vt:lpstr>
      <vt:lpstr>Zemní práce - Zemní práce_01</vt:lpstr>
      <vt:lpstr>Demontáž - Demontáž_03</vt:lpstr>
      <vt:lpstr>Elektro - Elektro_02</vt:lpstr>
      <vt:lpstr>Šachta - Šachta</vt:lpstr>
      <vt:lpstr>Zemní práce - Zemní práce_02</vt:lpstr>
      <vt:lpstr>Elektro - Elektro_03</vt:lpstr>
      <vt:lpstr>Rozvádě RV - Rozvádě RV</vt:lpstr>
      <vt:lpstr>Demontáž - Demontáž_04</vt:lpstr>
      <vt:lpstr>Elektro - Elektro_04</vt:lpstr>
      <vt:lpstr>Kabelová skříň - Kabelová...</vt:lpstr>
      <vt:lpstr>Zemní práce - Zemní práce_03</vt:lpstr>
      <vt:lpstr>14 - SO 07.7 Technologick...</vt:lpstr>
      <vt:lpstr>15 - SO 08 Návodní a vzdu...</vt:lpstr>
      <vt:lpstr>16 - SO 09 Oplocení</vt:lpstr>
      <vt:lpstr>17 - SO 10 DIO, VON</vt:lpstr>
      <vt:lpstr>Pokyny pro vyplnění</vt:lpstr>
      <vt:lpstr>'01 - SO 01 Přemostění bez...'!Názvy_tisku</vt:lpstr>
      <vt:lpstr>'02 - SO 02 Koruna hráze'!Názvy_tisku</vt:lpstr>
      <vt:lpstr>'03 - SO 03 Zábradlí '!Názvy_tisku</vt:lpstr>
      <vt:lpstr>'05 - SO 05.1 Stavební úpr...'!Názvy_tisku</vt:lpstr>
      <vt:lpstr>'06 - SO 05.2 Stavební úpr...'!Názvy_tisku</vt:lpstr>
      <vt:lpstr>'07 - SO 06 Zařízení TBD'!Názvy_tisku</vt:lpstr>
      <vt:lpstr>'14 - SO 07.7 Technologick...'!Názvy_tisku</vt:lpstr>
      <vt:lpstr>'15 - SO 08 Návodní a vzdu...'!Názvy_tisku</vt:lpstr>
      <vt:lpstr>'16 - SO 09 Oplocení'!Názvy_tisku</vt:lpstr>
      <vt:lpstr>'17 - SO 10 DIO, VON'!Názvy_tisku</vt:lpstr>
      <vt:lpstr>'Demontáž - Demontáž'!Názvy_tisku</vt:lpstr>
      <vt:lpstr>'Demontáž - Demontáž_01'!Názvy_tisku</vt:lpstr>
      <vt:lpstr>'Demontáž - Demontáž_02'!Názvy_tisku</vt:lpstr>
      <vt:lpstr>'Demontáž - Demontáž_03'!Názvy_tisku</vt:lpstr>
      <vt:lpstr>'Demontáž - Demontáž_04'!Názvy_tisku</vt:lpstr>
      <vt:lpstr>'Elektro - Elektro'!Názvy_tisku</vt:lpstr>
      <vt:lpstr>'Elektro - Elektro_01'!Názvy_tisku</vt:lpstr>
      <vt:lpstr>'Elektro - Elektro_02'!Názvy_tisku</vt:lpstr>
      <vt:lpstr>'Elektro - Elektro_03'!Názvy_tisku</vt:lpstr>
      <vt:lpstr>'Elektro - Elektro_04'!Názvy_tisku</vt:lpstr>
      <vt:lpstr>'Kabelová skříň - Kabelová...'!Názvy_tisku</vt:lpstr>
      <vt:lpstr>'Montáž - Montáž'!Názvy_tisku</vt:lpstr>
      <vt:lpstr>'Rekapitulace stavby'!Názvy_tisku</vt:lpstr>
      <vt:lpstr>'Rozvádě RV - Rozvádě RV'!Názvy_tisku</vt:lpstr>
      <vt:lpstr>'Rozváděč RVO - Rozváděč RVO'!Názvy_tisku</vt:lpstr>
      <vt:lpstr>'Šachta - Šachta'!Názvy_tisku</vt:lpstr>
      <vt:lpstr>'Zemní práce - Zemní práce'!Názvy_tisku</vt:lpstr>
      <vt:lpstr>'Zemní práce - Zemní práce_01'!Názvy_tisku</vt:lpstr>
      <vt:lpstr>'Zemní práce - Zemní práce_02'!Názvy_tisku</vt:lpstr>
      <vt:lpstr>'Zemní práce - Zemní práce_03'!Názvy_tisku</vt:lpstr>
      <vt:lpstr>'01 - SO 01 Přemostění bez...'!Oblast_tisku</vt:lpstr>
      <vt:lpstr>'02 - SO 02 Koruna hráze'!Oblast_tisku</vt:lpstr>
      <vt:lpstr>'03 - SO 03 Zábradlí '!Oblast_tisku</vt:lpstr>
      <vt:lpstr>'05 - SO 05.1 Stavební úpr...'!Oblast_tisku</vt:lpstr>
      <vt:lpstr>'06 - SO 05.2 Stavební úpr...'!Oblast_tisku</vt:lpstr>
      <vt:lpstr>'07 - SO 06 Zařízení TBD'!Oblast_tisku</vt:lpstr>
      <vt:lpstr>'14 - SO 07.7 Technologick...'!Oblast_tisku</vt:lpstr>
      <vt:lpstr>'15 - SO 08 Návodní a vzdu...'!Oblast_tisku</vt:lpstr>
      <vt:lpstr>'16 - SO 09 Oplocení'!Oblast_tisku</vt:lpstr>
      <vt:lpstr>'17 - SO 10 DIO, VON'!Oblast_tisku</vt:lpstr>
      <vt:lpstr>'Demontáž - Demontáž'!Oblast_tisku</vt:lpstr>
      <vt:lpstr>'Demontáž - Demontáž_01'!Oblast_tisku</vt:lpstr>
      <vt:lpstr>'Demontáž - Demontáž_02'!Oblast_tisku</vt:lpstr>
      <vt:lpstr>'Demontáž - Demontáž_03'!Oblast_tisku</vt:lpstr>
      <vt:lpstr>'Demontáž - Demontáž_04'!Oblast_tisku</vt:lpstr>
      <vt:lpstr>'Elektro - Elektro'!Oblast_tisku</vt:lpstr>
      <vt:lpstr>'Elektro - Elektro_01'!Oblast_tisku</vt:lpstr>
      <vt:lpstr>'Elektro - Elektro_02'!Oblast_tisku</vt:lpstr>
      <vt:lpstr>'Elektro - Elektro_03'!Oblast_tisku</vt:lpstr>
      <vt:lpstr>'Elektro - Elektro_04'!Oblast_tisku</vt:lpstr>
      <vt:lpstr>'Kabelová skříň - Kabelová...'!Oblast_tisku</vt:lpstr>
      <vt:lpstr>'Montáž - Montáž'!Oblast_tisku</vt:lpstr>
      <vt:lpstr>'Pokyny pro vyplnění'!Oblast_tisku</vt:lpstr>
      <vt:lpstr>'Rekapitulace stavby'!Oblast_tisku</vt:lpstr>
      <vt:lpstr>'Rozvádě RV - Rozvádě RV'!Oblast_tisku</vt:lpstr>
      <vt:lpstr>'Rozváděč RVO - Rozváděč RVO'!Oblast_tisku</vt:lpstr>
      <vt:lpstr>'Šachta - Šachta'!Oblast_tisku</vt:lpstr>
      <vt:lpstr>'Zemní práce - Zemní práce'!Oblast_tisku</vt:lpstr>
      <vt:lpstr>'Zemní práce - Zemní práce_01'!Oblast_tisku</vt:lpstr>
      <vt:lpstr>'Zemní práce - Zemní práce_02'!Oblast_tisku</vt:lpstr>
      <vt:lpstr>'Zemní práce - Zemní práce_03'!Oblast_tisku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Machek</dc:creator>
  <cp:lastModifiedBy>Ing. Petr Kočí</cp:lastModifiedBy>
  <dcterms:created xsi:type="dcterms:W3CDTF">2020-11-25T14:27:00Z</dcterms:created>
  <dcterms:modified xsi:type="dcterms:W3CDTF">2020-11-26T13:24:11Z</dcterms:modified>
</cp:coreProperties>
</file>