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Oprava komínu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Oprava komínu'!$C$90:$K$160</definedName>
    <definedName name="_xlnm.Print_Area" localSheetId="1">'1 - SO1 - Oprava komínu'!$C$4:$J$39,'1 - SO1 - Oprava komínu'!$C$45:$J$72,'1 - SO1 - Oprava komínu'!$C$78:$K$160</definedName>
    <definedName name="_xlnm._FilterDatabase" localSheetId="2" hidden="1">'2 - VON - Vedlejší a osta...'!$C$83:$K$95</definedName>
    <definedName name="_xlnm.Print_Area" localSheetId="2">'2 - VON - Vedlejší a osta...'!$C$4:$J$39,'2 - VON - Vedlejší a osta...'!$C$45:$J$65,'2 - VON - Vedlejší a osta...'!$C$71:$K$95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SO1 - Oprava komínu'!$90:$90</definedName>
    <definedName name="_xlnm.Print_Titles" localSheetId="2">'2 - VON - Vedlejší a osta...'!$83:$83</definedName>
  </definedNames>
  <calcPr fullCalcOnLoad="1"/>
</workbook>
</file>

<file path=xl/sharedStrings.xml><?xml version="1.0" encoding="utf-8"?>
<sst xmlns="http://schemas.openxmlformats.org/spreadsheetml/2006/main" count="1654" uniqueCount="522">
  <si>
    <t>Export Komplet</t>
  </si>
  <si>
    <t>VZ</t>
  </si>
  <si>
    <t>2.0</t>
  </si>
  <si>
    <t>ZAMOK</t>
  </si>
  <si>
    <t>False</t>
  </si>
  <si>
    <t>{ec3b66ee-c7a8-4323-8b3c-444a8ae0d971}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</si>
  <si>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</si>
  <si>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</si>
  <si>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</si>
  <si>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</si>
  <si>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</si>
  <si>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</si>
  <si>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</si>
  <si>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</si>
  <si>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</si>
  <si>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</si>
  <si>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</si>
  <si>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Jičín, provozní budova, oprava komínu</t>
  </si>
  <si>
    <t>KSO:</t>
  </si>
  <si>
    <t>801</t>
  </si>
  <si>
    <t>CC-CZ:</t>
  </si>
  <si>
    <t>1</t>
  </si>
  <si>
    <t>Místo:</t>
  </si>
  <si>
    <t>Jičín</t>
  </si>
  <si>
    <t>Datum:</t>
  </si>
  <si>
    <t>8. 6. 2020</t>
  </si>
  <si>
    <t>CZ-CPV:</t>
  </si>
  <si>
    <t>50000000-5</t>
  </si>
  <si>
    <t>CZ-CPA:</t>
  </si>
  <si>
    <t>41</t>
  </si>
  <si>
    <t>Zadavatel:</t>
  </si>
  <si>
    <t>IČ:</t>
  </si>
  <si>
    <t/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</si>
  <si>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</si>
  <si>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</si>
  <si>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</si>
  <si>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</si>
  <si>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</si>
  <si>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</si>
  <si>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</si>
  <si>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</si>
  <si>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</si>
  <si>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</si>
  <si>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</si>
  <si>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</si>
  <si>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</si>
  <si>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</si>
  <si>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</si>
  <si>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</si>
  <si>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</si>
  <si>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</si>
  <si>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</si>
  <si>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</si>
  <si>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</si>
  <si>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</si>
  <si>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</si>
  <si>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</si>
  <si>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</si>
  <si>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</si>
  <si>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</si>
  <si>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</si>
  <si>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</si>
  <si>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</si>
  <si>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</si>
  <si>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</si>
  <si>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</si>
  <si>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</si>
  <si>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</si>
  <si>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</si>
  <si>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</si>
  <si>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</si>
  <si>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</si>
  <si>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</si>
  <si>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</si>
  <si>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</si>
  <si>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</si>
  <si>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</si>
  <si>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</si>
  <si>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</si>
  <si>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</si>
  <si>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</si>
  <si>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</si>
  <si>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</si>
  <si>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1 - SO1</t>
  </si>
  <si>
    <t>Oprava komínu</t>
  </si>
  <si>
    <t>STA</t>
  </si>
  <si>
    <t>{680227bf-9e9f-471d-a152-9849e7e57f7e}</t>
  </si>
  <si>
    <t>2</t>
  </si>
  <si>
    <t>2 - VON</t>
  </si>
  <si>
    <t>Vedlejší a ostatní náklady</t>
  </si>
  <si>
    <t>{7382b289-c638-4793-a886-894a4c2a7d8d}</t>
  </si>
  <si>
    <t>KRYCÍ LIST SOUPISU PRACÍ</t>
  </si>
  <si>
    <t>Objekt:</t>
  </si>
  <si>
    <t>1 - SO1 - Oprava komínu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</si>
  <si>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</si>
  <si>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</si>
  <si>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</si>
  <si>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</si>
  <si>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</si>
  <si>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</si>
  <si>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</si>
  <si>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</si>
  <si>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</si>
  <si>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</si>
  <si>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</si>
  <si>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</si>
  <si>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</si>
  <si>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</si>
  <si>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</si>
  <si>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</si>
  <si>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</si>
  <si>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</si>
  <si>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</si>
  <si>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</si>
  <si>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</si>
  <si>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</si>
  <si>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</si>
  <si>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</si>
  <si>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</si>
  <si>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</si>
  <si>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</si>
  <si>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</si>
  <si>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</si>
  <si>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</si>
  <si>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</si>
  <si>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</si>
  <si>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</si>
  <si>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</si>
  <si>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</si>
  <si>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389842603R</t>
  </si>
  <si>
    <t xml:space="preserve">Ukončení komínu hlavice-nerez
</t>
  </si>
  <si>
    <t>kus</t>
  </si>
  <si>
    <t>4</t>
  </si>
  <si>
    <t>-111947258</t>
  </si>
  <si>
    <t>PSC</t>
  </si>
  <si>
    <t xml:space="preserve">Poznámka k souboru cen:
1. Výška komínového tělesa se měří od založení komínu až po krycí hlavu.
2. V cenách jsou započteny náklady na:
a) nerezové komínové vložky včetně tepelné izolace,
b) úchytný materiál (šrouby, matice, podložky).
3. V cenách nejsou započteny náklady na:
a) chemické kotvy; tyto se ocení cenami souboru cen 953 96 Kotvy chemické, tohoto katalogu,
b) předběžné úpravy ve stávajícím zdivu, např. vysekání nebo vyvrtání otvorů, vysekání kapes; tyto se ocení cenami katalogu 801-3 Budovy a haly-bourání konstrukcí,
c) pracovní lešení; tyto náklady se ocení cenami katalogu 800-3 Lešení, pokud není uplatněn příplatek za montážní plošinu, položka 389 84 -1199
</t>
  </si>
  <si>
    <t>VV</t>
  </si>
  <si>
    <t>3" osazení nerezových hlavic komínu"</t>
  </si>
  <si>
    <t>6</t>
  </si>
  <si>
    <t>Úpravy povrchů, podlahy a osazování výplní</t>
  </si>
  <si>
    <t>622325103</t>
  </si>
  <si>
    <t>Oprava vápenocementové omítky vnějších ploch stupně členitosti 1 hladké stěn, v rozsahu opravované plochy přes 30 do 50%</t>
  </si>
  <si>
    <t>m2</t>
  </si>
  <si>
    <t>CS ÚRS 2019 02</t>
  </si>
  <si>
    <t>1308601890</t>
  </si>
  <si>
    <t>622635091</t>
  </si>
  <si>
    <t>Oprava spárování cihelného zdiva cementovou maltou včetně vysekání a vyčištění spár komínového nad střechou, v rozsahu opravované plochy přes 40 do 50 %</t>
  </si>
  <si>
    <t>1927226037</t>
  </si>
  <si>
    <t>623142001</t>
  </si>
  <si>
    <t>Potažení vnějších ploch pletivem v ploše nebo pruzích, na plném podkladu sklovláknitým vtlačením do tmelu pilířů nebo sloupů</t>
  </si>
  <si>
    <t>-678269223</t>
  </si>
  <si>
    <t xml:space="preserve">Poznámka k souboru cen:
1. V cenách -2001 jsou započteny i náklady na tmel.
</t>
  </si>
  <si>
    <t>18" 2 x tmelení</t>
  </si>
  <si>
    <t>5</t>
  </si>
  <si>
    <t>623531011</t>
  </si>
  <si>
    <t>Omítka tenkovrstvá silikonová vnějších ploch probarvená, včetně penetrace podkladu zrnitá, tloušťky 1,5 mm pilířů a sloupů</t>
  </si>
  <si>
    <t>-1314178696</t>
  </si>
  <si>
    <t>632452441</t>
  </si>
  <si>
    <t>Doplnění cementového potěru na mazaninách a betonových podkladech (s dodáním hmot), hlazeného dřevěným nebo ocelovým hladítkem, plochy jednotlivě přes 1 m2 do 4 m2 a tl. přes 30 do 40 mm</t>
  </si>
  <si>
    <t>-805638267</t>
  </si>
  <si>
    <t>3"oprava komínové betonové desky"</t>
  </si>
  <si>
    <t>9</t>
  </si>
  <si>
    <t>Ostatní konstrukce a práce, bourání</t>
  </si>
  <si>
    <t>7</t>
  </si>
  <si>
    <t>941111122</t>
  </si>
  <si>
    <t>Montáž lešení řadového trubkového lehkého pracovního s podlahami s provozním zatížením tř. 3 do 200 kg/m2 šířky tř. W09 přes 0,9 do 1,2 m, výšky přes 10 do 25 m</t>
  </si>
  <si>
    <t>-900628573</t>
  </si>
  <si>
    <t xml:space="preserve">Poznámka k souboru cen:
1. V ceně jsou započteny i náklady na kotvení lešení.
2. Montáž lešení řadového trubkového lehkého výšky přes 25 m se oceňuje individuálně.
3. Šířkou se rozumí půdorysná vzdálenost, měřená od vnitřního líce sloupků zábradlí k protilehlému volnému okraji podlahy nebo mezi vnitřními líci.
</t>
  </si>
  <si>
    <t>13*3+10*2,5 "lešení u budovy a kolem komínu"</t>
  </si>
  <si>
    <t>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</si>
  <si>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</si>
  <si>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</si>
  <si>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1551671507</t>
  </si>
  <si>
    <t>64*21</t>
  </si>
  <si>
    <t>941111822</t>
  </si>
  <si>
    <t>Demontáž lešení řadového trubkového lehkého pracovního s podlahami s provozním zatížením tř. 3 do 200 kg/m2 šířky tř. W09 přes 0,9 do 1,2 m, výšky přes 10 do 25 m</t>
  </si>
  <si>
    <t>1652758019</t>
  </si>
  <si>
    <t xml:space="preserve">Poznámka k souboru cen:
1. Demontáž lešení řadového trubkového lehkého výšky přes 25 m se oceňuje individuálně.
</t>
  </si>
  <si>
    <t>13*3+10*2,5</t>
  </si>
  <si>
    <t>10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</si>
  <si>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</si>
  <si>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</si>
  <si>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584022507</t>
  </si>
  <si>
    <t xml:space="preserve">Poznámka k souboru cen:
1. V cenách nejsou započteny náklady na dodávku kovových předmětů; tyto se oceňují ve specifikaci. Ztratné se nestanoví.
2. Cenu -2841 lze použít pro osazení rámu pod pružinový (roštový) ocelový základ např. domovních praček, odstředivek, ždímaček, motorových zařízení, ventilátorů apod.
3. Cena -2851 je určena pro zednické osazení zábradlí ze samostatných dílů nevyžadující samostatnou montáž.
4. Ceny platí za každé zalití.
</t>
  </si>
  <si>
    <t>11</t>
  </si>
  <si>
    <t>M</t>
  </si>
  <si>
    <t>55243822R</t>
  </si>
  <si>
    <t>stupadlo ocelové pozink</t>
  </si>
  <si>
    <t>-1786848211</t>
  </si>
  <si>
    <t>12</t>
  </si>
  <si>
    <t>973031512</t>
  </si>
  <si>
    <t>Vysekání výklenků nebo kapes ve zdivu z cihel na maltu vápennou nebo vápenocementovou kapes pro kotvení upevňovacích prvků, hl. do 100 mm</t>
  </si>
  <si>
    <t>182454640</t>
  </si>
  <si>
    <t>13</t>
  </si>
  <si>
    <t>978015361</t>
  </si>
  <si>
    <t>Otlučení vápenných nebo vápenocementových omítek vnějších ploch s vyškrabáním spar a s očištěním zdiva stupně členitosti 1 a 2, v rozsahu přes 30 do 50 %</t>
  </si>
  <si>
    <t>-1723461791</t>
  </si>
  <si>
    <t>997</t>
  </si>
  <si>
    <t>Přesun sutě</t>
  </si>
  <si>
    <t>14</t>
  </si>
  <si>
    <t>997 99 9999R</t>
  </si>
  <si>
    <t>Likvidace suti, její odvoz na skládku vč. poplatku za uložení</t>
  </si>
  <si>
    <t>soubor</t>
  </si>
  <si>
    <t>-818589979</t>
  </si>
  <si>
    <t>P</t>
  </si>
  <si>
    <t>Poznámka k položce:
Poznámka k položce: Položka obsahuje dopravu vč. příplatků a skládkovné.</t>
  </si>
  <si>
    <t>997 99 9999R1</t>
  </si>
  <si>
    <t>Likvidace šrotu, jejo odvoz na skládku vč. poplatku za uložení</t>
  </si>
  <si>
    <t>1203957967</t>
  </si>
  <si>
    <t>998</t>
  </si>
  <si>
    <t>Přesun hmot</t>
  </si>
  <si>
    <t>16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</si>
  <si>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</si>
  <si>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</si>
  <si>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t</t>
  </si>
  <si>
    <t>-477668719</t>
  </si>
  <si>
    <t xml:space="preserve">Poznámka k souboru cen:
1. Ceny -7001 až -7006 lze použít v případě, kdy dochází ke ztížení přesunu např. tím, že není možné instalovat jeřáb.
2. K cenám -7001 až -7006 lze použít příplatky za zvětšený přesun -1014 až -1019, -2034 až -2039 nebo -2114 až 2119.
3. Jestliže pro svislý přesun používá zařízení investora (např. výtah v budově), užijí se pro ocenění přesunu hmot ceny stanovené pro nejmenší výšku, tj. 6 m.
</t>
  </si>
  <si>
    <t>PSV</t>
  </si>
  <si>
    <t>Práce a dodávky PSV</t>
  </si>
  <si>
    <t>742</t>
  </si>
  <si>
    <t>Elektroinstalace - slaboproud</t>
  </si>
  <si>
    <t>17</t>
  </si>
  <si>
    <t>742420001</t>
  </si>
  <si>
    <t>Montáž společné televizní antény venkovní televizní antény</t>
  </si>
  <si>
    <t>637684304</t>
  </si>
  <si>
    <t>18</t>
  </si>
  <si>
    <t>742420021</t>
  </si>
  <si>
    <t>Montáž společné televizní antény antenního stožáru včetně upevňovacího materiálu</t>
  </si>
  <si>
    <t>1742133127</t>
  </si>
  <si>
    <t>19</t>
  </si>
  <si>
    <t>742420811</t>
  </si>
  <si>
    <t>Demontáž společné televizní antény venkovní televizní antény nebo FM antény</t>
  </si>
  <si>
    <t>1617363452</t>
  </si>
  <si>
    <t>20</t>
  </si>
  <si>
    <t>742420821</t>
  </si>
  <si>
    <t>Demontáž společné televizní antény anténního stožáru</t>
  </si>
  <si>
    <t>2079818344</t>
  </si>
  <si>
    <t>764</t>
  </si>
  <si>
    <t>Konstrukce klempířské</t>
  </si>
  <si>
    <t>764215411</t>
  </si>
  <si>
    <t>Oplechování horních ploch zdí a nadezdívek (atik) z pozinkovaného plechu celoplošně lepené přes rš 800 mm</t>
  </si>
  <si>
    <t>209551862</t>
  </si>
  <si>
    <t>3" oplechování hlavy komínu"</t>
  </si>
  <si>
    <t>22</t>
  </si>
  <si>
    <t>764215446</t>
  </si>
  <si>
    <t>Oplechování horních ploch zdí a nadezdívek (atik) z pozinkovaného plechu Příplatek k cenám za zvýšenou pracnost při provedení rohu nebo koutu přes rš 400 mm</t>
  </si>
  <si>
    <t>650828494</t>
  </si>
  <si>
    <t>4"příplatek za rohy"</t>
  </si>
  <si>
    <t>765</t>
  </si>
  <si>
    <t>Krytina skládaná</t>
  </si>
  <si>
    <t>23</t>
  </si>
  <si>
    <t>765131011</t>
  </si>
  <si>
    <t>Montáž vláknocementové krytiny skládané sklonu střechy do 30° jednoduché krytí z pravoúhlých formátů, počet desek přes 10 do 20 ks/m2</t>
  </si>
  <si>
    <t>-274388107</t>
  </si>
  <si>
    <t xml:space="preserve">Poznámka k souboru cen:
1. V cenách jsou započteny i náklady na přiřezání desek.
2. V cenách nejsou započteny náklady na klempířské konstrukce, tyto se oceňují cenami katalogu 800-764 Konstrukce klempířské.
3. Montáž střešních doplňků (větracích, prostupových apod.) se oceňuje cenami části A02.
</t>
  </si>
  <si>
    <t>24</t>
  </si>
  <si>
    <t>765131291</t>
  </si>
  <si>
    <t>Montáž vláknocementové krytiny skládané Příplatek k cenám za sklon přes 30° na bednění</t>
  </si>
  <si>
    <t>264032910</t>
  </si>
  <si>
    <t>25</t>
  </si>
  <si>
    <t>765131811</t>
  </si>
  <si>
    <t>Demontáž vláknocementové krytiny skládané sklonu do 30° k dalšímu použití</t>
  </si>
  <si>
    <t>-1173514530</t>
  </si>
  <si>
    <t xml:space="preserve">Poznámka k souboru cen:
1. Ceny nelze použít pro demontáž azbestocementové krytiny.
</t>
  </si>
  <si>
    <t>26</t>
  </si>
  <si>
    <t>59160237R</t>
  </si>
  <si>
    <t>krytina vláknocementová</t>
  </si>
  <si>
    <t>32</t>
  </si>
  <si>
    <t>1001499790</t>
  </si>
  <si>
    <t>27</t>
  </si>
  <si>
    <t>765131841</t>
  </si>
  <si>
    <t>Demontáž vláknocementové krytiny skládané Příplatek k cenám za sklon přes 30° demontáže krytiny</t>
  </si>
  <si>
    <t>1005490744</t>
  </si>
  <si>
    <t>767</t>
  </si>
  <si>
    <t>Konstrukce zámečnické</t>
  </si>
  <si>
    <t>28</t>
  </si>
  <si>
    <t>767851104</t>
  </si>
  <si>
    <t>Montáž komínových lávek kompletní celé lávky</t>
  </si>
  <si>
    <t>m</t>
  </si>
  <si>
    <t>-1598605099</t>
  </si>
  <si>
    <t xml:space="preserve">Poznámka k souboru cen:
1. V cenách -1102 a -1104 je započtena i montáž zábradlí.
</t>
  </si>
  <si>
    <t>29</t>
  </si>
  <si>
    <t>55344680R</t>
  </si>
  <si>
    <t xml:space="preserve">lávka komínová D = 2500 mm pozink
</t>
  </si>
  <si>
    <t>-47076164</t>
  </si>
  <si>
    <t>30</t>
  </si>
  <si>
    <t>767851803</t>
  </si>
  <si>
    <t>Demontáž komínových lávek kompletní celé lávky</t>
  </si>
  <si>
    <t>-1611945300</t>
  </si>
  <si>
    <t xml:space="preserve">Poznámka k souboru cen:
1. V cenách -1802 a -1803 je započtena i demontáž zábradlí.
</t>
  </si>
  <si>
    <t>31</t>
  </si>
  <si>
    <t>767996701</t>
  </si>
  <si>
    <t>Demontáž ostatních zámečnických konstrukcí o hmotnosti jednotlivých dílů řezáním do 50 kg</t>
  </si>
  <si>
    <t>kg</t>
  </si>
  <si>
    <t>-391647894</t>
  </si>
  <si>
    <t xml:space="preserve">Poznámka k souboru cen:
1. Cenami nelze oceňovat demontáž jmenovité konstrukce, pro kterou jsou ceny v katalogu již stanoveny.
2. Ceny lze užít pro sortiment zámečnických konstrukcí, nikoliv pro sloupy, kolejnice, vazníky apod.
3. Volba cen se řídí hmotností jednotlivě demontovaného dílu konstrukce.
</t>
  </si>
  <si>
    <t>783</t>
  </si>
  <si>
    <t>Dokončovací práce - nátěry</t>
  </si>
  <si>
    <t>783823137</t>
  </si>
  <si>
    <t>Penetrační nátěr omítek hladkých omítek hladkých, zrnitých tenkovrstvých nebo štukových stupně členitosti 1 a 2 vápenný</t>
  </si>
  <si>
    <t>-1989986963</t>
  </si>
  <si>
    <t>18" penetrace vápenocementové omítky před perlinkou</t>
  </si>
  <si>
    <t>2 - VON - Vedlejší a ostatní náklady</t>
  </si>
  <si>
    <t>VRN - Vedlejší rozpočtové náklady</t>
  </si>
  <si>
    <t xml:space="preserve">    VRN9 - Ostatní náklady</t>
  </si>
  <si>
    <t xml:space="preserve">    VRN2 - Vedlejší náklady</t>
  </si>
  <si>
    <t xml:space="preserve">    VRN4 - Inženýrská činnost</t>
  </si>
  <si>
    <t xml:space="preserve">    VRN6 - Územní vlivy</t>
  </si>
  <si>
    <t>VRN</t>
  </si>
  <si>
    <t>Vedlejší rozpočtové náklady</t>
  </si>
  <si>
    <t>VRN9</t>
  </si>
  <si>
    <t>Ostatní náklady</t>
  </si>
  <si>
    <t>091704000</t>
  </si>
  <si>
    <t>Plán BOZP</t>
  </si>
  <si>
    <t>ks</t>
  </si>
  <si>
    <t>-1986030563</t>
  </si>
  <si>
    <t>092004000</t>
  </si>
  <si>
    <t xml:space="preserve">Provedení pasportizace stávajících nemovitostí (vč. pozemků) a jejich příslušenství, zajištění fotodokumentace stávajícho stavu přístupových komunikací
</t>
  </si>
  <si>
    <t>1506362611</t>
  </si>
  <si>
    <t>VRN2</t>
  </si>
  <si>
    <t>Vedlejší náklady</t>
  </si>
  <si>
    <t>031002000</t>
  </si>
  <si>
    <t>Zařízení staveniště</t>
  </si>
  <si>
    <t>kpl</t>
  </si>
  <si>
    <t>-1536241103</t>
  </si>
  <si>
    <t>Poznámka k položce:
Poznámka k položce:  - zajištění místnosti pro TDI v ZS vč. jejího vybavení  - zajištění ohlášení všech staveb zařízení staveniště dle § 104 odst. (2) zákona č. 183/2006 Sb.  - zajištění oplocení prostoru ZS, jeho napojení na inž. sítě  - zajištění následné likvidace všech objektů ZS včetně  při pojení na sítě  - zajištění zřízení a odstranění dočasných komunikací, sjezdů a nájezdů pro realizaci stavby (přejezd přes stezku pro chodce, sjezd do koryta z panelů 15x3 m, lože ze ŠP 150 mm, v korytě lože z makadamu) - zajištění zřízení a odstranění mezideponie pro uložení sedimentu  - zajištění ostrahy stavby a staveniště po dobu realizace stavby  - zajištění podmínek pro použití přístupových komunikací dotčených stavbou s příslušnými vlastníky či správci a zajištění jejich splnění  vč. opravy příjezdových cest - zřízení čistících zón před výjezdem z obvodu staveniště  - provedení takových opatření, aby plochy obvodu staveniště nebyly znečištěny ropnými látkami a jinými podobnými produkty  - provedení takových opatření, aby nebyly překročeny limity prašnosti a hlučnosti dané obecně závaznou vyhláškou  - zajištění péče o nepředané objekty a konstrukce stavby, jejich ošetřování a zimní opatření  - zajištění ochrany veškeré zeleně v prostoru staveniště a v jeho bezprostřední blízkosti pro poškození během realizace stavby  vč. uvedení travnatých ploch do původního stavu - zajištění výroby a instalace informačních tabulí ke stavbě</t>
  </si>
  <si>
    <t>VRN4</t>
  </si>
  <si>
    <t>Inženýrská činnost</t>
  </si>
  <si>
    <t>044003000</t>
  </si>
  <si>
    <t>Revize komínu</t>
  </si>
  <si>
    <t>1024</t>
  </si>
  <si>
    <t>-778237101</t>
  </si>
  <si>
    <t>VRN6</t>
  </si>
  <si>
    <t>Územní vlivy</t>
  </si>
  <si>
    <t>063303000</t>
  </si>
  <si>
    <t>Práce ve výškách, v hloubkách</t>
  </si>
  <si>
    <t>…</t>
  </si>
  <si>
    <t>-523229858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</si>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</sst>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32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36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36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32</v>
      </c>
      <c r="AO17" s="21"/>
      <c r="AP17" s="21"/>
      <c r="AQ17" s="21"/>
      <c r="AR17" s="19"/>
      <c r="BE17" s="30"/>
      <c r="BS17" s="16" t="s">
        <v>39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32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32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6" t="s">
        <v>43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47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 hidden="1">
      <c r="A29" s="3"/>
      <c r="B29" s="46"/>
      <c r="C29" s="47"/>
      <c r="D29" s="31" t="s">
        <v>48</v>
      </c>
      <c r="E29" s="47"/>
      <c r="F29" s="31" t="s">
        <v>49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1" t="s">
        <v>50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48</v>
      </c>
      <c r="E31" s="47"/>
      <c r="F31" s="31" t="s">
        <v>51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1" t="s">
        <v>52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2" t="s">
        <v>57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1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16/2020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Jičín, provozní budova, oprava komínu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1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Jičín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1" t="s">
        <v>24</v>
      </c>
      <c r="AJ47" s="40"/>
      <c r="AK47" s="40"/>
      <c r="AL47" s="40"/>
      <c r="AM47" s="73" t="str">
        <f>IF(AN8="","",AN8)</f>
        <v>8. 6. 2020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1" t="s">
        <v>30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1" t="s">
        <v>37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1" t="s">
        <v>35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1" t="s">
        <v>40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4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32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77</v>
      </c>
      <c r="BT54" s="110" t="s">
        <v>78</v>
      </c>
      <c r="BU54" s="111" t="s">
        <v>79</v>
      </c>
      <c r="BV54" s="110" t="s">
        <v>80</v>
      </c>
      <c r="BW54" s="110" t="s">
        <v>5</v>
      </c>
      <c r="BX54" s="110" t="s">
        <v>81</v>
      </c>
      <c r="CL54" s="110" t="s">
        <v>19</v>
      </c>
    </row>
    <row r="55" spans="1:91" s="7" customFormat="1" ht="27" customHeight="1">
      <c r="A55" s="112" t="s">
        <v>82</v>
      </c>
      <c r="B55" s="113"/>
      <c r="C55" s="114"/>
      <c r="D55" s="115" t="s">
        <v>83</v>
      </c>
      <c r="E55" s="115"/>
      <c r="F55" s="115"/>
      <c r="G55" s="115"/>
      <c r="H55" s="115"/>
      <c r="I55" s="116"/>
      <c r="J55" s="115" t="s">
        <v>84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Oprava komínu'!J30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85</v>
      </c>
      <c r="AR55" s="119"/>
      <c r="AS55" s="120">
        <v>0</v>
      </c>
      <c r="AT55" s="121">
        <f>ROUND(SUM(AV55:AW55),2)</f>
        <v>0</v>
      </c>
      <c r="AU55" s="122">
        <f>'1 - SO1 - Oprava komínu'!P91</f>
        <v>0</v>
      </c>
      <c r="AV55" s="121">
        <f>'1 - SO1 - Oprava komínu'!J33</f>
        <v>0</v>
      </c>
      <c r="AW55" s="121">
        <f>'1 - SO1 - Oprava komínu'!J34</f>
        <v>0</v>
      </c>
      <c r="AX55" s="121">
        <f>'1 - SO1 - Oprava komínu'!J35</f>
        <v>0</v>
      </c>
      <c r="AY55" s="121">
        <f>'1 - SO1 - Oprava komínu'!J36</f>
        <v>0</v>
      </c>
      <c r="AZ55" s="121">
        <f>'1 - SO1 - Oprava komínu'!F33</f>
        <v>0</v>
      </c>
      <c r="BA55" s="121">
        <f>'1 - SO1 - Oprava komínu'!F34</f>
        <v>0</v>
      </c>
      <c r="BB55" s="121">
        <f>'1 - SO1 - Oprava komínu'!F35</f>
        <v>0</v>
      </c>
      <c r="BC55" s="121">
        <f>'1 - SO1 - Oprava komínu'!F36</f>
        <v>0</v>
      </c>
      <c r="BD55" s="123">
        <f>'1 - SO1 - Oprava komínu'!F37</f>
        <v>0</v>
      </c>
      <c r="BE55" s="7"/>
      <c r="BT55" s="124" t="s">
        <v>21</v>
      </c>
      <c r="BV55" s="124" t="s">
        <v>80</v>
      </c>
      <c r="BW55" s="124" t="s">
        <v>86</v>
      </c>
      <c r="BX55" s="124" t="s">
        <v>5</v>
      </c>
      <c r="CL55" s="124" t="s">
        <v>19</v>
      </c>
      <c r="CM55" s="124" t="s">
        <v>87</v>
      </c>
    </row>
    <row r="56" spans="1:91" s="7" customFormat="1" ht="27" customHeight="1">
      <c r="A56" s="112" t="s">
        <v>82</v>
      </c>
      <c r="B56" s="113"/>
      <c r="C56" s="114"/>
      <c r="D56" s="115" t="s">
        <v>88</v>
      </c>
      <c r="E56" s="115"/>
      <c r="F56" s="115"/>
      <c r="G56" s="115"/>
      <c r="H56" s="115"/>
      <c r="I56" s="116"/>
      <c r="J56" s="115" t="s">
        <v>89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VON - Vedlejší a osta...'!J30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85</v>
      </c>
      <c r="AR56" s="119"/>
      <c r="AS56" s="125">
        <v>0</v>
      </c>
      <c r="AT56" s="126">
        <f>ROUND(SUM(AV56:AW56),2)</f>
        <v>0</v>
      </c>
      <c r="AU56" s="127">
        <f>'2 - VON - Vedlejší a osta...'!P84</f>
        <v>0</v>
      </c>
      <c r="AV56" s="126">
        <f>'2 - VON - Vedlejší a osta...'!J33</f>
        <v>0</v>
      </c>
      <c r="AW56" s="126">
        <f>'2 - VON - Vedlejší a osta...'!J34</f>
        <v>0</v>
      </c>
      <c r="AX56" s="126">
        <f>'2 - VON - Vedlejší a osta...'!J35</f>
        <v>0</v>
      </c>
      <c r="AY56" s="126">
        <f>'2 - VON - Vedlejší a osta...'!J36</f>
        <v>0</v>
      </c>
      <c r="AZ56" s="126">
        <f>'2 - VON - Vedlejší a osta...'!F33</f>
        <v>0</v>
      </c>
      <c r="BA56" s="126">
        <f>'2 - VON - Vedlejší a osta...'!F34</f>
        <v>0</v>
      </c>
      <c r="BB56" s="126">
        <f>'2 - VON - Vedlejší a osta...'!F35</f>
        <v>0</v>
      </c>
      <c r="BC56" s="126">
        <f>'2 - VON - Vedlejší a osta...'!F36</f>
        <v>0</v>
      </c>
      <c r="BD56" s="128">
        <f>'2 - VON - Vedlejší a osta...'!F37</f>
        <v>0</v>
      </c>
      <c r="BE56" s="7"/>
      <c r="BT56" s="124" t="s">
        <v>21</v>
      </c>
      <c r="BV56" s="124" t="s">
        <v>80</v>
      </c>
      <c r="BW56" s="124" t="s">
        <v>90</v>
      </c>
      <c r="BX56" s="124" t="s">
        <v>5</v>
      </c>
      <c r="CL56" s="124" t="s">
        <v>19</v>
      </c>
      <c r="CM56" s="124" t="s">
        <v>87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SO1 - Oprava komínu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9"/>
      <c r="AT3" s="16" t="s">
        <v>87</v>
      </c>
    </row>
    <row r="4" spans="2:46" s="1" customFormat="1" ht="24.95" customHeight="1">
      <c r="B4" s="19"/>
      <c r="D4" s="133" t="s">
        <v>91</v>
      </c>
      <c r="I4" s="129"/>
      <c r="L4" s="19"/>
      <c r="M4" s="134" t="s">
        <v>10</v>
      </c>
      <c r="AT4" s="16" t="s">
        <v>39</v>
      </c>
    </row>
    <row r="5" spans="2:12" s="1" customFormat="1" ht="6.95" customHeight="1">
      <c r="B5" s="19"/>
      <c r="I5" s="129"/>
      <c r="L5" s="19"/>
    </row>
    <row r="6" spans="2:12" s="1" customFormat="1" ht="12" customHeight="1">
      <c r="B6" s="19"/>
      <c r="D6" s="135" t="s">
        <v>16</v>
      </c>
      <c r="I6" s="129"/>
      <c r="L6" s="19"/>
    </row>
    <row r="7" spans="2:12" s="1" customFormat="1" ht="16.5" customHeight="1">
      <c r="B7" s="19"/>
      <c r="E7" s="136" t="str">
        <f>'Rekapitulace stavby'!K6</f>
        <v>PS Jičín, provozní budova, oprava komínu</v>
      </c>
      <c r="F7" s="135"/>
      <c r="G7" s="135"/>
      <c r="H7" s="135"/>
      <c r="I7" s="129"/>
      <c r="L7" s="19"/>
    </row>
    <row r="8" spans="1:31" s="2" customFormat="1" ht="12" customHeight="1">
      <c r="A8" s="38"/>
      <c r="B8" s="44"/>
      <c r="C8" s="38"/>
      <c r="D8" s="135" t="s">
        <v>92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93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32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8. 6. 2020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30</v>
      </c>
      <c r="E14" s="38"/>
      <c r="F14" s="38"/>
      <c r="G14" s="38"/>
      <c r="H14" s="38"/>
      <c r="I14" s="141" t="s">
        <v>31</v>
      </c>
      <c r="J14" s="140" t="s">
        <v>32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33</v>
      </c>
      <c r="F15" s="38"/>
      <c r="G15" s="38"/>
      <c r="H15" s="38"/>
      <c r="I15" s="141" t="s">
        <v>34</v>
      </c>
      <c r="J15" s="140" t="s">
        <v>32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35</v>
      </c>
      <c r="E17" s="38"/>
      <c r="F17" s="38"/>
      <c r="G17" s="38"/>
      <c r="H17" s="38"/>
      <c r="I17" s="141" t="s">
        <v>31</v>
      </c>
      <c r="J17" s="32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0"/>
      <c r="G18" s="140"/>
      <c r="H18" s="140"/>
      <c r="I18" s="141" t="s">
        <v>34</v>
      </c>
      <c r="J18" s="32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37</v>
      </c>
      <c r="E20" s="38"/>
      <c r="F20" s="38"/>
      <c r="G20" s="38"/>
      <c r="H20" s="38"/>
      <c r="I20" s="141" t="s">
        <v>31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34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40</v>
      </c>
      <c r="E23" s="38"/>
      <c r="F23" s="38"/>
      <c r="G23" s="38"/>
      <c r="H23" s="38"/>
      <c r="I23" s="141" t="s">
        <v>31</v>
      </c>
      <c r="J23" s="140" t="s">
        <v>32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41</v>
      </c>
      <c r="F24" s="38"/>
      <c r="G24" s="38"/>
      <c r="H24" s="38"/>
      <c r="I24" s="141" t="s">
        <v>34</v>
      </c>
      <c r="J24" s="140" t="s">
        <v>32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42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43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44</v>
      </c>
      <c r="E30" s="38"/>
      <c r="F30" s="38"/>
      <c r="G30" s="38"/>
      <c r="H30" s="38"/>
      <c r="I30" s="137"/>
      <c r="J30" s="151">
        <f>ROUND(J91,2)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46</v>
      </c>
      <c r="G32" s="38"/>
      <c r="H32" s="38"/>
      <c r="I32" s="153" t="s">
        <v>45</v>
      </c>
      <c r="J32" s="152" t="s">
        <v>47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48</v>
      </c>
      <c r="E33" s="135" t="s">
        <v>49</v>
      </c>
      <c r="F33" s="155">
        <f>ROUND((SUM(BE91:BE160)),2)</f>
        <v>0</v>
      </c>
      <c r="G33" s="38"/>
      <c r="H33" s="38"/>
      <c r="I33" s="156">
        <v>0.21</v>
      </c>
      <c r="J33" s="155">
        <f>ROUND(((SUM(BE91:BE160))*I33),2)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50</v>
      </c>
      <c r="F34" s="155">
        <f>ROUND((SUM(BF91:BF160)),2)</f>
        <v>0</v>
      </c>
      <c r="G34" s="38"/>
      <c r="H34" s="38"/>
      <c r="I34" s="156">
        <v>0.15</v>
      </c>
      <c r="J34" s="155">
        <f>ROUND(((SUM(BF91:BF160))*I34),2)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48</v>
      </c>
      <c r="E35" s="135" t="s">
        <v>51</v>
      </c>
      <c r="F35" s="155">
        <f>ROUND((SUM(BG91:BG160)),2)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52</v>
      </c>
      <c r="F36" s="155">
        <f>ROUND((SUM(BH91:BH160)),2)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53</v>
      </c>
      <c r="F37" s="155">
        <f>ROUND((SUM(BI91:BI160)),2)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54</v>
      </c>
      <c r="E39" s="159"/>
      <c r="F39" s="159"/>
      <c r="G39" s="160" t="s">
        <v>55</v>
      </c>
      <c r="H39" s="161" t="s">
        <v>56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94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Jičín, provozní budova, oprava komínu</v>
      </c>
      <c r="F48" s="31"/>
      <c r="G48" s="31"/>
      <c r="H48" s="31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92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SO1 - Oprava komínu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22</v>
      </c>
      <c r="D52" s="40"/>
      <c r="E52" s="40"/>
      <c r="F52" s="26" t="str">
        <f>F12</f>
        <v>Jičín</v>
      </c>
      <c r="G52" s="40"/>
      <c r="H52" s="40"/>
      <c r="I52" s="141" t="s">
        <v>24</v>
      </c>
      <c r="J52" s="73" t="str">
        <f>IF(J12="","",J12)</f>
        <v>8. 6. 2020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Povodí Labe, státní podnik</v>
      </c>
      <c r="G54" s="40"/>
      <c r="H54" s="40"/>
      <c r="I54" s="141" t="s">
        <v>37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1" t="s">
        <v>35</v>
      </c>
      <c r="D55" s="40"/>
      <c r="E55" s="40"/>
      <c r="F55" s="26" t="str">
        <f>IF(E18="","",E18)</f>
        <v>Vyplň údaj</v>
      </c>
      <c r="G55" s="40"/>
      <c r="H55" s="40"/>
      <c r="I55" s="141" t="s">
        <v>40</v>
      </c>
      <c r="J55" s="36" t="str">
        <f>E24</f>
        <v>Lukáš Táborský, DiS.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95</v>
      </c>
      <c r="D57" s="173"/>
      <c r="E57" s="173"/>
      <c r="F57" s="173"/>
      <c r="G57" s="173"/>
      <c r="H57" s="173"/>
      <c r="I57" s="174"/>
      <c r="J57" s="175" t="s">
        <v>96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76</v>
      </c>
      <c r="D59" s="40"/>
      <c r="E59" s="40"/>
      <c r="F59" s="40"/>
      <c r="G59" s="40"/>
      <c r="H59" s="40"/>
      <c r="I59" s="137"/>
      <c r="J59" s="103">
        <f>J91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97</v>
      </c>
    </row>
    <row r="60" spans="1:31" s="9" customFormat="1" ht="24.95" customHeight="1">
      <c r="A60" s="9"/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J92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99</v>
      </c>
      <c r="E61" s="187"/>
      <c r="F61" s="187"/>
      <c r="G61" s="187"/>
      <c r="H61" s="187"/>
      <c r="I61" s="188"/>
      <c r="J61" s="189">
        <f>J93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100</v>
      </c>
      <c r="E62" s="187"/>
      <c r="F62" s="187"/>
      <c r="G62" s="187"/>
      <c r="H62" s="187"/>
      <c r="I62" s="188"/>
      <c r="J62" s="189">
        <f>J97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101</v>
      </c>
      <c r="E63" s="187"/>
      <c r="F63" s="187"/>
      <c r="G63" s="187"/>
      <c r="H63" s="187"/>
      <c r="I63" s="188"/>
      <c r="J63" s="189">
        <f>J106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102</v>
      </c>
      <c r="E64" s="187"/>
      <c r="F64" s="187"/>
      <c r="G64" s="187"/>
      <c r="H64" s="187"/>
      <c r="I64" s="188"/>
      <c r="J64" s="189">
        <f>J121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103</v>
      </c>
      <c r="E65" s="187"/>
      <c r="F65" s="187"/>
      <c r="G65" s="187"/>
      <c r="H65" s="187"/>
      <c r="I65" s="188"/>
      <c r="J65" s="189">
        <f>J126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104</v>
      </c>
      <c r="E66" s="180"/>
      <c r="F66" s="180"/>
      <c r="G66" s="180"/>
      <c r="H66" s="180"/>
      <c r="I66" s="181"/>
      <c r="J66" s="182">
        <f>J129</f>
        <v>0</v>
      </c>
      <c r="K66" s="178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4"/>
      <c r="C67" s="185"/>
      <c r="D67" s="186" t="s">
        <v>105</v>
      </c>
      <c r="E67" s="187"/>
      <c r="F67" s="187"/>
      <c r="G67" s="187"/>
      <c r="H67" s="187"/>
      <c r="I67" s="188"/>
      <c r="J67" s="189">
        <f>J130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106</v>
      </c>
      <c r="E68" s="187"/>
      <c r="F68" s="187"/>
      <c r="G68" s="187"/>
      <c r="H68" s="187"/>
      <c r="I68" s="188"/>
      <c r="J68" s="189">
        <f>J135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107</v>
      </c>
      <c r="E69" s="187"/>
      <c r="F69" s="187"/>
      <c r="G69" s="187"/>
      <c r="H69" s="187"/>
      <c r="I69" s="188"/>
      <c r="J69" s="189">
        <f>J140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85"/>
      <c r="D70" s="186" t="s">
        <v>108</v>
      </c>
      <c r="E70" s="187"/>
      <c r="F70" s="187"/>
      <c r="G70" s="187"/>
      <c r="H70" s="187"/>
      <c r="I70" s="188"/>
      <c r="J70" s="189">
        <f>J150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85"/>
      <c r="D71" s="186" t="s">
        <v>109</v>
      </c>
      <c r="E71" s="187"/>
      <c r="F71" s="187"/>
      <c r="G71" s="187"/>
      <c r="H71" s="187"/>
      <c r="I71" s="188"/>
      <c r="J71" s="189">
        <f>J158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60"/>
      <c r="C73" s="61"/>
      <c r="D73" s="61"/>
      <c r="E73" s="61"/>
      <c r="F73" s="61"/>
      <c r="G73" s="61"/>
      <c r="H73" s="61"/>
      <c r="I73" s="167"/>
      <c r="J73" s="61"/>
      <c r="K73" s="61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2"/>
      <c r="C77" s="63"/>
      <c r="D77" s="63"/>
      <c r="E77" s="63"/>
      <c r="F77" s="63"/>
      <c r="G77" s="63"/>
      <c r="H77" s="63"/>
      <c r="I77" s="170"/>
      <c r="J77" s="63"/>
      <c r="K77" s="63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2" t="s">
        <v>110</v>
      </c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1" t="s">
        <v>16</v>
      </c>
      <c r="D80" s="40"/>
      <c r="E80" s="40"/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71" t="str">
        <f>E7</f>
        <v>PS Jičín, provozní budova, oprava komínu</v>
      </c>
      <c r="F81" s="31"/>
      <c r="G81" s="31"/>
      <c r="H81" s="31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1" t="s">
        <v>92</v>
      </c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70" t="str">
        <f>E9</f>
        <v>1 - SO1 - Oprava komínu</v>
      </c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1" t="s">
        <v>22</v>
      </c>
      <c r="D85" s="40"/>
      <c r="E85" s="40"/>
      <c r="F85" s="26" t="str">
        <f>F12</f>
        <v>Jičín</v>
      </c>
      <c r="G85" s="40"/>
      <c r="H85" s="40"/>
      <c r="I85" s="141" t="s">
        <v>24</v>
      </c>
      <c r="J85" s="73" t="str">
        <f>IF(J12="","",J12)</f>
        <v>8. 6. 2020</v>
      </c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1" t="s">
        <v>30</v>
      </c>
      <c r="D87" s="40"/>
      <c r="E87" s="40"/>
      <c r="F87" s="26" t="str">
        <f>E15</f>
        <v>Povodí Labe, státní podnik</v>
      </c>
      <c r="G87" s="40"/>
      <c r="H87" s="40"/>
      <c r="I87" s="141" t="s">
        <v>37</v>
      </c>
      <c r="J87" s="36" t="str">
        <f>E21</f>
        <v xml:space="preserve"> </v>
      </c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7.9" customHeight="1">
      <c r="A88" s="38"/>
      <c r="B88" s="39"/>
      <c r="C88" s="31" t="s">
        <v>35</v>
      </c>
      <c r="D88" s="40"/>
      <c r="E88" s="40"/>
      <c r="F88" s="26" t="str">
        <f>IF(E18="","",E18)</f>
        <v>Vyplň údaj</v>
      </c>
      <c r="G88" s="40"/>
      <c r="H88" s="40"/>
      <c r="I88" s="141" t="s">
        <v>40</v>
      </c>
      <c r="J88" s="36" t="str">
        <f>E24</f>
        <v>Lukáš Táborský, DiS.</v>
      </c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137"/>
      <c r="J89" s="40"/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91"/>
      <c r="B90" s="192"/>
      <c r="C90" s="193" t="s">
        <v>111</v>
      </c>
      <c r="D90" s="194" t="s">
        <v>63</v>
      </c>
      <c r="E90" s="194" t="s">
        <v>59</v>
      </c>
      <c r="F90" s="194" t="s">
        <v>60</v>
      </c>
      <c r="G90" s="194" t="s">
        <v>112</v>
      </c>
      <c r="H90" s="194" t="s">
        <v>113</v>
      </c>
      <c r="I90" s="195" t="s">
        <v>114</v>
      </c>
      <c r="J90" s="194" t="s">
        <v>96</v>
      </c>
      <c r="K90" s="196" t="s">
        <v>115</v>
      </c>
      <c r="L90" s="197"/>
      <c r="M90" s="93" t="s">
        <v>32</v>
      </c>
      <c r="N90" s="94" t="s">
        <v>48</v>
      </c>
      <c r="O90" s="94" t="s">
        <v>116</v>
      </c>
      <c r="P90" s="94" t="s">
        <v>117</v>
      </c>
      <c r="Q90" s="94" t="s">
        <v>118</v>
      </c>
      <c r="R90" s="94" t="s">
        <v>119</v>
      </c>
      <c r="S90" s="94" t="s">
        <v>120</v>
      </c>
      <c r="T90" s="95" t="s">
        <v>121</v>
      </c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</row>
    <row r="91" spans="1:63" s="2" customFormat="1" ht="22.8" customHeight="1">
      <c r="A91" s="38"/>
      <c r="B91" s="39"/>
      <c r="C91" s="100" t="s">
        <v>122</v>
      </c>
      <c r="D91" s="40"/>
      <c r="E91" s="40"/>
      <c r="F91" s="40"/>
      <c r="G91" s="40"/>
      <c r="H91" s="40"/>
      <c r="I91" s="137"/>
      <c r="J91" s="198">
        <f>BK91</f>
        <v>0</v>
      </c>
      <c r="K91" s="40"/>
      <c r="L91" s="44"/>
      <c r="M91" s="96"/>
      <c r="N91" s="199"/>
      <c r="O91" s="97"/>
      <c r="P91" s="200">
        <f>P92+P129</f>
        <v>0</v>
      </c>
      <c r="Q91" s="97"/>
      <c r="R91" s="200">
        <f>R92+R129</f>
        <v>1.48213</v>
      </c>
      <c r="S91" s="97"/>
      <c r="T91" s="201">
        <f>T92+T129</f>
        <v>1.2249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6" t="s">
        <v>77</v>
      </c>
      <c r="AU91" s="16" t="s">
        <v>97</v>
      </c>
      <c r="BK91" s="202">
        <f>BK92+BK129</f>
        <v>0</v>
      </c>
    </row>
    <row r="92" spans="1:63" s="12" customFormat="1" ht="25.9" customHeight="1">
      <c r="A92" s="12"/>
      <c r="B92" s="203"/>
      <c r="C92" s="204"/>
      <c r="D92" s="205" t="s">
        <v>77</v>
      </c>
      <c r="E92" s="206" t="s">
        <v>123</v>
      </c>
      <c r="F92" s="206" t="s">
        <v>124</v>
      </c>
      <c r="G92" s="204"/>
      <c r="H92" s="204"/>
      <c r="I92" s="207"/>
      <c r="J92" s="208">
        <f>BK92</f>
        <v>0</v>
      </c>
      <c r="K92" s="204"/>
      <c r="L92" s="209"/>
      <c r="M92" s="210"/>
      <c r="N92" s="211"/>
      <c r="O92" s="211"/>
      <c r="P92" s="212">
        <f>P93+P97+P106+P121+P126</f>
        <v>0</v>
      </c>
      <c r="Q92" s="211"/>
      <c r="R92" s="212">
        <f>R93+R97+R106+R121+R126</f>
        <v>1.17387</v>
      </c>
      <c r="S92" s="211"/>
      <c r="T92" s="213">
        <f>T93+T97+T106+T121+T126</f>
        <v>0.562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4" t="s">
        <v>21</v>
      </c>
      <c r="AT92" s="215" t="s">
        <v>77</v>
      </c>
      <c r="AU92" s="215" t="s">
        <v>78</v>
      </c>
      <c r="AY92" s="214" t="s">
        <v>125</v>
      </c>
      <c r="BK92" s="216">
        <f>BK93+BK97+BK106+BK121+BK126</f>
        <v>0</v>
      </c>
    </row>
    <row r="93" spans="1:63" s="12" customFormat="1" ht="22.8" customHeight="1">
      <c r="A93" s="12"/>
      <c r="B93" s="203"/>
      <c r="C93" s="204"/>
      <c r="D93" s="205" t="s">
        <v>77</v>
      </c>
      <c r="E93" s="217" t="s">
        <v>126</v>
      </c>
      <c r="F93" s="217" t="s">
        <v>127</v>
      </c>
      <c r="G93" s="204"/>
      <c r="H93" s="204"/>
      <c r="I93" s="207"/>
      <c r="J93" s="218">
        <f>BK93</f>
        <v>0</v>
      </c>
      <c r="K93" s="204"/>
      <c r="L93" s="209"/>
      <c r="M93" s="210"/>
      <c r="N93" s="211"/>
      <c r="O93" s="211"/>
      <c r="P93" s="212">
        <f>SUM(P94:P96)</f>
        <v>0</v>
      </c>
      <c r="Q93" s="211"/>
      <c r="R93" s="212">
        <f>SUM(R94:R96)</f>
        <v>0.00957</v>
      </c>
      <c r="S93" s="211"/>
      <c r="T93" s="213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21</v>
      </c>
      <c r="AT93" s="215" t="s">
        <v>77</v>
      </c>
      <c r="AU93" s="215" t="s">
        <v>21</v>
      </c>
      <c r="AY93" s="214" t="s">
        <v>125</v>
      </c>
      <c r="BK93" s="216">
        <f>SUM(BK94:BK96)</f>
        <v>0</v>
      </c>
    </row>
    <row r="94" spans="1:65" s="2" customFormat="1" ht="36" customHeight="1">
      <c r="A94" s="38"/>
      <c r="B94" s="39"/>
      <c r="C94" s="219" t="s">
        <v>21</v>
      </c>
      <c r="D94" s="219" t="s">
        <v>128</v>
      </c>
      <c r="E94" s="220" t="s">
        <v>129</v>
      </c>
      <c r="F94" s="221" t="s">
        <v>130</v>
      </c>
      <c r="G94" s="222" t="s">
        <v>131</v>
      </c>
      <c r="H94" s="223">
        <v>3</v>
      </c>
      <c r="I94" s="224"/>
      <c r="J94" s="225">
        <f>ROUND(I94*H94,2)</f>
        <v>0</v>
      </c>
      <c r="K94" s="221" t="s">
        <v>32</v>
      </c>
      <c r="L94" s="44"/>
      <c r="M94" s="226" t="s">
        <v>32</v>
      </c>
      <c r="N94" s="227" t="s">
        <v>51</v>
      </c>
      <c r="O94" s="85"/>
      <c r="P94" s="228">
        <f>O94*H94</f>
        <v>0</v>
      </c>
      <c r="Q94" s="228">
        <v>0.00319</v>
      </c>
      <c r="R94" s="228">
        <f>Q94*H94</f>
        <v>0.00957</v>
      </c>
      <c r="S94" s="228">
        <v>0</v>
      </c>
      <c r="T94" s="229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30" t="s">
        <v>132</v>
      </c>
      <c r="AT94" s="230" t="s">
        <v>128</v>
      </c>
      <c r="AU94" s="230" t="s">
        <v>87</v>
      </c>
      <c r="AY94" s="16" t="s">
        <v>125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6" t="s">
        <v>132</v>
      </c>
      <c r="BK94" s="231">
        <f>ROUND(I94*H94,2)</f>
        <v>0</v>
      </c>
      <c r="BL94" s="16" t="s">
        <v>132</v>
      </c>
      <c r="BM94" s="230" t="s">
        <v>133</v>
      </c>
    </row>
    <row r="95" spans="1:47" s="2" customFormat="1" ht="12">
      <c r="A95" s="38"/>
      <c r="B95" s="39"/>
      <c r="C95" s="40"/>
      <c r="D95" s="232" t="s">
        <v>134</v>
      </c>
      <c r="E95" s="40"/>
      <c r="F95" s="233" t="s">
        <v>135</v>
      </c>
      <c r="G95" s="40"/>
      <c r="H95" s="40"/>
      <c r="I95" s="137"/>
      <c r="J95" s="40"/>
      <c r="K95" s="40"/>
      <c r="L95" s="44"/>
      <c r="M95" s="234"/>
      <c r="N95" s="235"/>
      <c r="O95" s="85"/>
      <c r="P95" s="85"/>
      <c r="Q95" s="85"/>
      <c r="R95" s="85"/>
      <c r="S95" s="85"/>
      <c r="T95" s="86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134</v>
      </c>
      <c r="AU95" s="16" t="s">
        <v>87</v>
      </c>
    </row>
    <row r="96" spans="1:51" s="13" customFormat="1" ht="12">
      <c r="A96" s="13"/>
      <c r="B96" s="236"/>
      <c r="C96" s="237"/>
      <c r="D96" s="232" t="s">
        <v>136</v>
      </c>
      <c r="E96" s="238" t="s">
        <v>32</v>
      </c>
      <c r="F96" s="239" t="s">
        <v>137</v>
      </c>
      <c r="G96" s="237"/>
      <c r="H96" s="240">
        <v>3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136</v>
      </c>
      <c r="AU96" s="246" t="s">
        <v>87</v>
      </c>
      <c r="AV96" s="13" t="s">
        <v>87</v>
      </c>
      <c r="AW96" s="13" t="s">
        <v>39</v>
      </c>
      <c r="AX96" s="13" t="s">
        <v>21</v>
      </c>
      <c r="AY96" s="246" t="s">
        <v>125</v>
      </c>
    </row>
    <row r="97" spans="1:63" s="12" customFormat="1" ht="22.8" customHeight="1">
      <c r="A97" s="12"/>
      <c r="B97" s="203"/>
      <c r="C97" s="204"/>
      <c r="D97" s="205" t="s">
        <v>77</v>
      </c>
      <c r="E97" s="217" t="s">
        <v>138</v>
      </c>
      <c r="F97" s="217" t="s">
        <v>139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SUM(P98:P105)</f>
        <v>0</v>
      </c>
      <c r="Q97" s="211"/>
      <c r="R97" s="212">
        <f>SUM(R98:R105)</f>
        <v>0.8298</v>
      </c>
      <c r="S97" s="211"/>
      <c r="T97" s="213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4" t="s">
        <v>21</v>
      </c>
      <c r="AT97" s="215" t="s">
        <v>77</v>
      </c>
      <c r="AU97" s="215" t="s">
        <v>21</v>
      </c>
      <c r="AY97" s="214" t="s">
        <v>125</v>
      </c>
      <c r="BK97" s="216">
        <f>SUM(BK98:BK105)</f>
        <v>0</v>
      </c>
    </row>
    <row r="98" spans="1:65" s="2" customFormat="1" ht="24" customHeight="1">
      <c r="A98" s="38"/>
      <c r="B98" s="39"/>
      <c r="C98" s="219" t="s">
        <v>87</v>
      </c>
      <c r="D98" s="219" t="s">
        <v>128</v>
      </c>
      <c r="E98" s="220" t="s">
        <v>140</v>
      </c>
      <c r="F98" s="221" t="s">
        <v>141</v>
      </c>
      <c r="G98" s="222" t="s">
        <v>142</v>
      </c>
      <c r="H98" s="223">
        <v>18</v>
      </c>
      <c r="I98" s="224"/>
      <c r="J98" s="225">
        <f>ROUND(I98*H98,2)</f>
        <v>0</v>
      </c>
      <c r="K98" s="221" t="s">
        <v>143</v>
      </c>
      <c r="L98" s="44"/>
      <c r="M98" s="226" t="s">
        <v>32</v>
      </c>
      <c r="N98" s="227" t="s">
        <v>51</v>
      </c>
      <c r="O98" s="85"/>
      <c r="P98" s="228">
        <f>O98*H98</f>
        <v>0</v>
      </c>
      <c r="Q98" s="228">
        <v>0.01899</v>
      </c>
      <c r="R98" s="228">
        <f>Q98*H98</f>
        <v>0.34182</v>
      </c>
      <c r="S98" s="228">
        <v>0</v>
      </c>
      <c r="T98" s="229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30" t="s">
        <v>132</v>
      </c>
      <c r="AT98" s="230" t="s">
        <v>128</v>
      </c>
      <c r="AU98" s="230" t="s">
        <v>87</v>
      </c>
      <c r="AY98" s="16" t="s">
        <v>125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6" t="s">
        <v>132</v>
      </c>
      <c r="BK98" s="231">
        <f>ROUND(I98*H98,2)</f>
        <v>0</v>
      </c>
      <c r="BL98" s="16" t="s">
        <v>132</v>
      </c>
      <c r="BM98" s="230" t="s">
        <v>144</v>
      </c>
    </row>
    <row r="99" spans="1:65" s="2" customFormat="1" ht="24" customHeight="1">
      <c r="A99" s="38"/>
      <c r="B99" s="39"/>
      <c r="C99" s="219" t="s">
        <v>126</v>
      </c>
      <c r="D99" s="219" t="s">
        <v>128</v>
      </c>
      <c r="E99" s="220" t="s">
        <v>145</v>
      </c>
      <c r="F99" s="221" t="s">
        <v>146</v>
      </c>
      <c r="G99" s="222" t="s">
        <v>142</v>
      </c>
      <c r="H99" s="223">
        <v>18</v>
      </c>
      <c r="I99" s="224"/>
      <c r="J99" s="225">
        <f>ROUND(I99*H99,2)</f>
        <v>0</v>
      </c>
      <c r="K99" s="221" t="s">
        <v>143</v>
      </c>
      <c r="L99" s="44"/>
      <c r="M99" s="226" t="s">
        <v>32</v>
      </c>
      <c r="N99" s="227" t="s">
        <v>51</v>
      </c>
      <c r="O99" s="85"/>
      <c r="P99" s="228">
        <f>O99*H99</f>
        <v>0</v>
      </c>
      <c r="Q99" s="228">
        <v>0.00446</v>
      </c>
      <c r="R99" s="228">
        <f>Q99*H99</f>
        <v>0.08028</v>
      </c>
      <c r="S99" s="228">
        <v>0</v>
      </c>
      <c r="T99" s="229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0" t="s">
        <v>132</v>
      </c>
      <c r="AT99" s="230" t="s">
        <v>128</v>
      </c>
      <c r="AU99" s="230" t="s">
        <v>87</v>
      </c>
      <c r="AY99" s="16" t="s">
        <v>125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6" t="s">
        <v>132</v>
      </c>
      <c r="BK99" s="231">
        <f>ROUND(I99*H99,2)</f>
        <v>0</v>
      </c>
      <c r="BL99" s="16" t="s">
        <v>132</v>
      </c>
      <c r="BM99" s="230" t="s">
        <v>147</v>
      </c>
    </row>
    <row r="100" spans="1:65" s="2" customFormat="1" ht="24" customHeight="1">
      <c r="A100" s="38"/>
      <c r="B100" s="39"/>
      <c r="C100" s="219" t="s">
        <v>132</v>
      </c>
      <c r="D100" s="219" t="s">
        <v>128</v>
      </c>
      <c r="E100" s="220" t="s">
        <v>148</v>
      </c>
      <c r="F100" s="221" t="s">
        <v>149</v>
      </c>
      <c r="G100" s="222" t="s">
        <v>142</v>
      </c>
      <c r="H100" s="223">
        <v>18</v>
      </c>
      <c r="I100" s="224"/>
      <c r="J100" s="225">
        <f>ROUND(I100*H100,2)</f>
        <v>0</v>
      </c>
      <c r="K100" s="221" t="s">
        <v>143</v>
      </c>
      <c r="L100" s="44"/>
      <c r="M100" s="226" t="s">
        <v>32</v>
      </c>
      <c r="N100" s="227" t="s">
        <v>51</v>
      </c>
      <c r="O100" s="85"/>
      <c r="P100" s="228">
        <f>O100*H100</f>
        <v>0</v>
      </c>
      <c r="Q100" s="228">
        <v>0.00441</v>
      </c>
      <c r="R100" s="228">
        <f>Q100*H100</f>
        <v>0.07937999999999999</v>
      </c>
      <c r="S100" s="228">
        <v>0</v>
      </c>
      <c r="T100" s="229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30" t="s">
        <v>132</v>
      </c>
      <c r="AT100" s="230" t="s">
        <v>128</v>
      </c>
      <c r="AU100" s="230" t="s">
        <v>87</v>
      </c>
      <c r="AY100" s="16" t="s">
        <v>125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6" t="s">
        <v>132</v>
      </c>
      <c r="BK100" s="231">
        <f>ROUND(I100*H100,2)</f>
        <v>0</v>
      </c>
      <c r="BL100" s="16" t="s">
        <v>132</v>
      </c>
      <c r="BM100" s="230" t="s">
        <v>150</v>
      </c>
    </row>
    <row r="101" spans="1:47" s="2" customFormat="1" ht="12">
      <c r="A101" s="38"/>
      <c r="B101" s="39"/>
      <c r="C101" s="40"/>
      <c r="D101" s="232" t="s">
        <v>134</v>
      </c>
      <c r="E101" s="40"/>
      <c r="F101" s="233" t="s">
        <v>151</v>
      </c>
      <c r="G101" s="40"/>
      <c r="H101" s="40"/>
      <c r="I101" s="137"/>
      <c r="J101" s="40"/>
      <c r="K101" s="40"/>
      <c r="L101" s="44"/>
      <c r="M101" s="234"/>
      <c r="N101" s="235"/>
      <c r="O101" s="85"/>
      <c r="P101" s="85"/>
      <c r="Q101" s="85"/>
      <c r="R101" s="85"/>
      <c r="S101" s="85"/>
      <c r="T101" s="8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6" t="s">
        <v>134</v>
      </c>
      <c r="AU101" s="16" t="s">
        <v>87</v>
      </c>
    </row>
    <row r="102" spans="1:51" s="13" customFormat="1" ht="12">
      <c r="A102" s="13"/>
      <c r="B102" s="236"/>
      <c r="C102" s="237"/>
      <c r="D102" s="232" t="s">
        <v>136</v>
      </c>
      <c r="E102" s="238" t="s">
        <v>32</v>
      </c>
      <c r="F102" s="239" t="s">
        <v>152</v>
      </c>
      <c r="G102" s="237"/>
      <c r="H102" s="240">
        <v>18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136</v>
      </c>
      <c r="AU102" s="246" t="s">
        <v>87</v>
      </c>
      <c r="AV102" s="13" t="s">
        <v>87</v>
      </c>
      <c r="AW102" s="13" t="s">
        <v>39</v>
      </c>
      <c r="AX102" s="13" t="s">
        <v>21</v>
      </c>
      <c r="AY102" s="246" t="s">
        <v>125</v>
      </c>
    </row>
    <row r="103" spans="1:65" s="2" customFormat="1" ht="24" customHeight="1">
      <c r="A103" s="38"/>
      <c r="B103" s="39"/>
      <c r="C103" s="219" t="s">
        <v>153</v>
      </c>
      <c r="D103" s="219" t="s">
        <v>128</v>
      </c>
      <c r="E103" s="220" t="s">
        <v>154</v>
      </c>
      <c r="F103" s="221" t="s">
        <v>155</v>
      </c>
      <c r="G103" s="222" t="s">
        <v>142</v>
      </c>
      <c r="H103" s="223">
        <v>18</v>
      </c>
      <c r="I103" s="224"/>
      <c r="J103" s="225">
        <f>ROUND(I103*H103,2)</f>
        <v>0</v>
      </c>
      <c r="K103" s="221" t="s">
        <v>143</v>
      </c>
      <c r="L103" s="44"/>
      <c r="M103" s="226" t="s">
        <v>32</v>
      </c>
      <c r="N103" s="227" t="s">
        <v>51</v>
      </c>
      <c r="O103" s="85"/>
      <c r="P103" s="228">
        <f>O103*H103</f>
        <v>0</v>
      </c>
      <c r="Q103" s="228">
        <v>0.00268</v>
      </c>
      <c r="R103" s="228">
        <f>Q103*H103</f>
        <v>0.048240000000000005</v>
      </c>
      <c r="S103" s="228">
        <v>0</v>
      </c>
      <c r="T103" s="229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30" t="s">
        <v>132</v>
      </c>
      <c r="AT103" s="230" t="s">
        <v>128</v>
      </c>
      <c r="AU103" s="230" t="s">
        <v>87</v>
      </c>
      <c r="AY103" s="16" t="s">
        <v>125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6" t="s">
        <v>132</v>
      </c>
      <c r="BK103" s="231">
        <f>ROUND(I103*H103,2)</f>
        <v>0</v>
      </c>
      <c r="BL103" s="16" t="s">
        <v>132</v>
      </c>
      <c r="BM103" s="230" t="s">
        <v>156</v>
      </c>
    </row>
    <row r="104" spans="1:65" s="2" customFormat="1" ht="24" customHeight="1">
      <c r="A104" s="38"/>
      <c r="B104" s="39"/>
      <c r="C104" s="219" t="s">
        <v>138</v>
      </c>
      <c r="D104" s="219" t="s">
        <v>128</v>
      </c>
      <c r="E104" s="220" t="s">
        <v>157</v>
      </c>
      <c r="F104" s="221" t="s">
        <v>158</v>
      </c>
      <c r="G104" s="222" t="s">
        <v>142</v>
      </c>
      <c r="H104" s="223">
        <v>3</v>
      </c>
      <c r="I104" s="224"/>
      <c r="J104" s="225">
        <f>ROUND(I104*H104,2)</f>
        <v>0</v>
      </c>
      <c r="K104" s="221" t="s">
        <v>143</v>
      </c>
      <c r="L104" s="44"/>
      <c r="M104" s="226" t="s">
        <v>32</v>
      </c>
      <c r="N104" s="227" t="s">
        <v>51</v>
      </c>
      <c r="O104" s="85"/>
      <c r="P104" s="228">
        <f>O104*H104</f>
        <v>0</v>
      </c>
      <c r="Q104" s="228">
        <v>0.09336</v>
      </c>
      <c r="R104" s="228">
        <f>Q104*H104</f>
        <v>0.28008</v>
      </c>
      <c r="S104" s="228">
        <v>0</v>
      </c>
      <c r="T104" s="229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30" t="s">
        <v>132</v>
      </c>
      <c r="AT104" s="230" t="s">
        <v>128</v>
      </c>
      <c r="AU104" s="230" t="s">
        <v>87</v>
      </c>
      <c r="AY104" s="16" t="s">
        <v>125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6" t="s">
        <v>132</v>
      </c>
      <c r="BK104" s="231">
        <f>ROUND(I104*H104,2)</f>
        <v>0</v>
      </c>
      <c r="BL104" s="16" t="s">
        <v>132</v>
      </c>
      <c r="BM104" s="230" t="s">
        <v>159</v>
      </c>
    </row>
    <row r="105" spans="1:51" s="13" customFormat="1" ht="12">
      <c r="A105" s="13"/>
      <c r="B105" s="236"/>
      <c r="C105" s="237"/>
      <c r="D105" s="232" t="s">
        <v>136</v>
      </c>
      <c r="E105" s="238" t="s">
        <v>32</v>
      </c>
      <c r="F105" s="239" t="s">
        <v>160</v>
      </c>
      <c r="G105" s="237"/>
      <c r="H105" s="240">
        <v>3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136</v>
      </c>
      <c r="AU105" s="246" t="s">
        <v>87</v>
      </c>
      <c r="AV105" s="13" t="s">
        <v>87</v>
      </c>
      <c r="AW105" s="13" t="s">
        <v>39</v>
      </c>
      <c r="AX105" s="13" t="s">
        <v>21</v>
      </c>
      <c r="AY105" s="246" t="s">
        <v>125</v>
      </c>
    </row>
    <row r="106" spans="1:63" s="12" customFormat="1" ht="22.8" customHeight="1">
      <c r="A106" s="12"/>
      <c r="B106" s="203"/>
      <c r="C106" s="204"/>
      <c r="D106" s="205" t="s">
        <v>77</v>
      </c>
      <c r="E106" s="217" t="s">
        <v>161</v>
      </c>
      <c r="F106" s="217" t="s">
        <v>162</v>
      </c>
      <c r="G106" s="204"/>
      <c r="H106" s="204"/>
      <c r="I106" s="207"/>
      <c r="J106" s="218">
        <f>BK106</f>
        <v>0</v>
      </c>
      <c r="K106" s="204"/>
      <c r="L106" s="209"/>
      <c r="M106" s="210"/>
      <c r="N106" s="211"/>
      <c r="O106" s="211"/>
      <c r="P106" s="212">
        <f>SUM(P107:P120)</f>
        <v>0</v>
      </c>
      <c r="Q106" s="211"/>
      <c r="R106" s="212">
        <f>SUM(R107:R120)</f>
        <v>0.3345</v>
      </c>
      <c r="S106" s="211"/>
      <c r="T106" s="213">
        <f>SUM(T107:T120)</f>
        <v>0.562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4" t="s">
        <v>21</v>
      </c>
      <c r="AT106" s="215" t="s">
        <v>77</v>
      </c>
      <c r="AU106" s="215" t="s">
        <v>21</v>
      </c>
      <c r="AY106" s="214" t="s">
        <v>125</v>
      </c>
      <c r="BK106" s="216">
        <f>SUM(BK107:BK120)</f>
        <v>0</v>
      </c>
    </row>
    <row r="107" spans="1:65" s="2" customFormat="1" ht="24" customHeight="1">
      <c r="A107" s="38"/>
      <c r="B107" s="39"/>
      <c r="C107" s="219" t="s">
        <v>163</v>
      </c>
      <c r="D107" s="219" t="s">
        <v>128</v>
      </c>
      <c r="E107" s="220" t="s">
        <v>164</v>
      </c>
      <c r="F107" s="221" t="s">
        <v>165</v>
      </c>
      <c r="G107" s="222" t="s">
        <v>142</v>
      </c>
      <c r="H107" s="223">
        <v>64</v>
      </c>
      <c r="I107" s="224"/>
      <c r="J107" s="225">
        <f>ROUND(I107*H107,2)</f>
        <v>0</v>
      </c>
      <c r="K107" s="221" t="s">
        <v>143</v>
      </c>
      <c r="L107" s="44"/>
      <c r="M107" s="226" t="s">
        <v>32</v>
      </c>
      <c r="N107" s="227" t="s">
        <v>51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0" t="s">
        <v>132</v>
      </c>
      <c r="AT107" s="230" t="s">
        <v>128</v>
      </c>
      <c r="AU107" s="230" t="s">
        <v>87</v>
      </c>
      <c r="AY107" s="16" t="s">
        <v>125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6" t="s">
        <v>132</v>
      </c>
      <c r="BK107" s="231">
        <f>ROUND(I107*H107,2)</f>
        <v>0</v>
      </c>
      <c r="BL107" s="16" t="s">
        <v>132</v>
      </c>
      <c r="BM107" s="230" t="s">
        <v>166</v>
      </c>
    </row>
    <row r="108" spans="1:47" s="2" customFormat="1" ht="12">
      <c r="A108" s="38"/>
      <c r="B108" s="39"/>
      <c r="C108" s="40"/>
      <c r="D108" s="232" t="s">
        <v>134</v>
      </c>
      <c r="E108" s="40"/>
      <c r="F108" s="233" t="s">
        <v>167</v>
      </c>
      <c r="G108" s="40"/>
      <c r="H108" s="40"/>
      <c r="I108" s="137"/>
      <c r="J108" s="40"/>
      <c r="K108" s="40"/>
      <c r="L108" s="44"/>
      <c r="M108" s="234"/>
      <c r="N108" s="235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134</v>
      </c>
      <c r="AU108" s="16" t="s">
        <v>87</v>
      </c>
    </row>
    <row r="109" spans="1:51" s="13" customFormat="1" ht="12">
      <c r="A109" s="13"/>
      <c r="B109" s="236"/>
      <c r="C109" s="237"/>
      <c r="D109" s="232" t="s">
        <v>136</v>
      </c>
      <c r="E109" s="238" t="s">
        <v>32</v>
      </c>
      <c r="F109" s="239" t="s">
        <v>168</v>
      </c>
      <c r="G109" s="237"/>
      <c r="H109" s="240">
        <v>64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136</v>
      </c>
      <c r="AU109" s="246" t="s">
        <v>87</v>
      </c>
      <c r="AV109" s="13" t="s">
        <v>87</v>
      </c>
      <c r="AW109" s="13" t="s">
        <v>39</v>
      </c>
      <c r="AX109" s="13" t="s">
        <v>21</v>
      </c>
      <c r="AY109" s="246" t="s">
        <v>125</v>
      </c>
    </row>
    <row r="110" spans="1:65" s="2" customFormat="1" ht="24" customHeight="1">
      <c r="A110" s="38"/>
      <c r="B110" s="39"/>
      <c r="C110" s="219" t="s">
        <v>169</v>
      </c>
      <c r="D110" s="219" t="s">
        <v>128</v>
      </c>
      <c r="E110" s="220" t="s">
        <v>170</v>
      </c>
      <c r="F110" s="221" t="s">
        <v>171</v>
      </c>
      <c r="G110" s="222" t="s">
        <v>142</v>
      </c>
      <c r="H110" s="223">
        <v>1344</v>
      </c>
      <c r="I110" s="224"/>
      <c r="J110" s="225">
        <f>ROUND(I110*H110,2)</f>
        <v>0</v>
      </c>
      <c r="K110" s="221" t="s">
        <v>143</v>
      </c>
      <c r="L110" s="44"/>
      <c r="M110" s="226" t="s">
        <v>32</v>
      </c>
      <c r="N110" s="227" t="s">
        <v>51</v>
      </c>
      <c r="O110" s="8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30" t="s">
        <v>132</v>
      </c>
      <c r="AT110" s="230" t="s">
        <v>128</v>
      </c>
      <c r="AU110" s="230" t="s">
        <v>87</v>
      </c>
      <c r="AY110" s="16" t="s">
        <v>125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6" t="s">
        <v>132</v>
      </c>
      <c r="BK110" s="231">
        <f>ROUND(I110*H110,2)</f>
        <v>0</v>
      </c>
      <c r="BL110" s="16" t="s">
        <v>132</v>
      </c>
      <c r="BM110" s="230" t="s">
        <v>172</v>
      </c>
    </row>
    <row r="111" spans="1:47" s="2" customFormat="1" ht="12">
      <c r="A111" s="38"/>
      <c r="B111" s="39"/>
      <c r="C111" s="40"/>
      <c r="D111" s="232" t="s">
        <v>134</v>
      </c>
      <c r="E111" s="40"/>
      <c r="F111" s="233" t="s">
        <v>167</v>
      </c>
      <c r="G111" s="40"/>
      <c r="H111" s="40"/>
      <c r="I111" s="137"/>
      <c r="J111" s="40"/>
      <c r="K111" s="40"/>
      <c r="L111" s="44"/>
      <c r="M111" s="234"/>
      <c r="N111" s="235"/>
      <c r="O111" s="85"/>
      <c r="P111" s="85"/>
      <c r="Q111" s="85"/>
      <c r="R111" s="85"/>
      <c r="S111" s="85"/>
      <c r="T111" s="8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6" t="s">
        <v>134</v>
      </c>
      <c r="AU111" s="16" t="s">
        <v>87</v>
      </c>
    </row>
    <row r="112" spans="1:51" s="13" customFormat="1" ht="12">
      <c r="A112" s="13"/>
      <c r="B112" s="236"/>
      <c r="C112" s="237"/>
      <c r="D112" s="232" t="s">
        <v>136</v>
      </c>
      <c r="E112" s="238" t="s">
        <v>32</v>
      </c>
      <c r="F112" s="239" t="s">
        <v>173</v>
      </c>
      <c r="G112" s="237"/>
      <c r="H112" s="240">
        <v>1344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136</v>
      </c>
      <c r="AU112" s="246" t="s">
        <v>87</v>
      </c>
      <c r="AV112" s="13" t="s">
        <v>87</v>
      </c>
      <c r="AW112" s="13" t="s">
        <v>39</v>
      </c>
      <c r="AX112" s="13" t="s">
        <v>21</v>
      </c>
      <c r="AY112" s="246" t="s">
        <v>125</v>
      </c>
    </row>
    <row r="113" spans="1:65" s="2" customFormat="1" ht="24" customHeight="1">
      <c r="A113" s="38"/>
      <c r="B113" s="39"/>
      <c r="C113" s="219" t="s">
        <v>161</v>
      </c>
      <c r="D113" s="219" t="s">
        <v>128</v>
      </c>
      <c r="E113" s="220" t="s">
        <v>174</v>
      </c>
      <c r="F113" s="221" t="s">
        <v>175</v>
      </c>
      <c r="G113" s="222" t="s">
        <v>142</v>
      </c>
      <c r="H113" s="223">
        <v>64</v>
      </c>
      <c r="I113" s="224"/>
      <c r="J113" s="225">
        <f>ROUND(I113*H113,2)</f>
        <v>0</v>
      </c>
      <c r="K113" s="221" t="s">
        <v>143</v>
      </c>
      <c r="L113" s="44"/>
      <c r="M113" s="226" t="s">
        <v>32</v>
      </c>
      <c r="N113" s="227" t="s">
        <v>51</v>
      </c>
      <c r="O113" s="8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30" t="s">
        <v>132</v>
      </c>
      <c r="AT113" s="230" t="s">
        <v>128</v>
      </c>
      <c r="AU113" s="230" t="s">
        <v>87</v>
      </c>
      <c r="AY113" s="16" t="s">
        <v>125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6" t="s">
        <v>132</v>
      </c>
      <c r="BK113" s="231">
        <f>ROUND(I113*H113,2)</f>
        <v>0</v>
      </c>
      <c r="BL113" s="16" t="s">
        <v>132</v>
      </c>
      <c r="BM113" s="230" t="s">
        <v>176</v>
      </c>
    </row>
    <row r="114" spans="1:47" s="2" customFormat="1" ht="12">
      <c r="A114" s="38"/>
      <c r="B114" s="39"/>
      <c r="C114" s="40"/>
      <c r="D114" s="232" t="s">
        <v>134</v>
      </c>
      <c r="E114" s="40"/>
      <c r="F114" s="233" t="s">
        <v>177</v>
      </c>
      <c r="G114" s="40"/>
      <c r="H114" s="40"/>
      <c r="I114" s="137"/>
      <c r="J114" s="40"/>
      <c r="K114" s="40"/>
      <c r="L114" s="44"/>
      <c r="M114" s="234"/>
      <c r="N114" s="235"/>
      <c r="O114" s="85"/>
      <c r="P114" s="85"/>
      <c r="Q114" s="85"/>
      <c r="R114" s="85"/>
      <c r="S114" s="85"/>
      <c r="T114" s="86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6" t="s">
        <v>134</v>
      </c>
      <c r="AU114" s="16" t="s">
        <v>87</v>
      </c>
    </row>
    <row r="115" spans="1:51" s="13" customFormat="1" ht="12">
      <c r="A115" s="13"/>
      <c r="B115" s="236"/>
      <c r="C115" s="237"/>
      <c r="D115" s="232" t="s">
        <v>136</v>
      </c>
      <c r="E115" s="238" t="s">
        <v>32</v>
      </c>
      <c r="F115" s="239" t="s">
        <v>178</v>
      </c>
      <c r="G115" s="237"/>
      <c r="H115" s="240">
        <v>64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136</v>
      </c>
      <c r="AU115" s="246" t="s">
        <v>87</v>
      </c>
      <c r="AV115" s="13" t="s">
        <v>87</v>
      </c>
      <c r="AW115" s="13" t="s">
        <v>39</v>
      </c>
      <c r="AX115" s="13" t="s">
        <v>21</v>
      </c>
      <c r="AY115" s="246" t="s">
        <v>125</v>
      </c>
    </row>
    <row r="116" spans="1:65" s="2" customFormat="1" ht="24" customHeight="1">
      <c r="A116" s="38"/>
      <c r="B116" s="39"/>
      <c r="C116" s="219" t="s">
        <v>179</v>
      </c>
      <c r="D116" s="219" t="s">
        <v>128</v>
      </c>
      <c r="E116" s="220" t="s">
        <v>180</v>
      </c>
      <c r="F116" s="221" t="s">
        <v>181</v>
      </c>
      <c r="G116" s="222" t="s">
        <v>131</v>
      </c>
      <c r="H116" s="223">
        <v>20</v>
      </c>
      <c r="I116" s="224"/>
      <c r="J116" s="225">
        <f>ROUND(I116*H116,2)</f>
        <v>0</v>
      </c>
      <c r="K116" s="221" t="s">
        <v>143</v>
      </c>
      <c r="L116" s="44"/>
      <c r="M116" s="226" t="s">
        <v>32</v>
      </c>
      <c r="N116" s="227" t="s">
        <v>51</v>
      </c>
      <c r="O116" s="85"/>
      <c r="P116" s="228">
        <f>O116*H116</f>
        <v>0</v>
      </c>
      <c r="Q116" s="228">
        <v>0.01638</v>
      </c>
      <c r="R116" s="228">
        <f>Q116*H116</f>
        <v>0.3276</v>
      </c>
      <c r="S116" s="228">
        <v>0</v>
      </c>
      <c r="T116" s="229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30" t="s">
        <v>132</v>
      </c>
      <c r="AT116" s="230" t="s">
        <v>128</v>
      </c>
      <c r="AU116" s="230" t="s">
        <v>87</v>
      </c>
      <c r="AY116" s="16" t="s">
        <v>125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6" t="s">
        <v>132</v>
      </c>
      <c r="BK116" s="231">
        <f>ROUND(I116*H116,2)</f>
        <v>0</v>
      </c>
      <c r="BL116" s="16" t="s">
        <v>132</v>
      </c>
      <c r="BM116" s="230" t="s">
        <v>182</v>
      </c>
    </row>
    <row r="117" spans="1:47" s="2" customFormat="1" ht="12">
      <c r="A117" s="38"/>
      <c r="B117" s="39"/>
      <c r="C117" s="40"/>
      <c r="D117" s="232" t="s">
        <v>134</v>
      </c>
      <c r="E117" s="40"/>
      <c r="F117" s="233" t="s">
        <v>183</v>
      </c>
      <c r="G117" s="40"/>
      <c r="H117" s="40"/>
      <c r="I117" s="137"/>
      <c r="J117" s="40"/>
      <c r="K117" s="40"/>
      <c r="L117" s="44"/>
      <c r="M117" s="234"/>
      <c r="N117" s="235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6" t="s">
        <v>134</v>
      </c>
      <c r="AU117" s="16" t="s">
        <v>87</v>
      </c>
    </row>
    <row r="118" spans="1:65" s="2" customFormat="1" ht="16.5" customHeight="1">
      <c r="A118" s="38"/>
      <c r="B118" s="39"/>
      <c r="C118" s="247" t="s">
        <v>184</v>
      </c>
      <c r="D118" s="247" t="s">
        <v>185</v>
      </c>
      <c r="E118" s="248" t="s">
        <v>186</v>
      </c>
      <c r="F118" s="249" t="s">
        <v>187</v>
      </c>
      <c r="G118" s="250" t="s">
        <v>131</v>
      </c>
      <c r="H118" s="251">
        <v>10</v>
      </c>
      <c r="I118" s="252"/>
      <c r="J118" s="253">
        <f>ROUND(I118*H118,2)</f>
        <v>0</v>
      </c>
      <c r="K118" s="249" t="s">
        <v>32</v>
      </c>
      <c r="L118" s="254"/>
      <c r="M118" s="255" t="s">
        <v>32</v>
      </c>
      <c r="N118" s="256" t="s">
        <v>51</v>
      </c>
      <c r="O118" s="85"/>
      <c r="P118" s="228">
        <f>O118*H118</f>
        <v>0</v>
      </c>
      <c r="Q118" s="228">
        <v>0.00069</v>
      </c>
      <c r="R118" s="228">
        <f>Q118*H118</f>
        <v>0.0069</v>
      </c>
      <c r="S118" s="228">
        <v>0</v>
      </c>
      <c r="T118" s="229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30" t="s">
        <v>169</v>
      </c>
      <c r="AT118" s="230" t="s">
        <v>185</v>
      </c>
      <c r="AU118" s="230" t="s">
        <v>87</v>
      </c>
      <c r="AY118" s="16" t="s">
        <v>125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6" t="s">
        <v>132</v>
      </c>
      <c r="BK118" s="231">
        <f>ROUND(I118*H118,2)</f>
        <v>0</v>
      </c>
      <c r="BL118" s="16" t="s">
        <v>132</v>
      </c>
      <c r="BM118" s="230" t="s">
        <v>188</v>
      </c>
    </row>
    <row r="119" spans="1:65" s="2" customFormat="1" ht="24" customHeight="1">
      <c r="A119" s="38"/>
      <c r="B119" s="39"/>
      <c r="C119" s="219" t="s">
        <v>189</v>
      </c>
      <c r="D119" s="219" t="s">
        <v>128</v>
      </c>
      <c r="E119" s="220" t="s">
        <v>190</v>
      </c>
      <c r="F119" s="221" t="s">
        <v>191</v>
      </c>
      <c r="G119" s="222" t="s">
        <v>131</v>
      </c>
      <c r="H119" s="223">
        <v>20</v>
      </c>
      <c r="I119" s="224"/>
      <c r="J119" s="225">
        <f>ROUND(I119*H119,2)</f>
        <v>0</v>
      </c>
      <c r="K119" s="221" t="s">
        <v>143</v>
      </c>
      <c r="L119" s="44"/>
      <c r="M119" s="226" t="s">
        <v>32</v>
      </c>
      <c r="N119" s="227" t="s">
        <v>51</v>
      </c>
      <c r="O119" s="85"/>
      <c r="P119" s="228">
        <f>O119*H119</f>
        <v>0</v>
      </c>
      <c r="Q119" s="228">
        <v>0</v>
      </c>
      <c r="R119" s="228">
        <f>Q119*H119</f>
        <v>0</v>
      </c>
      <c r="S119" s="228">
        <v>0.002</v>
      </c>
      <c r="T119" s="229">
        <f>S119*H119</f>
        <v>0.04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0" t="s">
        <v>132</v>
      </c>
      <c r="AT119" s="230" t="s">
        <v>128</v>
      </c>
      <c r="AU119" s="230" t="s">
        <v>87</v>
      </c>
      <c r="AY119" s="16" t="s">
        <v>125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6" t="s">
        <v>132</v>
      </c>
      <c r="BK119" s="231">
        <f>ROUND(I119*H119,2)</f>
        <v>0</v>
      </c>
      <c r="BL119" s="16" t="s">
        <v>132</v>
      </c>
      <c r="BM119" s="230" t="s">
        <v>192</v>
      </c>
    </row>
    <row r="120" spans="1:65" s="2" customFormat="1" ht="24" customHeight="1">
      <c r="A120" s="38"/>
      <c r="B120" s="39"/>
      <c r="C120" s="219" t="s">
        <v>193</v>
      </c>
      <c r="D120" s="219" t="s">
        <v>128</v>
      </c>
      <c r="E120" s="220" t="s">
        <v>194</v>
      </c>
      <c r="F120" s="221" t="s">
        <v>195</v>
      </c>
      <c r="G120" s="222" t="s">
        <v>142</v>
      </c>
      <c r="H120" s="223">
        <v>18</v>
      </c>
      <c r="I120" s="224"/>
      <c r="J120" s="225">
        <f>ROUND(I120*H120,2)</f>
        <v>0</v>
      </c>
      <c r="K120" s="221" t="s">
        <v>143</v>
      </c>
      <c r="L120" s="44"/>
      <c r="M120" s="226" t="s">
        <v>32</v>
      </c>
      <c r="N120" s="227" t="s">
        <v>51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0.029</v>
      </c>
      <c r="T120" s="229">
        <f>S120*H120</f>
        <v>0.522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0" t="s">
        <v>132</v>
      </c>
      <c r="AT120" s="230" t="s">
        <v>128</v>
      </c>
      <c r="AU120" s="230" t="s">
        <v>87</v>
      </c>
      <c r="AY120" s="16" t="s">
        <v>125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132</v>
      </c>
      <c r="BK120" s="231">
        <f>ROUND(I120*H120,2)</f>
        <v>0</v>
      </c>
      <c r="BL120" s="16" t="s">
        <v>132</v>
      </c>
      <c r="BM120" s="230" t="s">
        <v>196</v>
      </c>
    </row>
    <row r="121" spans="1:63" s="12" customFormat="1" ht="22.8" customHeight="1">
      <c r="A121" s="12"/>
      <c r="B121" s="203"/>
      <c r="C121" s="204"/>
      <c r="D121" s="205" t="s">
        <v>77</v>
      </c>
      <c r="E121" s="217" t="s">
        <v>197</v>
      </c>
      <c r="F121" s="217" t="s">
        <v>198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SUM(P122:P125)</f>
        <v>0</v>
      </c>
      <c r="Q121" s="211"/>
      <c r="R121" s="212">
        <f>SUM(R122:R125)</f>
        <v>0</v>
      </c>
      <c r="S121" s="211"/>
      <c r="T121" s="213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21</v>
      </c>
      <c r="AT121" s="215" t="s">
        <v>77</v>
      </c>
      <c r="AU121" s="215" t="s">
        <v>21</v>
      </c>
      <c r="AY121" s="214" t="s">
        <v>125</v>
      </c>
      <c r="BK121" s="216">
        <f>SUM(BK122:BK125)</f>
        <v>0</v>
      </c>
    </row>
    <row r="122" spans="1:65" s="2" customFormat="1" ht="16.5" customHeight="1">
      <c r="A122" s="38"/>
      <c r="B122" s="39"/>
      <c r="C122" s="219" t="s">
        <v>199</v>
      </c>
      <c r="D122" s="219" t="s">
        <v>128</v>
      </c>
      <c r="E122" s="220" t="s">
        <v>200</v>
      </c>
      <c r="F122" s="221" t="s">
        <v>201</v>
      </c>
      <c r="G122" s="222" t="s">
        <v>202</v>
      </c>
      <c r="H122" s="223">
        <v>1</v>
      </c>
      <c r="I122" s="224"/>
      <c r="J122" s="225">
        <f>ROUND(I122*H122,2)</f>
        <v>0</v>
      </c>
      <c r="K122" s="221" t="s">
        <v>32</v>
      </c>
      <c r="L122" s="44"/>
      <c r="M122" s="226" t="s">
        <v>32</v>
      </c>
      <c r="N122" s="227" t="s">
        <v>51</v>
      </c>
      <c r="O122" s="8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0" t="s">
        <v>132</v>
      </c>
      <c r="AT122" s="230" t="s">
        <v>128</v>
      </c>
      <c r="AU122" s="230" t="s">
        <v>87</v>
      </c>
      <c r="AY122" s="16" t="s">
        <v>125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132</v>
      </c>
      <c r="BK122" s="231">
        <f>ROUND(I122*H122,2)</f>
        <v>0</v>
      </c>
      <c r="BL122" s="16" t="s">
        <v>132</v>
      </c>
      <c r="BM122" s="230" t="s">
        <v>203</v>
      </c>
    </row>
    <row r="123" spans="1:47" s="2" customFormat="1" ht="12">
      <c r="A123" s="38"/>
      <c r="B123" s="39"/>
      <c r="C123" s="40"/>
      <c r="D123" s="232" t="s">
        <v>204</v>
      </c>
      <c r="E123" s="40"/>
      <c r="F123" s="233" t="s">
        <v>205</v>
      </c>
      <c r="G123" s="40"/>
      <c r="H123" s="40"/>
      <c r="I123" s="137"/>
      <c r="J123" s="40"/>
      <c r="K123" s="40"/>
      <c r="L123" s="44"/>
      <c r="M123" s="234"/>
      <c r="N123" s="235"/>
      <c r="O123" s="85"/>
      <c r="P123" s="85"/>
      <c r="Q123" s="85"/>
      <c r="R123" s="85"/>
      <c r="S123" s="85"/>
      <c r="T123" s="86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204</v>
      </c>
      <c r="AU123" s="16" t="s">
        <v>87</v>
      </c>
    </row>
    <row r="124" spans="1:65" s="2" customFormat="1" ht="16.5" customHeight="1">
      <c r="A124" s="38"/>
      <c r="B124" s="39"/>
      <c r="C124" s="219" t="s">
        <v>8</v>
      </c>
      <c r="D124" s="219" t="s">
        <v>128</v>
      </c>
      <c r="E124" s="220" t="s">
        <v>206</v>
      </c>
      <c r="F124" s="221" t="s">
        <v>207</v>
      </c>
      <c r="G124" s="222" t="s">
        <v>202</v>
      </c>
      <c r="H124" s="223">
        <v>1</v>
      </c>
      <c r="I124" s="224"/>
      <c r="J124" s="225">
        <f>ROUND(I124*H124,2)</f>
        <v>0</v>
      </c>
      <c r="K124" s="221" t="s">
        <v>32</v>
      </c>
      <c r="L124" s="44"/>
      <c r="M124" s="226" t="s">
        <v>32</v>
      </c>
      <c r="N124" s="227" t="s">
        <v>51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0" t="s">
        <v>132</v>
      </c>
      <c r="AT124" s="230" t="s">
        <v>128</v>
      </c>
      <c r="AU124" s="230" t="s">
        <v>87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132</v>
      </c>
      <c r="BK124" s="231">
        <f>ROUND(I124*H124,2)</f>
        <v>0</v>
      </c>
      <c r="BL124" s="16" t="s">
        <v>132</v>
      </c>
      <c r="BM124" s="230" t="s">
        <v>208</v>
      </c>
    </row>
    <row r="125" spans="1:47" s="2" customFormat="1" ht="12">
      <c r="A125" s="38"/>
      <c r="B125" s="39"/>
      <c r="C125" s="40"/>
      <c r="D125" s="232" t="s">
        <v>204</v>
      </c>
      <c r="E125" s="40"/>
      <c r="F125" s="233" t="s">
        <v>205</v>
      </c>
      <c r="G125" s="40"/>
      <c r="H125" s="40"/>
      <c r="I125" s="137"/>
      <c r="J125" s="40"/>
      <c r="K125" s="40"/>
      <c r="L125" s="44"/>
      <c r="M125" s="234"/>
      <c r="N125" s="235"/>
      <c r="O125" s="85"/>
      <c r="P125" s="85"/>
      <c r="Q125" s="85"/>
      <c r="R125" s="85"/>
      <c r="S125" s="85"/>
      <c r="T125" s="86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204</v>
      </c>
      <c r="AU125" s="16" t="s">
        <v>87</v>
      </c>
    </row>
    <row r="126" spans="1:63" s="12" customFormat="1" ht="22.8" customHeight="1">
      <c r="A126" s="12"/>
      <c r="B126" s="203"/>
      <c r="C126" s="204"/>
      <c r="D126" s="205" t="s">
        <v>77</v>
      </c>
      <c r="E126" s="217" t="s">
        <v>209</v>
      </c>
      <c r="F126" s="217" t="s">
        <v>210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21</v>
      </c>
      <c r="AT126" s="215" t="s">
        <v>77</v>
      </c>
      <c r="AU126" s="215" t="s">
        <v>21</v>
      </c>
      <c r="AY126" s="214" t="s">
        <v>125</v>
      </c>
      <c r="BK126" s="216">
        <f>SUM(BK127:BK128)</f>
        <v>0</v>
      </c>
    </row>
    <row r="127" spans="1:65" s="2" customFormat="1" ht="24" customHeight="1">
      <c r="A127" s="38"/>
      <c r="B127" s="39"/>
      <c r="C127" s="219" t="s">
        <v>211</v>
      </c>
      <c r="D127" s="219" t="s">
        <v>128</v>
      </c>
      <c r="E127" s="220" t="s">
        <v>212</v>
      </c>
      <c r="F127" s="221" t="s">
        <v>213</v>
      </c>
      <c r="G127" s="222" t="s">
        <v>214</v>
      </c>
      <c r="H127" s="223">
        <v>1.174</v>
      </c>
      <c r="I127" s="224"/>
      <c r="J127" s="225">
        <f>ROUND(I127*H127,2)</f>
        <v>0</v>
      </c>
      <c r="K127" s="221" t="s">
        <v>143</v>
      </c>
      <c r="L127" s="44"/>
      <c r="M127" s="226" t="s">
        <v>32</v>
      </c>
      <c r="N127" s="227" t="s">
        <v>51</v>
      </c>
      <c r="O127" s="85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132</v>
      </c>
      <c r="AT127" s="230" t="s">
        <v>128</v>
      </c>
      <c r="AU127" s="230" t="s">
        <v>87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132</v>
      </c>
      <c r="BK127" s="231">
        <f>ROUND(I127*H127,2)</f>
        <v>0</v>
      </c>
      <c r="BL127" s="16" t="s">
        <v>132</v>
      </c>
      <c r="BM127" s="230" t="s">
        <v>215</v>
      </c>
    </row>
    <row r="128" spans="1:47" s="2" customFormat="1" ht="12">
      <c r="A128" s="38"/>
      <c r="B128" s="39"/>
      <c r="C128" s="40"/>
      <c r="D128" s="232" t="s">
        <v>134</v>
      </c>
      <c r="E128" s="40"/>
      <c r="F128" s="233" t="s">
        <v>216</v>
      </c>
      <c r="G128" s="40"/>
      <c r="H128" s="40"/>
      <c r="I128" s="137"/>
      <c r="J128" s="40"/>
      <c r="K128" s="40"/>
      <c r="L128" s="44"/>
      <c r="M128" s="234"/>
      <c r="N128" s="235"/>
      <c r="O128" s="85"/>
      <c r="P128" s="85"/>
      <c r="Q128" s="85"/>
      <c r="R128" s="85"/>
      <c r="S128" s="85"/>
      <c r="T128" s="86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134</v>
      </c>
      <c r="AU128" s="16" t="s">
        <v>87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217</v>
      </c>
      <c r="F129" s="206" t="s">
        <v>218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P130+P135+P140+P150+P158</f>
        <v>0</v>
      </c>
      <c r="Q129" s="211"/>
      <c r="R129" s="212">
        <f>R130+R135+R140+R150+R158</f>
        <v>0.30826</v>
      </c>
      <c r="S129" s="211"/>
      <c r="T129" s="213">
        <f>T130+T135+T140+T150+T158</f>
        <v>0.6629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87</v>
      </c>
      <c r="AT129" s="215" t="s">
        <v>77</v>
      </c>
      <c r="AU129" s="215" t="s">
        <v>78</v>
      </c>
      <c r="AY129" s="214" t="s">
        <v>125</v>
      </c>
      <c r="BK129" s="216">
        <f>BK130+BK135+BK140+BK150+BK158</f>
        <v>0</v>
      </c>
    </row>
    <row r="130" spans="1:63" s="12" customFormat="1" ht="22.8" customHeight="1">
      <c r="A130" s="12"/>
      <c r="B130" s="203"/>
      <c r="C130" s="204"/>
      <c r="D130" s="205" t="s">
        <v>77</v>
      </c>
      <c r="E130" s="217" t="s">
        <v>219</v>
      </c>
      <c r="F130" s="217" t="s">
        <v>220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SUM(P131:P134)</f>
        <v>0</v>
      </c>
      <c r="Q130" s="211"/>
      <c r="R130" s="212">
        <f>SUM(R131:R134)</f>
        <v>0</v>
      </c>
      <c r="S130" s="211"/>
      <c r="T130" s="213">
        <f>SUM(T131:T134)</f>
        <v>0.022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87</v>
      </c>
      <c r="AT130" s="215" t="s">
        <v>77</v>
      </c>
      <c r="AU130" s="215" t="s">
        <v>21</v>
      </c>
      <c r="AY130" s="214" t="s">
        <v>125</v>
      </c>
      <c r="BK130" s="216">
        <f>SUM(BK131:BK134)</f>
        <v>0</v>
      </c>
    </row>
    <row r="131" spans="1:65" s="2" customFormat="1" ht="16.5" customHeight="1">
      <c r="A131" s="38"/>
      <c r="B131" s="39"/>
      <c r="C131" s="219" t="s">
        <v>221</v>
      </c>
      <c r="D131" s="219" t="s">
        <v>128</v>
      </c>
      <c r="E131" s="220" t="s">
        <v>222</v>
      </c>
      <c r="F131" s="221" t="s">
        <v>223</v>
      </c>
      <c r="G131" s="222" t="s">
        <v>131</v>
      </c>
      <c r="H131" s="223">
        <v>2</v>
      </c>
      <c r="I131" s="224"/>
      <c r="J131" s="225">
        <f>ROUND(I131*H131,2)</f>
        <v>0</v>
      </c>
      <c r="K131" s="221" t="s">
        <v>143</v>
      </c>
      <c r="L131" s="44"/>
      <c r="M131" s="226" t="s">
        <v>32</v>
      </c>
      <c r="N131" s="227" t="s">
        <v>51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211</v>
      </c>
      <c r="AT131" s="230" t="s">
        <v>128</v>
      </c>
      <c r="AU131" s="230" t="s">
        <v>87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132</v>
      </c>
      <c r="BK131" s="231">
        <f>ROUND(I131*H131,2)</f>
        <v>0</v>
      </c>
      <c r="BL131" s="16" t="s">
        <v>211</v>
      </c>
      <c r="BM131" s="230" t="s">
        <v>224</v>
      </c>
    </row>
    <row r="132" spans="1:65" s="2" customFormat="1" ht="16.5" customHeight="1">
      <c r="A132" s="38"/>
      <c r="B132" s="39"/>
      <c r="C132" s="219" t="s">
        <v>225</v>
      </c>
      <c r="D132" s="219" t="s">
        <v>128</v>
      </c>
      <c r="E132" s="220" t="s">
        <v>226</v>
      </c>
      <c r="F132" s="221" t="s">
        <v>227</v>
      </c>
      <c r="G132" s="222" t="s">
        <v>131</v>
      </c>
      <c r="H132" s="223">
        <v>1</v>
      </c>
      <c r="I132" s="224"/>
      <c r="J132" s="225">
        <f>ROUND(I132*H132,2)</f>
        <v>0</v>
      </c>
      <c r="K132" s="221" t="s">
        <v>143</v>
      </c>
      <c r="L132" s="44"/>
      <c r="M132" s="226" t="s">
        <v>32</v>
      </c>
      <c r="N132" s="227" t="s">
        <v>51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211</v>
      </c>
      <c r="AT132" s="230" t="s">
        <v>128</v>
      </c>
      <c r="AU132" s="230" t="s">
        <v>87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132</v>
      </c>
      <c r="BK132" s="231">
        <f>ROUND(I132*H132,2)</f>
        <v>0</v>
      </c>
      <c r="BL132" s="16" t="s">
        <v>211</v>
      </c>
      <c r="BM132" s="230" t="s">
        <v>228</v>
      </c>
    </row>
    <row r="133" spans="1:65" s="2" customFormat="1" ht="16.5" customHeight="1">
      <c r="A133" s="38"/>
      <c r="B133" s="39"/>
      <c r="C133" s="219" t="s">
        <v>229</v>
      </c>
      <c r="D133" s="219" t="s">
        <v>128</v>
      </c>
      <c r="E133" s="220" t="s">
        <v>230</v>
      </c>
      <c r="F133" s="221" t="s">
        <v>231</v>
      </c>
      <c r="G133" s="222" t="s">
        <v>131</v>
      </c>
      <c r="H133" s="223">
        <v>2</v>
      </c>
      <c r="I133" s="224"/>
      <c r="J133" s="225">
        <f>ROUND(I133*H133,2)</f>
        <v>0</v>
      </c>
      <c r="K133" s="221" t="s">
        <v>143</v>
      </c>
      <c r="L133" s="44"/>
      <c r="M133" s="226" t="s">
        <v>32</v>
      </c>
      <c r="N133" s="227" t="s">
        <v>51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0.003</v>
      </c>
      <c r="T133" s="229">
        <f>S133*H133</f>
        <v>0.006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211</v>
      </c>
      <c r="AT133" s="230" t="s">
        <v>128</v>
      </c>
      <c r="AU133" s="230" t="s">
        <v>87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132</v>
      </c>
      <c r="BK133" s="231">
        <f>ROUND(I133*H133,2)</f>
        <v>0</v>
      </c>
      <c r="BL133" s="16" t="s">
        <v>211</v>
      </c>
      <c r="BM133" s="230" t="s">
        <v>232</v>
      </c>
    </row>
    <row r="134" spans="1:65" s="2" customFormat="1" ht="16.5" customHeight="1">
      <c r="A134" s="38"/>
      <c r="B134" s="39"/>
      <c r="C134" s="219" t="s">
        <v>233</v>
      </c>
      <c r="D134" s="219" t="s">
        <v>128</v>
      </c>
      <c r="E134" s="220" t="s">
        <v>234</v>
      </c>
      <c r="F134" s="221" t="s">
        <v>235</v>
      </c>
      <c r="G134" s="222" t="s">
        <v>131</v>
      </c>
      <c r="H134" s="223">
        <v>1</v>
      </c>
      <c r="I134" s="224"/>
      <c r="J134" s="225">
        <f>ROUND(I134*H134,2)</f>
        <v>0</v>
      </c>
      <c r="K134" s="221" t="s">
        <v>143</v>
      </c>
      <c r="L134" s="44"/>
      <c r="M134" s="226" t="s">
        <v>32</v>
      </c>
      <c r="N134" s="227" t="s">
        <v>51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0.016</v>
      </c>
      <c r="T134" s="229">
        <f>S134*H134</f>
        <v>0.016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211</v>
      </c>
      <c r="AT134" s="230" t="s">
        <v>128</v>
      </c>
      <c r="AU134" s="230" t="s">
        <v>87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132</v>
      </c>
      <c r="BK134" s="231">
        <f>ROUND(I134*H134,2)</f>
        <v>0</v>
      </c>
      <c r="BL134" s="16" t="s">
        <v>211</v>
      </c>
      <c r="BM134" s="230" t="s">
        <v>236</v>
      </c>
    </row>
    <row r="135" spans="1:63" s="12" customFormat="1" ht="22.8" customHeight="1">
      <c r="A135" s="12"/>
      <c r="B135" s="203"/>
      <c r="C135" s="204"/>
      <c r="D135" s="205" t="s">
        <v>77</v>
      </c>
      <c r="E135" s="217" t="s">
        <v>237</v>
      </c>
      <c r="F135" s="217" t="s">
        <v>238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SUM(P136:P139)</f>
        <v>0</v>
      </c>
      <c r="Q135" s="211"/>
      <c r="R135" s="212">
        <f>SUM(R136:R139)</f>
        <v>0.0207</v>
      </c>
      <c r="S135" s="211"/>
      <c r="T135" s="213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87</v>
      </c>
      <c r="AT135" s="215" t="s">
        <v>77</v>
      </c>
      <c r="AU135" s="215" t="s">
        <v>21</v>
      </c>
      <c r="AY135" s="214" t="s">
        <v>125</v>
      </c>
      <c r="BK135" s="216">
        <f>SUM(BK136:BK139)</f>
        <v>0</v>
      </c>
    </row>
    <row r="136" spans="1:65" s="2" customFormat="1" ht="16.5" customHeight="1">
      <c r="A136" s="38"/>
      <c r="B136" s="39"/>
      <c r="C136" s="219" t="s">
        <v>7</v>
      </c>
      <c r="D136" s="219" t="s">
        <v>128</v>
      </c>
      <c r="E136" s="220" t="s">
        <v>239</v>
      </c>
      <c r="F136" s="221" t="s">
        <v>240</v>
      </c>
      <c r="G136" s="222" t="s">
        <v>142</v>
      </c>
      <c r="H136" s="223">
        <v>3</v>
      </c>
      <c r="I136" s="224"/>
      <c r="J136" s="225">
        <f>ROUND(I136*H136,2)</f>
        <v>0</v>
      </c>
      <c r="K136" s="221" t="s">
        <v>143</v>
      </c>
      <c r="L136" s="44"/>
      <c r="M136" s="226" t="s">
        <v>32</v>
      </c>
      <c r="N136" s="227" t="s">
        <v>51</v>
      </c>
      <c r="O136" s="85"/>
      <c r="P136" s="228">
        <f>O136*H136</f>
        <v>0</v>
      </c>
      <c r="Q136" s="228">
        <v>0.0069</v>
      </c>
      <c r="R136" s="228">
        <f>Q136*H136</f>
        <v>0.0207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211</v>
      </c>
      <c r="AT136" s="230" t="s">
        <v>128</v>
      </c>
      <c r="AU136" s="230" t="s">
        <v>87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132</v>
      </c>
      <c r="BK136" s="231">
        <f>ROUND(I136*H136,2)</f>
        <v>0</v>
      </c>
      <c r="BL136" s="16" t="s">
        <v>211</v>
      </c>
      <c r="BM136" s="230" t="s">
        <v>241</v>
      </c>
    </row>
    <row r="137" spans="1:51" s="13" customFormat="1" ht="12">
      <c r="A137" s="13"/>
      <c r="B137" s="236"/>
      <c r="C137" s="237"/>
      <c r="D137" s="232" t="s">
        <v>136</v>
      </c>
      <c r="E137" s="238" t="s">
        <v>32</v>
      </c>
      <c r="F137" s="239" t="s">
        <v>242</v>
      </c>
      <c r="G137" s="237"/>
      <c r="H137" s="240">
        <v>3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136</v>
      </c>
      <c r="AU137" s="246" t="s">
        <v>87</v>
      </c>
      <c r="AV137" s="13" t="s">
        <v>87</v>
      </c>
      <c r="AW137" s="13" t="s">
        <v>39</v>
      </c>
      <c r="AX137" s="13" t="s">
        <v>21</v>
      </c>
      <c r="AY137" s="246" t="s">
        <v>125</v>
      </c>
    </row>
    <row r="138" spans="1:65" s="2" customFormat="1" ht="24" customHeight="1">
      <c r="A138" s="38"/>
      <c r="B138" s="39"/>
      <c r="C138" s="219" t="s">
        <v>243</v>
      </c>
      <c r="D138" s="219" t="s">
        <v>128</v>
      </c>
      <c r="E138" s="220" t="s">
        <v>244</v>
      </c>
      <c r="F138" s="221" t="s">
        <v>245</v>
      </c>
      <c r="G138" s="222" t="s">
        <v>131</v>
      </c>
      <c r="H138" s="223">
        <v>4</v>
      </c>
      <c r="I138" s="224"/>
      <c r="J138" s="225">
        <f>ROUND(I138*H138,2)</f>
        <v>0</v>
      </c>
      <c r="K138" s="221" t="s">
        <v>143</v>
      </c>
      <c r="L138" s="44"/>
      <c r="M138" s="226" t="s">
        <v>32</v>
      </c>
      <c r="N138" s="227" t="s">
        <v>51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211</v>
      </c>
      <c r="AT138" s="230" t="s">
        <v>128</v>
      </c>
      <c r="AU138" s="230" t="s">
        <v>87</v>
      </c>
      <c r="AY138" s="16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132</v>
      </c>
      <c r="BK138" s="231">
        <f>ROUND(I138*H138,2)</f>
        <v>0</v>
      </c>
      <c r="BL138" s="16" t="s">
        <v>211</v>
      </c>
      <c r="BM138" s="230" t="s">
        <v>246</v>
      </c>
    </row>
    <row r="139" spans="1:51" s="13" customFormat="1" ht="12">
      <c r="A139" s="13"/>
      <c r="B139" s="236"/>
      <c r="C139" s="237"/>
      <c r="D139" s="232" t="s">
        <v>136</v>
      </c>
      <c r="E139" s="238" t="s">
        <v>32</v>
      </c>
      <c r="F139" s="239" t="s">
        <v>247</v>
      </c>
      <c r="G139" s="237"/>
      <c r="H139" s="240">
        <v>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136</v>
      </c>
      <c r="AU139" s="246" t="s">
        <v>87</v>
      </c>
      <c r="AV139" s="13" t="s">
        <v>87</v>
      </c>
      <c r="AW139" s="13" t="s">
        <v>39</v>
      </c>
      <c r="AX139" s="13" t="s">
        <v>21</v>
      </c>
      <c r="AY139" s="246" t="s">
        <v>125</v>
      </c>
    </row>
    <row r="140" spans="1:63" s="12" customFormat="1" ht="22.8" customHeight="1">
      <c r="A140" s="12"/>
      <c r="B140" s="203"/>
      <c r="C140" s="204"/>
      <c r="D140" s="205" t="s">
        <v>77</v>
      </c>
      <c r="E140" s="217" t="s">
        <v>248</v>
      </c>
      <c r="F140" s="217" t="s">
        <v>249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SUM(P141:P149)</f>
        <v>0</v>
      </c>
      <c r="Q140" s="211"/>
      <c r="R140" s="212">
        <f>SUM(R141:R149)</f>
        <v>0.2768</v>
      </c>
      <c r="S140" s="211"/>
      <c r="T140" s="213">
        <f>SUM(T141:T149)</f>
        <v>0.5334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87</v>
      </c>
      <c r="AT140" s="215" t="s">
        <v>77</v>
      </c>
      <c r="AU140" s="215" t="s">
        <v>21</v>
      </c>
      <c r="AY140" s="214" t="s">
        <v>125</v>
      </c>
      <c r="BK140" s="216">
        <f>SUM(BK141:BK149)</f>
        <v>0</v>
      </c>
    </row>
    <row r="141" spans="1:65" s="2" customFormat="1" ht="24" customHeight="1">
      <c r="A141" s="38"/>
      <c r="B141" s="39"/>
      <c r="C141" s="219" t="s">
        <v>250</v>
      </c>
      <c r="D141" s="219" t="s">
        <v>128</v>
      </c>
      <c r="E141" s="220" t="s">
        <v>251</v>
      </c>
      <c r="F141" s="221" t="s">
        <v>252</v>
      </c>
      <c r="G141" s="222" t="s">
        <v>142</v>
      </c>
      <c r="H141" s="223">
        <v>30</v>
      </c>
      <c r="I141" s="224"/>
      <c r="J141" s="225">
        <f>ROUND(I141*H141,2)</f>
        <v>0</v>
      </c>
      <c r="K141" s="221" t="s">
        <v>143</v>
      </c>
      <c r="L141" s="44"/>
      <c r="M141" s="226" t="s">
        <v>32</v>
      </c>
      <c r="N141" s="227" t="s">
        <v>51</v>
      </c>
      <c r="O141" s="85"/>
      <c r="P141" s="228">
        <f>O141*H141</f>
        <v>0</v>
      </c>
      <c r="Q141" s="228">
        <v>0.00036</v>
      </c>
      <c r="R141" s="228">
        <f>Q141*H141</f>
        <v>0.0108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211</v>
      </c>
      <c r="AT141" s="230" t="s">
        <v>128</v>
      </c>
      <c r="AU141" s="230" t="s">
        <v>87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132</v>
      </c>
      <c r="BK141" s="231">
        <f>ROUND(I141*H141,2)</f>
        <v>0</v>
      </c>
      <c r="BL141" s="16" t="s">
        <v>211</v>
      </c>
      <c r="BM141" s="230" t="s">
        <v>253</v>
      </c>
    </row>
    <row r="142" spans="1:47" s="2" customFormat="1" ht="12">
      <c r="A142" s="38"/>
      <c r="B142" s="39"/>
      <c r="C142" s="40"/>
      <c r="D142" s="232" t="s">
        <v>134</v>
      </c>
      <c r="E142" s="40"/>
      <c r="F142" s="233" t="s">
        <v>254</v>
      </c>
      <c r="G142" s="40"/>
      <c r="H142" s="40"/>
      <c r="I142" s="137"/>
      <c r="J142" s="40"/>
      <c r="K142" s="40"/>
      <c r="L142" s="44"/>
      <c r="M142" s="234"/>
      <c r="N142" s="235"/>
      <c r="O142" s="85"/>
      <c r="P142" s="85"/>
      <c r="Q142" s="85"/>
      <c r="R142" s="85"/>
      <c r="S142" s="85"/>
      <c r="T142" s="86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134</v>
      </c>
      <c r="AU142" s="16" t="s">
        <v>87</v>
      </c>
    </row>
    <row r="143" spans="1:65" s="2" customFormat="1" ht="16.5" customHeight="1">
      <c r="A143" s="38"/>
      <c r="B143" s="39"/>
      <c r="C143" s="219" t="s">
        <v>255</v>
      </c>
      <c r="D143" s="219" t="s">
        <v>128</v>
      </c>
      <c r="E143" s="220" t="s">
        <v>256</v>
      </c>
      <c r="F143" s="221" t="s">
        <v>257</v>
      </c>
      <c r="G143" s="222" t="s">
        <v>142</v>
      </c>
      <c r="H143" s="223">
        <v>30</v>
      </c>
      <c r="I143" s="224"/>
      <c r="J143" s="225">
        <f>ROUND(I143*H143,2)</f>
        <v>0</v>
      </c>
      <c r="K143" s="221" t="s">
        <v>143</v>
      </c>
      <c r="L143" s="44"/>
      <c r="M143" s="226" t="s">
        <v>32</v>
      </c>
      <c r="N143" s="227" t="s">
        <v>51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211</v>
      </c>
      <c r="AT143" s="230" t="s">
        <v>128</v>
      </c>
      <c r="AU143" s="230" t="s">
        <v>87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132</v>
      </c>
      <c r="BK143" s="231">
        <f>ROUND(I143*H143,2)</f>
        <v>0</v>
      </c>
      <c r="BL143" s="16" t="s">
        <v>211</v>
      </c>
      <c r="BM143" s="230" t="s">
        <v>258</v>
      </c>
    </row>
    <row r="144" spans="1:47" s="2" customFormat="1" ht="12">
      <c r="A144" s="38"/>
      <c r="B144" s="39"/>
      <c r="C144" s="40"/>
      <c r="D144" s="232" t="s">
        <v>134</v>
      </c>
      <c r="E144" s="40"/>
      <c r="F144" s="233" t="s">
        <v>254</v>
      </c>
      <c r="G144" s="40"/>
      <c r="H144" s="40"/>
      <c r="I144" s="137"/>
      <c r="J144" s="40"/>
      <c r="K144" s="40"/>
      <c r="L144" s="44"/>
      <c r="M144" s="234"/>
      <c r="N144" s="235"/>
      <c r="O144" s="85"/>
      <c r="P144" s="85"/>
      <c r="Q144" s="85"/>
      <c r="R144" s="85"/>
      <c r="S144" s="85"/>
      <c r="T144" s="86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134</v>
      </c>
      <c r="AU144" s="16" t="s">
        <v>87</v>
      </c>
    </row>
    <row r="145" spans="1:65" s="2" customFormat="1" ht="16.5" customHeight="1">
      <c r="A145" s="38"/>
      <c r="B145" s="39"/>
      <c r="C145" s="219" t="s">
        <v>259</v>
      </c>
      <c r="D145" s="219" t="s">
        <v>128</v>
      </c>
      <c r="E145" s="220" t="s">
        <v>260</v>
      </c>
      <c r="F145" s="221" t="s">
        <v>261</v>
      </c>
      <c r="G145" s="222" t="s">
        <v>142</v>
      </c>
      <c r="H145" s="223">
        <v>30</v>
      </c>
      <c r="I145" s="224"/>
      <c r="J145" s="225">
        <f>ROUND(I145*H145,2)</f>
        <v>0</v>
      </c>
      <c r="K145" s="221" t="s">
        <v>143</v>
      </c>
      <c r="L145" s="44"/>
      <c r="M145" s="226" t="s">
        <v>32</v>
      </c>
      <c r="N145" s="227" t="s">
        <v>51</v>
      </c>
      <c r="O145" s="85"/>
      <c r="P145" s="228">
        <f>O145*H145</f>
        <v>0</v>
      </c>
      <c r="Q145" s="228">
        <v>0</v>
      </c>
      <c r="R145" s="228">
        <f>Q145*H145</f>
        <v>0</v>
      </c>
      <c r="S145" s="228">
        <v>0.01778</v>
      </c>
      <c r="T145" s="229">
        <f>S145*H145</f>
        <v>0.5334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211</v>
      </c>
      <c r="AT145" s="230" t="s">
        <v>128</v>
      </c>
      <c r="AU145" s="230" t="s">
        <v>87</v>
      </c>
      <c r="AY145" s="16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132</v>
      </c>
      <c r="BK145" s="231">
        <f>ROUND(I145*H145,2)</f>
        <v>0</v>
      </c>
      <c r="BL145" s="16" t="s">
        <v>211</v>
      </c>
      <c r="BM145" s="230" t="s">
        <v>262</v>
      </c>
    </row>
    <row r="146" spans="1:47" s="2" customFormat="1" ht="12">
      <c r="A146" s="38"/>
      <c r="B146" s="39"/>
      <c r="C146" s="40"/>
      <c r="D146" s="232" t="s">
        <v>134</v>
      </c>
      <c r="E146" s="40"/>
      <c r="F146" s="233" t="s">
        <v>263</v>
      </c>
      <c r="G146" s="40"/>
      <c r="H146" s="40"/>
      <c r="I146" s="137"/>
      <c r="J146" s="40"/>
      <c r="K146" s="40"/>
      <c r="L146" s="44"/>
      <c r="M146" s="234"/>
      <c r="N146" s="235"/>
      <c r="O146" s="85"/>
      <c r="P146" s="85"/>
      <c r="Q146" s="85"/>
      <c r="R146" s="85"/>
      <c r="S146" s="85"/>
      <c r="T146" s="86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134</v>
      </c>
      <c r="AU146" s="16" t="s">
        <v>87</v>
      </c>
    </row>
    <row r="147" spans="1:65" s="2" customFormat="1" ht="16.5" customHeight="1">
      <c r="A147" s="38"/>
      <c r="B147" s="39"/>
      <c r="C147" s="247" t="s">
        <v>264</v>
      </c>
      <c r="D147" s="247" t="s">
        <v>185</v>
      </c>
      <c r="E147" s="248" t="s">
        <v>265</v>
      </c>
      <c r="F147" s="249" t="s">
        <v>266</v>
      </c>
      <c r="G147" s="250" t="s">
        <v>131</v>
      </c>
      <c r="H147" s="251">
        <v>200</v>
      </c>
      <c r="I147" s="252"/>
      <c r="J147" s="253">
        <f>ROUND(I147*H147,2)</f>
        <v>0</v>
      </c>
      <c r="K147" s="249" t="s">
        <v>32</v>
      </c>
      <c r="L147" s="254"/>
      <c r="M147" s="255" t="s">
        <v>32</v>
      </c>
      <c r="N147" s="256" t="s">
        <v>51</v>
      </c>
      <c r="O147" s="85"/>
      <c r="P147" s="228">
        <f>O147*H147</f>
        <v>0</v>
      </c>
      <c r="Q147" s="228">
        <v>0.00133</v>
      </c>
      <c r="R147" s="228">
        <f>Q147*H147</f>
        <v>0.266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267</v>
      </c>
      <c r="AT147" s="230" t="s">
        <v>185</v>
      </c>
      <c r="AU147" s="230" t="s">
        <v>87</v>
      </c>
      <c r="AY147" s="16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132</v>
      </c>
      <c r="BK147" s="231">
        <f>ROUND(I147*H147,2)</f>
        <v>0</v>
      </c>
      <c r="BL147" s="16" t="s">
        <v>211</v>
      </c>
      <c r="BM147" s="230" t="s">
        <v>268</v>
      </c>
    </row>
    <row r="148" spans="1:65" s="2" customFormat="1" ht="16.5" customHeight="1">
      <c r="A148" s="38"/>
      <c r="B148" s="39"/>
      <c r="C148" s="219" t="s">
        <v>269</v>
      </c>
      <c r="D148" s="219" t="s">
        <v>128</v>
      </c>
      <c r="E148" s="220" t="s">
        <v>270</v>
      </c>
      <c r="F148" s="221" t="s">
        <v>271</v>
      </c>
      <c r="G148" s="222" t="s">
        <v>142</v>
      </c>
      <c r="H148" s="223">
        <v>30</v>
      </c>
      <c r="I148" s="224"/>
      <c r="J148" s="225">
        <f>ROUND(I148*H148,2)</f>
        <v>0</v>
      </c>
      <c r="K148" s="221" t="s">
        <v>143</v>
      </c>
      <c r="L148" s="44"/>
      <c r="M148" s="226" t="s">
        <v>32</v>
      </c>
      <c r="N148" s="227" t="s">
        <v>51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0" t="s">
        <v>211</v>
      </c>
      <c r="AT148" s="230" t="s">
        <v>128</v>
      </c>
      <c r="AU148" s="230" t="s">
        <v>87</v>
      </c>
      <c r="AY148" s="16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132</v>
      </c>
      <c r="BK148" s="231">
        <f>ROUND(I148*H148,2)</f>
        <v>0</v>
      </c>
      <c r="BL148" s="16" t="s">
        <v>211</v>
      </c>
      <c r="BM148" s="230" t="s">
        <v>272</v>
      </c>
    </row>
    <row r="149" spans="1:47" s="2" customFormat="1" ht="12">
      <c r="A149" s="38"/>
      <c r="B149" s="39"/>
      <c r="C149" s="40"/>
      <c r="D149" s="232" t="s">
        <v>134</v>
      </c>
      <c r="E149" s="40"/>
      <c r="F149" s="233" t="s">
        <v>263</v>
      </c>
      <c r="G149" s="40"/>
      <c r="H149" s="40"/>
      <c r="I149" s="137"/>
      <c r="J149" s="40"/>
      <c r="K149" s="40"/>
      <c r="L149" s="44"/>
      <c r="M149" s="234"/>
      <c r="N149" s="235"/>
      <c r="O149" s="85"/>
      <c r="P149" s="85"/>
      <c r="Q149" s="85"/>
      <c r="R149" s="85"/>
      <c r="S149" s="85"/>
      <c r="T149" s="86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134</v>
      </c>
      <c r="AU149" s="16" t="s">
        <v>87</v>
      </c>
    </row>
    <row r="150" spans="1:63" s="12" customFormat="1" ht="22.8" customHeight="1">
      <c r="A150" s="12"/>
      <c r="B150" s="203"/>
      <c r="C150" s="204"/>
      <c r="D150" s="205" t="s">
        <v>77</v>
      </c>
      <c r="E150" s="217" t="s">
        <v>273</v>
      </c>
      <c r="F150" s="217" t="s">
        <v>274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SUM(P151:P157)</f>
        <v>0</v>
      </c>
      <c r="Q150" s="211"/>
      <c r="R150" s="212">
        <f>SUM(R151:R157)</f>
        <v>0.0059</v>
      </c>
      <c r="S150" s="211"/>
      <c r="T150" s="213">
        <f>SUM(T151:T157)</f>
        <v>0.10750000000000001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87</v>
      </c>
      <c r="AT150" s="215" t="s">
        <v>77</v>
      </c>
      <c r="AU150" s="215" t="s">
        <v>21</v>
      </c>
      <c r="AY150" s="214" t="s">
        <v>125</v>
      </c>
      <c r="BK150" s="216">
        <f>SUM(BK151:BK157)</f>
        <v>0</v>
      </c>
    </row>
    <row r="151" spans="1:65" s="2" customFormat="1" ht="16.5" customHeight="1">
      <c r="A151" s="38"/>
      <c r="B151" s="39"/>
      <c r="C151" s="219" t="s">
        <v>275</v>
      </c>
      <c r="D151" s="219" t="s">
        <v>128</v>
      </c>
      <c r="E151" s="220" t="s">
        <v>276</v>
      </c>
      <c r="F151" s="221" t="s">
        <v>277</v>
      </c>
      <c r="G151" s="222" t="s">
        <v>278</v>
      </c>
      <c r="H151" s="223">
        <v>2.5</v>
      </c>
      <c r="I151" s="224"/>
      <c r="J151" s="225">
        <f>ROUND(I151*H151,2)</f>
        <v>0</v>
      </c>
      <c r="K151" s="221" t="s">
        <v>143</v>
      </c>
      <c r="L151" s="44"/>
      <c r="M151" s="226" t="s">
        <v>32</v>
      </c>
      <c r="N151" s="227" t="s">
        <v>51</v>
      </c>
      <c r="O151" s="85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211</v>
      </c>
      <c r="AT151" s="230" t="s">
        <v>128</v>
      </c>
      <c r="AU151" s="230" t="s">
        <v>87</v>
      </c>
      <c r="AY151" s="16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132</v>
      </c>
      <c r="BK151" s="231">
        <f>ROUND(I151*H151,2)</f>
        <v>0</v>
      </c>
      <c r="BL151" s="16" t="s">
        <v>211</v>
      </c>
      <c r="BM151" s="230" t="s">
        <v>279</v>
      </c>
    </row>
    <row r="152" spans="1:47" s="2" customFormat="1" ht="12">
      <c r="A152" s="38"/>
      <c r="B152" s="39"/>
      <c r="C152" s="40"/>
      <c r="D152" s="232" t="s">
        <v>134</v>
      </c>
      <c r="E152" s="40"/>
      <c r="F152" s="233" t="s">
        <v>280</v>
      </c>
      <c r="G152" s="40"/>
      <c r="H152" s="40"/>
      <c r="I152" s="137"/>
      <c r="J152" s="40"/>
      <c r="K152" s="40"/>
      <c r="L152" s="44"/>
      <c r="M152" s="234"/>
      <c r="N152" s="235"/>
      <c r="O152" s="85"/>
      <c r="P152" s="85"/>
      <c r="Q152" s="85"/>
      <c r="R152" s="85"/>
      <c r="S152" s="85"/>
      <c r="T152" s="86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134</v>
      </c>
      <c r="AU152" s="16" t="s">
        <v>87</v>
      </c>
    </row>
    <row r="153" spans="1:65" s="2" customFormat="1" ht="24" customHeight="1">
      <c r="A153" s="38"/>
      <c r="B153" s="39"/>
      <c r="C153" s="247" t="s">
        <v>281</v>
      </c>
      <c r="D153" s="247" t="s">
        <v>185</v>
      </c>
      <c r="E153" s="248" t="s">
        <v>282</v>
      </c>
      <c r="F153" s="249" t="s">
        <v>283</v>
      </c>
      <c r="G153" s="250" t="s">
        <v>131</v>
      </c>
      <c r="H153" s="251">
        <v>1</v>
      </c>
      <c r="I153" s="252"/>
      <c r="J153" s="253">
        <f>ROUND(I153*H153,2)</f>
        <v>0</v>
      </c>
      <c r="K153" s="249" t="s">
        <v>32</v>
      </c>
      <c r="L153" s="254"/>
      <c r="M153" s="255" t="s">
        <v>32</v>
      </c>
      <c r="N153" s="256" t="s">
        <v>51</v>
      </c>
      <c r="O153" s="85"/>
      <c r="P153" s="228">
        <f>O153*H153</f>
        <v>0</v>
      </c>
      <c r="Q153" s="228">
        <v>0.0059</v>
      </c>
      <c r="R153" s="228">
        <f>Q153*H153</f>
        <v>0.0059</v>
      </c>
      <c r="S153" s="228">
        <v>0</v>
      </c>
      <c r="T153" s="22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267</v>
      </c>
      <c r="AT153" s="230" t="s">
        <v>185</v>
      </c>
      <c r="AU153" s="230" t="s">
        <v>87</v>
      </c>
      <c r="AY153" s="16" t="s">
        <v>125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132</v>
      </c>
      <c r="BK153" s="231">
        <f>ROUND(I153*H153,2)</f>
        <v>0</v>
      </c>
      <c r="BL153" s="16" t="s">
        <v>211</v>
      </c>
      <c r="BM153" s="230" t="s">
        <v>284</v>
      </c>
    </row>
    <row r="154" spans="1:65" s="2" customFormat="1" ht="16.5" customHeight="1">
      <c r="A154" s="38"/>
      <c r="B154" s="39"/>
      <c r="C154" s="219" t="s">
        <v>285</v>
      </c>
      <c r="D154" s="219" t="s">
        <v>128</v>
      </c>
      <c r="E154" s="220" t="s">
        <v>286</v>
      </c>
      <c r="F154" s="221" t="s">
        <v>287</v>
      </c>
      <c r="G154" s="222" t="s">
        <v>278</v>
      </c>
      <c r="H154" s="223">
        <v>2.5</v>
      </c>
      <c r="I154" s="224"/>
      <c r="J154" s="225">
        <f>ROUND(I154*H154,2)</f>
        <v>0</v>
      </c>
      <c r="K154" s="221" t="s">
        <v>143</v>
      </c>
      <c r="L154" s="44"/>
      <c r="M154" s="226" t="s">
        <v>32</v>
      </c>
      <c r="N154" s="227" t="s">
        <v>51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0.035</v>
      </c>
      <c r="T154" s="229">
        <f>S154*H154</f>
        <v>0.08750000000000001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211</v>
      </c>
      <c r="AT154" s="230" t="s">
        <v>128</v>
      </c>
      <c r="AU154" s="230" t="s">
        <v>87</v>
      </c>
      <c r="AY154" s="16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132</v>
      </c>
      <c r="BK154" s="231">
        <f>ROUND(I154*H154,2)</f>
        <v>0</v>
      </c>
      <c r="BL154" s="16" t="s">
        <v>211</v>
      </c>
      <c r="BM154" s="230" t="s">
        <v>288</v>
      </c>
    </row>
    <row r="155" spans="1:47" s="2" customFormat="1" ht="12">
      <c r="A155" s="38"/>
      <c r="B155" s="39"/>
      <c r="C155" s="40"/>
      <c r="D155" s="232" t="s">
        <v>134</v>
      </c>
      <c r="E155" s="40"/>
      <c r="F155" s="233" t="s">
        <v>289</v>
      </c>
      <c r="G155" s="40"/>
      <c r="H155" s="40"/>
      <c r="I155" s="137"/>
      <c r="J155" s="40"/>
      <c r="K155" s="40"/>
      <c r="L155" s="44"/>
      <c r="M155" s="234"/>
      <c r="N155" s="235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134</v>
      </c>
      <c r="AU155" s="16" t="s">
        <v>87</v>
      </c>
    </row>
    <row r="156" spans="1:65" s="2" customFormat="1" ht="16.5" customHeight="1">
      <c r="A156" s="38"/>
      <c r="B156" s="39"/>
      <c r="C156" s="219" t="s">
        <v>290</v>
      </c>
      <c r="D156" s="219" t="s">
        <v>128</v>
      </c>
      <c r="E156" s="220" t="s">
        <v>291</v>
      </c>
      <c r="F156" s="221" t="s">
        <v>292</v>
      </c>
      <c r="G156" s="222" t="s">
        <v>293</v>
      </c>
      <c r="H156" s="223">
        <v>20</v>
      </c>
      <c r="I156" s="224"/>
      <c r="J156" s="225">
        <f>ROUND(I156*H156,2)</f>
        <v>0</v>
      </c>
      <c r="K156" s="221" t="s">
        <v>143</v>
      </c>
      <c r="L156" s="44"/>
      <c r="M156" s="226" t="s">
        <v>32</v>
      </c>
      <c r="N156" s="227" t="s">
        <v>51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0.001</v>
      </c>
      <c r="T156" s="229">
        <f>S156*H156</f>
        <v>0.02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0" t="s">
        <v>211</v>
      </c>
      <c r="AT156" s="230" t="s">
        <v>128</v>
      </c>
      <c r="AU156" s="230" t="s">
        <v>87</v>
      </c>
      <c r="AY156" s="16" t="s">
        <v>125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132</v>
      </c>
      <c r="BK156" s="231">
        <f>ROUND(I156*H156,2)</f>
        <v>0</v>
      </c>
      <c r="BL156" s="16" t="s">
        <v>211</v>
      </c>
      <c r="BM156" s="230" t="s">
        <v>294</v>
      </c>
    </row>
    <row r="157" spans="1:47" s="2" customFormat="1" ht="12">
      <c r="A157" s="38"/>
      <c r="B157" s="39"/>
      <c r="C157" s="40"/>
      <c r="D157" s="232" t="s">
        <v>134</v>
      </c>
      <c r="E157" s="40"/>
      <c r="F157" s="233" t="s">
        <v>295</v>
      </c>
      <c r="G157" s="40"/>
      <c r="H157" s="40"/>
      <c r="I157" s="137"/>
      <c r="J157" s="40"/>
      <c r="K157" s="40"/>
      <c r="L157" s="44"/>
      <c r="M157" s="234"/>
      <c r="N157" s="235"/>
      <c r="O157" s="85"/>
      <c r="P157" s="85"/>
      <c r="Q157" s="85"/>
      <c r="R157" s="85"/>
      <c r="S157" s="85"/>
      <c r="T157" s="86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134</v>
      </c>
      <c r="AU157" s="16" t="s">
        <v>87</v>
      </c>
    </row>
    <row r="158" spans="1:63" s="12" customFormat="1" ht="22.8" customHeight="1">
      <c r="A158" s="12"/>
      <c r="B158" s="203"/>
      <c r="C158" s="204"/>
      <c r="D158" s="205" t="s">
        <v>77</v>
      </c>
      <c r="E158" s="217" t="s">
        <v>296</v>
      </c>
      <c r="F158" s="217" t="s">
        <v>297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SUM(P159:P160)</f>
        <v>0</v>
      </c>
      <c r="Q158" s="211"/>
      <c r="R158" s="212">
        <f>SUM(R159:R160)</f>
        <v>0.00486</v>
      </c>
      <c r="S158" s="211"/>
      <c r="T158" s="213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87</v>
      </c>
      <c r="AT158" s="215" t="s">
        <v>77</v>
      </c>
      <c r="AU158" s="215" t="s">
        <v>21</v>
      </c>
      <c r="AY158" s="214" t="s">
        <v>125</v>
      </c>
      <c r="BK158" s="216">
        <f>SUM(BK159:BK160)</f>
        <v>0</v>
      </c>
    </row>
    <row r="159" spans="1:65" s="2" customFormat="1" ht="24" customHeight="1">
      <c r="A159" s="38"/>
      <c r="B159" s="39"/>
      <c r="C159" s="219" t="s">
        <v>267</v>
      </c>
      <c r="D159" s="219" t="s">
        <v>128</v>
      </c>
      <c r="E159" s="220" t="s">
        <v>298</v>
      </c>
      <c r="F159" s="221" t="s">
        <v>299</v>
      </c>
      <c r="G159" s="222" t="s">
        <v>142</v>
      </c>
      <c r="H159" s="223">
        <v>18</v>
      </c>
      <c r="I159" s="224"/>
      <c r="J159" s="225">
        <f>ROUND(I159*H159,2)</f>
        <v>0</v>
      </c>
      <c r="K159" s="221" t="s">
        <v>143</v>
      </c>
      <c r="L159" s="44"/>
      <c r="M159" s="226" t="s">
        <v>32</v>
      </c>
      <c r="N159" s="227" t="s">
        <v>51</v>
      </c>
      <c r="O159" s="85"/>
      <c r="P159" s="228">
        <f>O159*H159</f>
        <v>0</v>
      </c>
      <c r="Q159" s="228">
        <v>0.00027</v>
      </c>
      <c r="R159" s="228">
        <f>Q159*H159</f>
        <v>0.00486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211</v>
      </c>
      <c r="AT159" s="230" t="s">
        <v>128</v>
      </c>
      <c r="AU159" s="230" t="s">
        <v>87</v>
      </c>
      <c r="AY159" s="16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132</v>
      </c>
      <c r="BK159" s="231">
        <f>ROUND(I159*H159,2)</f>
        <v>0</v>
      </c>
      <c r="BL159" s="16" t="s">
        <v>211</v>
      </c>
      <c r="BM159" s="230" t="s">
        <v>300</v>
      </c>
    </row>
    <row r="160" spans="1:51" s="13" customFormat="1" ht="12">
      <c r="A160" s="13"/>
      <c r="B160" s="236"/>
      <c r="C160" s="237"/>
      <c r="D160" s="232" t="s">
        <v>136</v>
      </c>
      <c r="E160" s="238" t="s">
        <v>32</v>
      </c>
      <c r="F160" s="239" t="s">
        <v>301</v>
      </c>
      <c r="G160" s="237"/>
      <c r="H160" s="240">
        <v>18</v>
      </c>
      <c r="I160" s="241"/>
      <c r="J160" s="237"/>
      <c r="K160" s="237"/>
      <c r="L160" s="242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136</v>
      </c>
      <c r="AU160" s="246" t="s">
        <v>87</v>
      </c>
      <c r="AV160" s="13" t="s">
        <v>87</v>
      </c>
      <c r="AW160" s="13" t="s">
        <v>39</v>
      </c>
      <c r="AX160" s="13" t="s">
        <v>21</v>
      </c>
      <c r="AY160" s="246" t="s">
        <v>125</v>
      </c>
    </row>
    <row r="161" spans="1:31" s="2" customFormat="1" ht="6.95" customHeight="1">
      <c r="A161" s="38"/>
      <c r="B161" s="60"/>
      <c r="C161" s="61"/>
      <c r="D161" s="61"/>
      <c r="E161" s="61"/>
      <c r="F161" s="61"/>
      <c r="G161" s="61"/>
      <c r="H161" s="61"/>
      <c r="I161" s="167"/>
      <c r="J161" s="61"/>
      <c r="K161" s="61"/>
      <c r="L161" s="44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sheetProtection password="CC35" sheet="1" objects="1" scenarios="1" formatColumns="0" formatRows="0" autoFilter="0"/>
  <autoFilter ref="C90:K16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9"/>
      <c r="AT3" s="16" t="s">
        <v>87</v>
      </c>
    </row>
    <row r="4" spans="2:46" s="1" customFormat="1" ht="24.95" customHeight="1">
      <c r="B4" s="19"/>
      <c r="D4" s="133" t="s">
        <v>91</v>
      </c>
      <c r="I4" s="129"/>
      <c r="L4" s="19"/>
      <c r="M4" s="134" t="s">
        <v>10</v>
      </c>
      <c r="AT4" s="16" t="s">
        <v>39</v>
      </c>
    </row>
    <row r="5" spans="2:12" s="1" customFormat="1" ht="6.95" customHeight="1">
      <c r="B5" s="19"/>
      <c r="I5" s="129"/>
      <c r="L5" s="19"/>
    </row>
    <row r="6" spans="2:12" s="1" customFormat="1" ht="12" customHeight="1">
      <c r="B6" s="19"/>
      <c r="D6" s="135" t="s">
        <v>16</v>
      </c>
      <c r="I6" s="129"/>
      <c r="L6" s="19"/>
    </row>
    <row r="7" spans="2:12" s="1" customFormat="1" ht="16.5" customHeight="1">
      <c r="B7" s="19"/>
      <c r="E7" s="136" t="str">
        <f>'Rekapitulace stavby'!K6</f>
        <v>PS Jičín, provozní budova, oprava komínu</v>
      </c>
      <c r="F7" s="135"/>
      <c r="G7" s="135"/>
      <c r="H7" s="135"/>
      <c r="I7" s="129"/>
      <c r="L7" s="19"/>
    </row>
    <row r="8" spans="1:31" s="2" customFormat="1" ht="12" customHeight="1">
      <c r="A8" s="38"/>
      <c r="B8" s="44"/>
      <c r="C8" s="38"/>
      <c r="D8" s="135" t="s">
        <v>92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302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32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8. 6. 2020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30</v>
      </c>
      <c r="E14" s="38"/>
      <c r="F14" s="38"/>
      <c r="G14" s="38"/>
      <c r="H14" s="38"/>
      <c r="I14" s="141" t="s">
        <v>31</v>
      </c>
      <c r="J14" s="140" t="s">
        <v>32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33</v>
      </c>
      <c r="F15" s="38"/>
      <c r="G15" s="38"/>
      <c r="H15" s="38"/>
      <c r="I15" s="141" t="s">
        <v>34</v>
      </c>
      <c r="J15" s="140" t="s">
        <v>32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35</v>
      </c>
      <c r="E17" s="38"/>
      <c r="F17" s="38"/>
      <c r="G17" s="38"/>
      <c r="H17" s="38"/>
      <c r="I17" s="141" t="s">
        <v>31</v>
      </c>
      <c r="J17" s="32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0"/>
      <c r="G18" s="140"/>
      <c r="H18" s="140"/>
      <c r="I18" s="141" t="s">
        <v>34</v>
      </c>
      <c r="J18" s="32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37</v>
      </c>
      <c r="E20" s="38"/>
      <c r="F20" s="38"/>
      <c r="G20" s="38"/>
      <c r="H20" s="38"/>
      <c r="I20" s="141" t="s">
        <v>31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34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40</v>
      </c>
      <c r="E23" s="38"/>
      <c r="F23" s="38"/>
      <c r="G23" s="38"/>
      <c r="H23" s="38"/>
      <c r="I23" s="141" t="s">
        <v>31</v>
      </c>
      <c r="J23" s="140" t="s">
        <v>32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41</v>
      </c>
      <c r="F24" s="38"/>
      <c r="G24" s="38"/>
      <c r="H24" s="38"/>
      <c r="I24" s="141" t="s">
        <v>34</v>
      </c>
      <c r="J24" s="140" t="s">
        <v>32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42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43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44</v>
      </c>
      <c r="E30" s="38"/>
      <c r="F30" s="38"/>
      <c r="G30" s="38"/>
      <c r="H30" s="38"/>
      <c r="I30" s="137"/>
      <c r="J30" s="151">
        <f>ROUND(J84,2)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46</v>
      </c>
      <c r="G32" s="38"/>
      <c r="H32" s="38"/>
      <c r="I32" s="153" t="s">
        <v>45</v>
      </c>
      <c r="J32" s="152" t="s">
        <v>47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48</v>
      </c>
      <c r="E33" s="135" t="s">
        <v>49</v>
      </c>
      <c r="F33" s="155">
        <f>ROUND((SUM(BE84:BE95)),2)</f>
        <v>0</v>
      </c>
      <c r="G33" s="38"/>
      <c r="H33" s="38"/>
      <c r="I33" s="156">
        <v>0.21</v>
      </c>
      <c r="J33" s="155">
        <f>ROUND(((SUM(BE84:BE95))*I33),2)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50</v>
      </c>
      <c r="F34" s="155">
        <f>ROUND((SUM(BF84:BF95)),2)</f>
        <v>0</v>
      </c>
      <c r="G34" s="38"/>
      <c r="H34" s="38"/>
      <c r="I34" s="156">
        <v>0.15</v>
      </c>
      <c r="J34" s="155">
        <f>ROUND(((SUM(BF84:BF95))*I34),2)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48</v>
      </c>
      <c r="E35" s="135" t="s">
        <v>51</v>
      </c>
      <c r="F35" s="155">
        <f>ROUND((SUM(BG84:BG95)),2)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52</v>
      </c>
      <c r="F36" s="155">
        <f>ROUND((SUM(BH84:BH95)),2)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53</v>
      </c>
      <c r="F37" s="155">
        <f>ROUND((SUM(BI84:BI95)),2)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54</v>
      </c>
      <c r="E39" s="159"/>
      <c r="F39" s="159"/>
      <c r="G39" s="160" t="s">
        <v>55</v>
      </c>
      <c r="H39" s="161" t="s">
        <v>56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2" t="s">
        <v>94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Jičín, provozní budova, oprava komínu</v>
      </c>
      <c r="F48" s="31"/>
      <c r="G48" s="31"/>
      <c r="H48" s="31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1" t="s">
        <v>92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VON - Vedlejší a ostatní náklady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1" t="s">
        <v>22</v>
      </c>
      <c r="D52" s="40"/>
      <c r="E52" s="40"/>
      <c r="F52" s="26" t="str">
        <f>F12</f>
        <v>Jičín</v>
      </c>
      <c r="G52" s="40"/>
      <c r="H52" s="40"/>
      <c r="I52" s="141" t="s">
        <v>24</v>
      </c>
      <c r="J52" s="73" t="str">
        <f>IF(J12="","",J12)</f>
        <v>8. 6. 2020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Povodí Labe, státní podnik</v>
      </c>
      <c r="G54" s="40"/>
      <c r="H54" s="40"/>
      <c r="I54" s="141" t="s">
        <v>37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1" t="s">
        <v>35</v>
      </c>
      <c r="D55" s="40"/>
      <c r="E55" s="40"/>
      <c r="F55" s="26" t="str">
        <f>IF(E18="","",E18)</f>
        <v>Vyplň údaj</v>
      </c>
      <c r="G55" s="40"/>
      <c r="H55" s="40"/>
      <c r="I55" s="141" t="s">
        <v>40</v>
      </c>
      <c r="J55" s="36" t="str">
        <f>E24</f>
        <v>Lukáš Táborský, DiS.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95</v>
      </c>
      <c r="D57" s="173"/>
      <c r="E57" s="173"/>
      <c r="F57" s="173"/>
      <c r="G57" s="173"/>
      <c r="H57" s="173"/>
      <c r="I57" s="174"/>
      <c r="J57" s="175" t="s">
        <v>96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76</v>
      </c>
      <c r="D59" s="40"/>
      <c r="E59" s="40"/>
      <c r="F59" s="40"/>
      <c r="G59" s="40"/>
      <c r="H59" s="40"/>
      <c r="I59" s="137"/>
      <c r="J59" s="103">
        <f>J84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97</v>
      </c>
    </row>
    <row r="60" spans="1:31" s="9" customFormat="1" ht="24.95" customHeight="1">
      <c r="A60" s="9"/>
      <c r="B60" s="177"/>
      <c r="C60" s="178"/>
      <c r="D60" s="179" t="s">
        <v>303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304</v>
      </c>
      <c r="E61" s="187"/>
      <c r="F61" s="187"/>
      <c r="G61" s="187"/>
      <c r="H61" s="187"/>
      <c r="I61" s="188"/>
      <c r="J61" s="189">
        <f>J86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305</v>
      </c>
      <c r="E62" s="187"/>
      <c r="F62" s="187"/>
      <c r="G62" s="187"/>
      <c r="H62" s="187"/>
      <c r="I62" s="188"/>
      <c r="J62" s="189">
        <f>J89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306</v>
      </c>
      <c r="E63" s="187"/>
      <c r="F63" s="187"/>
      <c r="G63" s="187"/>
      <c r="H63" s="187"/>
      <c r="I63" s="188"/>
      <c r="J63" s="189">
        <f>J92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307</v>
      </c>
      <c r="E64" s="187"/>
      <c r="F64" s="187"/>
      <c r="G64" s="187"/>
      <c r="H64" s="187"/>
      <c r="I64" s="188"/>
      <c r="J64" s="189">
        <f>J94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137"/>
      <c r="J65" s="40"/>
      <c r="K65" s="4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60"/>
      <c r="C66" s="61"/>
      <c r="D66" s="61"/>
      <c r="E66" s="61"/>
      <c r="F66" s="61"/>
      <c r="G66" s="61"/>
      <c r="H66" s="61"/>
      <c r="I66" s="167"/>
      <c r="J66" s="61"/>
      <c r="K66" s="61"/>
      <c r="L66" s="1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2"/>
      <c r="C70" s="63"/>
      <c r="D70" s="63"/>
      <c r="E70" s="63"/>
      <c r="F70" s="63"/>
      <c r="G70" s="63"/>
      <c r="H70" s="63"/>
      <c r="I70" s="170"/>
      <c r="J70" s="63"/>
      <c r="K70" s="63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2" t="s">
        <v>110</v>
      </c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1" t="s">
        <v>16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71" t="str">
        <f>E7</f>
        <v>PS Jičín, provozní budova, oprava komínu</v>
      </c>
      <c r="F74" s="31"/>
      <c r="G74" s="31"/>
      <c r="H74" s="31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1" t="s">
        <v>92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70" t="str">
        <f>E9</f>
        <v>2 - VON - Vedlejší a ostatní náklady</v>
      </c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1" t="s">
        <v>22</v>
      </c>
      <c r="D78" s="40"/>
      <c r="E78" s="40"/>
      <c r="F78" s="26" t="str">
        <f>F12</f>
        <v>Jičín</v>
      </c>
      <c r="G78" s="40"/>
      <c r="H78" s="40"/>
      <c r="I78" s="141" t="s">
        <v>24</v>
      </c>
      <c r="J78" s="73" t="str">
        <f>IF(J12="","",J12)</f>
        <v>8. 6. 2020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1" t="s">
        <v>30</v>
      </c>
      <c r="D80" s="40"/>
      <c r="E80" s="40"/>
      <c r="F80" s="26" t="str">
        <f>E15</f>
        <v>Povodí Labe, státní podnik</v>
      </c>
      <c r="G80" s="40"/>
      <c r="H80" s="40"/>
      <c r="I80" s="141" t="s">
        <v>37</v>
      </c>
      <c r="J80" s="36" t="str">
        <f>E21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7.9" customHeight="1">
      <c r="A81" s="38"/>
      <c r="B81" s="39"/>
      <c r="C81" s="31" t="s">
        <v>35</v>
      </c>
      <c r="D81" s="40"/>
      <c r="E81" s="40"/>
      <c r="F81" s="26" t="str">
        <f>IF(E18="","",E18)</f>
        <v>Vyplň údaj</v>
      </c>
      <c r="G81" s="40"/>
      <c r="H81" s="40"/>
      <c r="I81" s="141" t="s">
        <v>40</v>
      </c>
      <c r="J81" s="36" t="str">
        <f>E24</f>
        <v>Lukáš Táborský, DiS.</v>
      </c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91"/>
      <c r="B83" s="192"/>
      <c r="C83" s="193" t="s">
        <v>111</v>
      </c>
      <c r="D83" s="194" t="s">
        <v>63</v>
      </c>
      <c r="E83" s="194" t="s">
        <v>59</v>
      </c>
      <c r="F83" s="194" t="s">
        <v>60</v>
      </c>
      <c r="G83" s="194" t="s">
        <v>112</v>
      </c>
      <c r="H83" s="194" t="s">
        <v>113</v>
      </c>
      <c r="I83" s="195" t="s">
        <v>114</v>
      </c>
      <c r="J83" s="194" t="s">
        <v>96</v>
      </c>
      <c r="K83" s="196" t="s">
        <v>115</v>
      </c>
      <c r="L83" s="197"/>
      <c r="M83" s="93" t="s">
        <v>32</v>
      </c>
      <c r="N83" s="94" t="s">
        <v>48</v>
      </c>
      <c r="O83" s="94" t="s">
        <v>116</v>
      </c>
      <c r="P83" s="94" t="s">
        <v>117</v>
      </c>
      <c r="Q83" s="94" t="s">
        <v>118</v>
      </c>
      <c r="R83" s="94" t="s">
        <v>119</v>
      </c>
      <c r="S83" s="94" t="s">
        <v>120</v>
      </c>
      <c r="T83" s="95" t="s">
        <v>121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63" s="2" customFormat="1" ht="22.8" customHeight="1">
      <c r="A84" s="38"/>
      <c r="B84" s="39"/>
      <c r="C84" s="100" t="s">
        <v>122</v>
      </c>
      <c r="D84" s="40"/>
      <c r="E84" s="40"/>
      <c r="F84" s="40"/>
      <c r="G84" s="40"/>
      <c r="H84" s="40"/>
      <c r="I84" s="137"/>
      <c r="J84" s="198">
        <f>BK84</f>
        <v>0</v>
      </c>
      <c r="K84" s="40"/>
      <c r="L84" s="44"/>
      <c r="M84" s="96"/>
      <c r="N84" s="199"/>
      <c r="O84" s="97"/>
      <c r="P84" s="200">
        <f>P85</f>
        <v>0</v>
      </c>
      <c r="Q84" s="97"/>
      <c r="R84" s="200">
        <f>R85</f>
        <v>0</v>
      </c>
      <c r="S84" s="97"/>
      <c r="T84" s="201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6" t="s">
        <v>77</v>
      </c>
      <c r="AU84" s="16" t="s">
        <v>97</v>
      </c>
      <c r="BK84" s="202">
        <f>BK85</f>
        <v>0</v>
      </c>
    </row>
    <row r="85" spans="1:63" s="12" customFormat="1" ht="25.9" customHeight="1">
      <c r="A85" s="12"/>
      <c r="B85" s="203"/>
      <c r="C85" s="204"/>
      <c r="D85" s="205" t="s">
        <v>77</v>
      </c>
      <c r="E85" s="206" t="s">
        <v>308</v>
      </c>
      <c r="F85" s="206" t="s">
        <v>309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P86+P89+P92+P94</f>
        <v>0</v>
      </c>
      <c r="Q85" s="211"/>
      <c r="R85" s="212">
        <f>R86+R89+R92+R94</f>
        <v>0</v>
      </c>
      <c r="S85" s="211"/>
      <c r="T85" s="213">
        <f>T86+T89+T92+T94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153</v>
      </c>
      <c r="AT85" s="215" t="s">
        <v>77</v>
      </c>
      <c r="AU85" s="215" t="s">
        <v>78</v>
      </c>
      <c r="AY85" s="214" t="s">
        <v>125</v>
      </c>
      <c r="BK85" s="216">
        <f>BK86+BK89+BK92+BK94</f>
        <v>0</v>
      </c>
    </row>
    <row r="86" spans="1:63" s="12" customFormat="1" ht="22.8" customHeight="1">
      <c r="A86" s="12"/>
      <c r="B86" s="203"/>
      <c r="C86" s="204"/>
      <c r="D86" s="205" t="s">
        <v>77</v>
      </c>
      <c r="E86" s="217" t="s">
        <v>310</v>
      </c>
      <c r="F86" s="217" t="s">
        <v>311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SUM(P87:P88)</f>
        <v>0</v>
      </c>
      <c r="Q86" s="211"/>
      <c r="R86" s="212">
        <f>SUM(R87:R88)</f>
        <v>0</v>
      </c>
      <c r="S86" s="211"/>
      <c r="T86" s="213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132</v>
      </c>
      <c r="AT86" s="215" t="s">
        <v>77</v>
      </c>
      <c r="AU86" s="215" t="s">
        <v>21</v>
      </c>
      <c r="AY86" s="214" t="s">
        <v>125</v>
      </c>
      <c r="BK86" s="216">
        <f>SUM(BK87:BK88)</f>
        <v>0</v>
      </c>
    </row>
    <row r="87" spans="1:65" s="2" customFormat="1" ht="16.5" customHeight="1">
      <c r="A87" s="38"/>
      <c r="B87" s="39"/>
      <c r="C87" s="219" t="s">
        <v>21</v>
      </c>
      <c r="D87" s="219" t="s">
        <v>128</v>
      </c>
      <c r="E87" s="220" t="s">
        <v>312</v>
      </c>
      <c r="F87" s="221" t="s">
        <v>313</v>
      </c>
      <c r="G87" s="222" t="s">
        <v>314</v>
      </c>
      <c r="H87" s="223">
        <v>1</v>
      </c>
      <c r="I87" s="224"/>
      <c r="J87" s="225">
        <f>ROUND(I87*H87,2)</f>
        <v>0</v>
      </c>
      <c r="K87" s="221" t="s">
        <v>32</v>
      </c>
      <c r="L87" s="44"/>
      <c r="M87" s="226" t="s">
        <v>32</v>
      </c>
      <c r="N87" s="227" t="s">
        <v>51</v>
      </c>
      <c r="O87" s="8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30" t="s">
        <v>132</v>
      </c>
      <c r="AT87" s="230" t="s">
        <v>128</v>
      </c>
      <c r="AU87" s="230" t="s">
        <v>87</v>
      </c>
      <c r="AY87" s="16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6" t="s">
        <v>132</v>
      </c>
      <c r="BK87" s="231">
        <f>ROUND(I87*H87,2)</f>
        <v>0</v>
      </c>
      <c r="BL87" s="16" t="s">
        <v>132</v>
      </c>
      <c r="BM87" s="230" t="s">
        <v>315</v>
      </c>
    </row>
    <row r="88" spans="1:65" s="2" customFormat="1" ht="36" customHeight="1">
      <c r="A88" s="38"/>
      <c r="B88" s="39"/>
      <c r="C88" s="219" t="s">
        <v>87</v>
      </c>
      <c r="D88" s="219" t="s">
        <v>128</v>
      </c>
      <c r="E88" s="220" t="s">
        <v>316</v>
      </c>
      <c r="F88" s="221" t="s">
        <v>317</v>
      </c>
      <c r="G88" s="222" t="s">
        <v>314</v>
      </c>
      <c r="H88" s="223">
        <v>1</v>
      </c>
      <c r="I88" s="224"/>
      <c r="J88" s="225">
        <f>ROUND(I88*H88,2)</f>
        <v>0</v>
      </c>
      <c r="K88" s="221" t="s">
        <v>32</v>
      </c>
      <c r="L88" s="44"/>
      <c r="M88" s="226" t="s">
        <v>32</v>
      </c>
      <c r="N88" s="227" t="s">
        <v>51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30" t="s">
        <v>132</v>
      </c>
      <c r="AT88" s="230" t="s">
        <v>128</v>
      </c>
      <c r="AU88" s="230" t="s">
        <v>87</v>
      </c>
      <c r="AY88" s="16" t="s">
        <v>125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6" t="s">
        <v>132</v>
      </c>
      <c r="BK88" s="231">
        <f>ROUND(I88*H88,2)</f>
        <v>0</v>
      </c>
      <c r="BL88" s="16" t="s">
        <v>132</v>
      </c>
      <c r="BM88" s="230" t="s">
        <v>318</v>
      </c>
    </row>
    <row r="89" spans="1:63" s="12" customFormat="1" ht="22.8" customHeight="1">
      <c r="A89" s="12"/>
      <c r="B89" s="203"/>
      <c r="C89" s="204"/>
      <c r="D89" s="205" t="s">
        <v>77</v>
      </c>
      <c r="E89" s="217" t="s">
        <v>319</v>
      </c>
      <c r="F89" s="217" t="s">
        <v>320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SUM(P90:P91)</f>
        <v>0</v>
      </c>
      <c r="Q89" s="211"/>
      <c r="R89" s="212">
        <f>SUM(R90:R91)</f>
        <v>0</v>
      </c>
      <c r="S89" s="211"/>
      <c r="T89" s="213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4" t="s">
        <v>153</v>
      </c>
      <c r="AT89" s="215" t="s">
        <v>77</v>
      </c>
      <c r="AU89" s="215" t="s">
        <v>21</v>
      </c>
      <c r="AY89" s="214" t="s">
        <v>125</v>
      </c>
      <c r="BK89" s="216">
        <f>SUM(BK90:BK91)</f>
        <v>0</v>
      </c>
    </row>
    <row r="90" spans="1:65" s="2" customFormat="1" ht="16.5" customHeight="1">
      <c r="A90" s="38"/>
      <c r="B90" s="39"/>
      <c r="C90" s="219" t="s">
        <v>126</v>
      </c>
      <c r="D90" s="219" t="s">
        <v>128</v>
      </c>
      <c r="E90" s="220" t="s">
        <v>321</v>
      </c>
      <c r="F90" s="221" t="s">
        <v>322</v>
      </c>
      <c r="G90" s="222" t="s">
        <v>323</v>
      </c>
      <c r="H90" s="223">
        <v>1</v>
      </c>
      <c r="I90" s="224"/>
      <c r="J90" s="225">
        <f>ROUND(I90*H90,2)</f>
        <v>0</v>
      </c>
      <c r="K90" s="221" t="s">
        <v>32</v>
      </c>
      <c r="L90" s="44"/>
      <c r="M90" s="226" t="s">
        <v>32</v>
      </c>
      <c r="N90" s="227" t="s">
        <v>51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30" t="s">
        <v>132</v>
      </c>
      <c r="AT90" s="230" t="s">
        <v>128</v>
      </c>
      <c r="AU90" s="230" t="s">
        <v>87</v>
      </c>
      <c r="AY90" s="16" t="s">
        <v>125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6" t="s">
        <v>132</v>
      </c>
      <c r="BK90" s="231">
        <f>ROUND(I90*H90,2)</f>
        <v>0</v>
      </c>
      <c r="BL90" s="16" t="s">
        <v>132</v>
      </c>
      <c r="BM90" s="230" t="s">
        <v>324</v>
      </c>
    </row>
    <row r="91" spans="1:47" s="2" customFormat="1" ht="12">
      <c r="A91" s="38"/>
      <c r="B91" s="39"/>
      <c r="C91" s="40"/>
      <c r="D91" s="232" t="s">
        <v>204</v>
      </c>
      <c r="E91" s="40"/>
      <c r="F91" s="233" t="s">
        <v>325</v>
      </c>
      <c r="G91" s="40"/>
      <c r="H91" s="40"/>
      <c r="I91" s="137"/>
      <c r="J91" s="40"/>
      <c r="K91" s="40"/>
      <c r="L91" s="44"/>
      <c r="M91" s="234"/>
      <c r="N91" s="235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6" t="s">
        <v>204</v>
      </c>
      <c r="AU91" s="16" t="s">
        <v>87</v>
      </c>
    </row>
    <row r="92" spans="1:63" s="12" customFormat="1" ht="22.8" customHeight="1">
      <c r="A92" s="12"/>
      <c r="B92" s="203"/>
      <c r="C92" s="204"/>
      <c r="D92" s="205" t="s">
        <v>77</v>
      </c>
      <c r="E92" s="217" t="s">
        <v>326</v>
      </c>
      <c r="F92" s="217" t="s">
        <v>327</v>
      </c>
      <c r="G92" s="204"/>
      <c r="H92" s="204"/>
      <c r="I92" s="207"/>
      <c r="J92" s="218">
        <f>BK92</f>
        <v>0</v>
      </c>
      <c r="K92" s="204"/>
      <c r="L92" s="209"/>
      <c r="M92" s="210"/>
      <c r="N92" s="211"/>
      <c r="O92" s="211"/>
      <c r="P92" s="212">
        <f>P93</f>
        <v>0</v>
      </c>
      <c r="Q92" s="211"/>
      <c r="R92" s="212">
        <f>R93</f>
        <v>0</v>
      </c>
      <c r="S92" s="211"/>
      <c r="T92" s="213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4" t="s">
        <v>153</v>
      </c>
      <c r="AT92" s="215" t="s">
        <v>77</v>
      </c>
      <c r="AU92" s="215" t="s">
        <v>21</v>
      </c>
      <c r="AY92" s="214" t="s">
        <v>125</v>
      </c>
      <c r="BK92" s="216">
        <f>BK93</f>
        <v>0</v>
      </c>
    </row>
    <row r="93" spans="1:65" s="2" customFormat="1" ht="16.5" customHeight="1">
      <c r="A93" s="38"/>
      <c r="B93" s="39"/>
      <c r="C93" s="219" t="s">
        <v>132</v>
      </c>
      <c r="D93" s="219" t="s">
        <v>128</v>
      </c>
      <c r="E93" s="220" t="s">
        <v>328</v>
      </c>
      <c r="F93" s="221" t="s">
        <v>329</v>
      </c>
      <c r="G93" s="222" t="s">
        <v>202</v>
      </c>
      <c r="H93" s="223">
        <v>1</v>
      </c>
      <c r="I93" s="224"/>
      <c r="J93" s="225">
        <f>ROUND(I93*H93,2)</f>
        <v>0</v>
      </c>
      <c r="K93" s="221" t="s">
        <v>143</v>
      </c>
      <c r="L93" s="44"/>
      <c r="M93" s="226" t="s">
        <v>32</v>
      </c>
      <c r="N93" s="227" t="s">
        <v>51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30" t="s">
        <v>330</v>
      </c>
      <c r="AT93" s="230" t="s">
        <v>128</v>
      </c>
      <c r="AU93" s="230" t="s">
        <v>87</v>
      </c>
      <c r="AY93" s="16" t="s">
        <v>125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6" t="s">
        <v>132</v>
      </c>
      <c r="BK93" s="231">
        <f>ROUND(I93*H93,2)</f>
        <v>0</v>
      </c>
      <c r="BL93" s="16" t="s">
        <v>330</v>
      </c>
      <c r="BM93" s="230" t="s">
        <v>331</v>
      </c>
    </row>
    <row r="94" spans="1:63" s="12" customFormat="1" ht="22.8" customHeight="1">
      <c r="A94" s="12"/>
      <c r="B94" s="203"/>
      <c r="C94" s="204"/>
      <c r="D94" s="205" t="s">
        <v>77</v>
      </c>
      <c r="E94" s="217" t="s">
        <v>332</v>
      </c>
      <c r="F94" s="217" t="s">
        <v>333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P95</f>
        <v>0</v>
      </c>
      <c r="Q94" s="211"/>
      <c r="R94" s="212">
        <f>R95</f>
        <v>0</v>
      </c>
      <c r="S94" s="211"/>
      <c r="T94" s="21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153</v>
      </c>
      <c r="AT94" s="215" t="s">
        <v>77</v>
      </c>
      <c r="AU94" s="215" t="s">
        <v>21</v>
      </c>
      <c r="AY94" s="214" t="s">
        <v>125</v>
      </c>
      <c r="BK94" s="216">
        <f>BK95</f>
        <v>0</v>
      </c>
    </row>
    <row r="95" spans="1:65" s="2" customFormat="1" ht="16.5" customHeight="1">
      <c r="A95" s="38"/>
      <c r="B95" s="39"/>
      <c r="C95" s="219" t="s">
        <v>153</v>
      </c>
      <c r="D95" s="219" t="s">
        <v>128</v>
      </c>
      <c r="E95" s="220" t="s">
        <v>334</v>
      </c>
      <c r="F95" s="221" t="s">
        <v>335</v>
      </c>
      <c r="G95" s="222" t="s">
        <v>336</v>
      </c>
      <c r="H95" s="223">
        <v>1</v>
      </c>
      <c r="I95" s="224"/>
      <c r="J95" s="225">
        <f>ROUND(I95*H95,2)</f>
        <v>0</v>
      </c>
      <c r="K95" s="221" t="s">
        <v>143</v>
      </c>
      <c r="L95" s="44"/>
      <c r="M95" s="260" t="s">
        <v>32</v>
      </c>
      <c r="N95" s="261" t="s">
        <v>51</v>
      </c>
      <c r="O95" s="262"/>
      <c r="P95" s="263">
        <f>O95*H95</f>
        <v>0</v>
      </c>
      <c r="Q95" s="263">
        <v>0</v>
      </c>
      <c r="R95" s="263">
        <f>Q95*H95</f>
        <v>0</v>
      </c>
      <c r="S95" s="263">
        <v>0</v>
      </c>
      <c r="T95" s="26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30" t="s">
        <v>330</v>
      </c>
      <c r="AT95" s="230" t="s">
        <v>128</v>
      </c>
      <c r="AU95" s="230" t="s">
        <v>87</v>
      </c>
      <c r="AY95" s="16" t="s">
        <v>125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6" t="s">
        <v>132</v>
      </c>
      <c r="BK95" s="231">
        <f>ROUND(I95*H95,2)</f>
        <v>0</v>
      </c>
      <c r="BL95" s="16" t="s">
        <v>330</v>
      </c>
      <c r="BM95" s="230" t="s">
        <v>337</v>
      </c>
    </row>
    <row r="96" spans="1:31" s="2" customFormat="1" ht="6.95" customHeight="1">
      <c r="A96" s="38"/>
      <c r="B96" s="60"/>
      <c r="C96" s="61"/>
      <c r="D96" s="61"/>
      <c r="E96" s="61"/>
      <c r="F96" s="61"/>
      <c r="G96" s="61"/>
      <c r="H96" s="61"/>
      <c r="I96" s="167"/>
      <c r="J96" s="61"/>
      <c r="K96" s="61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3:K9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4" customFormat="1" ht="45" customHeight="1">
      <c r="B3" s="269"/>
      <c r="C3" s="270" t="s">
        <v>338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339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340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341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342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343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344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345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346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347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348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85</v>
      </c>
      <c r="F18" s="276" t="s">
        <v>349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350</v>
      </c>
      <c r="F19" s="276" t="s">
        <v>351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352</v>
      </c>
      <c r="F20" s="276" t="s">
        <v>353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354</v>
      </c>
      <c r="F21" s="276" t="s">
        <v>89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355</v>
      </c>
      <c r="F22" s="276" t="s">
        <v>356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357</v>
      </c>
      <c r="F23" s="276" t="s">
        <v>358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359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360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361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362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363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364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365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366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367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111</v>
      </c>
      <c r="F36" s="276"/>
      <c r="G36" s="276" t="s">
        <v>368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369</v>
      </c>
      <c r="F37" s="276"/>
      <c r="G37" s="276" t="s">
        <v>370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59</v>
      </c>
      <c r="F38" s="276"/>
      <c r="G38" s="276" t="s">
        <v>371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60</v>
      </c>
      <c r="F39" s="276"/>
      <c r="G39" s="276" t="s">
        <v>372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112</v>
      </c>
      <c r="F40" s="276"/>
      <c r="G40" s="276" t="s">
        <v>373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113</v>
      </c>
      <c r="F41" s="276"/>
      <c r="G41" s="276" t="s">
        <v>374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375</v>
      </c>
      <c r="F42" s="276"/>
      <c r="G42" s="276" t="s">
        <v>376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377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378</v>
      </c>
      <c r="F44" s="276"/>
      <c r="G44" s="276" t="s">
        <v>379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115</v>
      </c>
      <c r="F45" s="276"/>
      <c r="G45" s="276" t="s">
        <v>380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381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382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383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384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385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386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387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388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389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390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391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392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393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394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395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396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397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398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399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400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401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402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403</v>
      </c>
      <c r="D76" s="294"/>
      <c r="E76" s="294"/>
      <c r="F76" s="294" t="s">
        <v>404</v>
      </c>
      <c r="G76" s="295"/>
      <c r="H76" s="294" t="s">
        <v>60</v>
      </c>
      <c r="I76" s="294" t="s">
        <v>63</v>
      </c>
      <c r="J76" s="294" t="s">
        <v>405</v>
      </c>
      <c r="K76" s="293"/>
    </row>
    <row r="77" spans="2:11" s="1" customFormat="1" ht="17.25" customHeight="1">
      <c r="B77" s="291"/>
      <c r="C77" s="296" t="s">
        <v>406</v>
      </c>
      <c r="D77" s="296"/>
      <c r="E77" s="296"/>
      <c r="F77" s="297" t="s">
        <v>407</v>
      </c>
      <c r="G77" s="298"/>
      <c r="H77" s="296"/>
      <c r="I77" s="296"/>
      <c r="J77" s="296" t="s">
        <v>408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59</v>
      </c>
      <c r="D79" s="299"/>
      <c r="E79" s="299"/>
      <c r="F79" s="301" t="s">
        <v>409</v>
      </c>
      <c r="G79" s="300"/>
      <c r="H79" s="279" t="s">
        <v>410</v>
      </c>
      <c r="I79" s="279" t="s">
        <v>411</v>
      </c>
      <c r="J79" s="279">
        <v>20</v>
      </c>
      <c r="K79" s="293"/>
    </row>
    <row r="80" spans="2:11" s="1" customFormat="1" ht="15" customHeight="1">
      <c r="B80" s="291"/>
      <c r="C80" s="279" t="s">
        <v>412</v>
      </c>
      <c r="D80" s="279"/>
      <c r="E80" s="279"/>
      <c r="F80" s="301" t="s">
        <v>409</v>
      </c>
      <c r="G80" s="300"/>
      <c r="H80" s="279" t="s">
        <v>413</v>
      </c>
      <c r="I80" s="279" t="s">
        <v>411</v>
      </c>
      <c r="J80" s="279">
        <v>120</v>
      </c>
      <c r="K80" s="293"/>
    </row>
    <row r="81" spans="2:11" s="1" customFormat="1" ht="15" customHeight="1">
      <c r="B81" s="302"/>
      <c r="C81" s="279" t="s">
        <v>414</v>
      </c>
      <c r="D81" s="279"/>
      <c r="E81" s="279"/>
      <c r="F81" s="301" t="s">
        <v>415</v>
      </c>
      <c r="G81" s="300"/>
      <c r="H81" s="279" t="s">
        <v>416</v>
      </c>
      <c r="I81" s="279" t="s">
        <v>411</v>
      </c>
      <c r="J81" s="279">
        <v>50</v>
      </c>
      <c r="K81" s="293"/>
    </row>
    <row r="82" spans="2:11" s="1" customFormat="1" ht="15" customHeight="1">
      <c r="B82" s="302"/>
      <c r="C82" s="279" t="s">
        <v>417</v>
      </c>
      <c r="D82" s="279"/>
      <c r="E82" s="279"/>
      <c r="F82" s="301" t="s">
        <v>409</v>
      </c>
      <c r="G82" s="300"/>
      <c r="H82" s="279" t="s">
        <v>418</v>
      </c>
      <c r="I82" s="279" t="s">
        <v>419</v>
      </c>
      <c r="J82" s="279"/>
      <c r="K82" s="293"/>
    </row>
    <row r="83" spans="2:11" s="1" customFormat="1" ht="15" customHeight="1">
      <c r="B83" s="302"/>
      <c r="C83" s="303" t="s">
        <v>420</v>
      </c>
      <c r="D83" s="303"/>
      <c r="E83" s="303"/>
      <c r="F83" s="304" t="s">
        <v>415</v>
      </c>
      <c r="G83" s="303"/>
      <c r="H83" s="303" t="s">
        <v>421</v>
      </c>
      <c r="I83" s="303" t="s">
        <v>411</v>
      </c>
      <c r="J83" s="303">
        <v>15</v>
      </c>
      <c r="K83" s="293"/>
    </row>
    <row r="84" spans="2:11" s="1" customFormat="1" ht="15" customHeight="1">
      <c r="B84" s="302"/>
      <c r="C84" s="303" t="s">
        <v>422</v>
      </c>
      <c r="D84" s="303"/>
      <c r="E84" s="303"/>
      <c r="F84" s="304" t="s">
        <v>415</v>
      </c>
      <c r="G84" s="303"/>
      <c r="H84" s="303" t="s">
        <v>423</v>
      </c>
      <c r="I84" s="303" t="s">
        <v>411</v>
      </c>
      <c r="J84" s="303">
        <v>15</v>
      </c>
      <c r="K84" s="293"/>
    </row>
    <row r="85" spans="2:11" s="1" customFormat="1" ht="15" customHeight="1">
      <c r="B85" s="302"/>
      <c r="C85" s="303" t="s">
        <v>424</v>
      </c>
      <c r="D85" s="303"/>
      <c r="E85" s="303"/>
      <c r="F85" s="304" t="s">
        <v>415</v>
      </c>
      <c r="G85" s="303"/>
      <c r="H85" s="303" t="s">
        <v>425</v>
      </c>
      <c r="I85" s="303" t="s">
        <v>411</v>
      </c>
      <c r="J85" s="303">
        <v>20</v>
      </c>
      <c r="K85" s="293"/>
    </row>
    <row r="86" spans="2:11" s="1" customFormat="1" ht="15" customHeight="1">
      <c r="B86" s="302"/>
      <c r="C86" s="303" t="s">
        <v>426</v>
      </c>
      <c r="D86" s="303"/>
      <c r="E86" s="303"/>
      <c r="F86" s="304" t="s">
        <v>415</v>
      </c>
      <c r="G86" s="303"/>
      <c r="H86" s="303" t="s">
        <v>427</v>
      </c>
      <c r="I86" s="303" t="s">
        <v>411</v>
      </c>
      <c r="J86" s="303">
        <v>20</v>
      </c>
      <c r="K86" s="293"/>
    </row>
    <row r="87" spans="2:11" s="1" customFormat="1" ht="15" customHeight="1">
      <c r="B87" s="302"/>
      <c r="C87" s="279" t="s">
        <v>428</v>
      </c>
      <c r="D87" s="279"/>
      <c r="E87" s="279"/>
      <c r="F87" s="301" t="s">
        <v>415</v>
      </c>
      <c r="G87" s="300"/>
      <c r="H87" s="279" t="s">
        <v>429</v>
      </c>
      <c r="I87" s="279" t="s">
        <v>411</v>
      </c>
      <c r="J87" s="279">
        <v>50</v>
      </c>
      <c r="K87" s="293"/>
    </row>
    <row r="88" spans="2:11" s="1" customFormat="1" ht="15" customHeight="1">
      <c r="B88" s="302"/>
      <c r="C88" s="279" t="s">
        <v>430</v>
      </c>
      <c r="D88" s="279"/>
      <c r="E88" s="279"/>
      <c r="F88" s="301" t="s">
        <v>415</v>
      </c>
      <c r="G88" s="300"/>
      <c r="H88" s="279" t="s">
        <v>431</v>
      </c>
      <c r="I88" s="279" t="s">
        <v>411</v>
      </c>
      <c r="J88" s="279">
        <v>20</v>
      </c>
      <c r="K88" s="293"/>
    </row>
    <row r="89" spans="2:11" s="1" customFormat="1" ht="15" customHeight="1">
      <c r="B89" s="302"/>
      <c r="C89" s="279" t="s">
        <v>432</v>
      </c>
      <c r="D89" s="279"/>
      <c r="E89" s="279"/>
      <c r="F89" s="301" t="s">
        <v>415</v>
      </c>
      <c r="G89" s="300"/>
      <c r="H89" s="279" t="s">
        <v>433</v>
      </c>
      <c r="I89" s="279" t="s">
        <v>411</v>
      </c>
      <c r="J89" s="279">
        <v>20</v>
      </c>
      <c r="K89" s="293"/>
    </row>
    <row r="90" spans="2:11" s="1" customFormat="1" ht="15" customHeight="1">
      <c r="B90" s="302"/>
      <c r="C90" s="279" t="s">
        <v>434</v>
      </c>
      <c r="D90" s="279"/>
      <c r="E90" s="279"/>
      <c r="F90" s="301" t="s">
        <v>415</v>
      </c>
      <c r="G90" s="300"/>
      <c r="H90" s="279" t="s">
        <v>435</v>
      </c>
      <c r="I90" s="279" t="s">
        <v>411</v>
      </c>
      <c r="J90" s="279">
        <v>50</v>
      </c>
      <c r="K90" s="293"/>
    </row>
    <row r="91" spans="2:11" s="1" customFormat="1" ht="15" customHeight="1">
      <c r="B91" s="302"/>
      <c r="C91" s="279" t="s">
        <v>436</v>
      </c>
      <c r="D91" s="279"/>
      <c r="E91" s="279"/>
      <c r="F91" s="301" t="s">
        <v>415</v>
      </c>
      <c r="G91" s="300"/>
      <c r="H91" s="279" t="s">
        <v>436</v>
      </c>
      <c r="I91" s="279" t="s">
        <v>411</v>
      </c>
      <c r="J91" s="279">
        <v>50</v>
      </c>
      <c r="K91" s="293"/>
    </row>
    <row r="92" spans="2:11" s="1" customFormat="1" ht="15" customHeight="1">
      <c r="B92" s="302"/>
      <c r="C92" s="279" t="s">
        <v>437</v>
      </c>
      <c r="D92" s="279"/>
      <c r="E92" s="279"/>
      <c r="F92" s="301" t="s">
        <v>415</v>
      </c>
      <c r="G92" s="300"/>
      <c r="H92" s="279" t="s">
        <v>438</v>
      </c>
      <c r="I92" s="279" t="s">
        <v>411</v>
      </c>
      <c r="J92" s="279">
        <v>255</v>
      </c>
      <c r="K92" s="293"/>
    </row>
    <row r="93" spans="2:11" s="1" customFormat="1" ht="15" customHeight="1">
      <c r="B93" s="302"/>
      <c r="C93" s="279" t="s">
        <v>439</v>
      </c>
      <c r="D93" s="279"/>
      <c r="E93" s="279"/>
      <c r="F93" s="301" t="s">
        <v>409</v>
      </c>
      <c r="G93" s="300"/>
      <c r="H93" s="279" t="s">
        <v>440</v>
      </c>
      <c r="I93" s="279" t="s">
        <v>441</v>
      </c>
      <c r="J93" s="279"/>
      <c r="K93" s="293"/>
    </row>
    <row r="94" spans="2:11" s="1" customFormat="1" ht="15" customHeight="1">
      <c r="B94" s="302"/>
      <c r="C94" s="279" t="s">
        <v>442</v>
      </c>
      <c r="D94" s="279"/>
      <c r="E94" s="279"/>
      <c r="F94" s="301" t="s">
        <v>409</v>
      </c>
      <c r="G94" s="300"/>
      <c r="H94" s="279" t="s">
        <v>443</v>
      </c>
      <c r="I94" s="279" t="s">
        <v>444</v>
      </c>
      <c r="J94" s="279"/>
      <c r="K94" s="293"/>
    </row>
    <row r="95" spans="2:11" s="1" customFormat="1" ht="15" customHeight="1">
      <c r="B95" s="302"/>
      <c r="C95" s="279" t="s">
        <v>445</v>
      </c>
      <c r="D95" s="279"/>
      <c r="E95" s="279"/>
      <c r="F95" s="301" t="s">
        <v>409</v>
      </c>
      <c r="G95" s="300"/>
      <c r="H95" s="279" t="s">
        <v>445</v>
      </c>
      <c r="I95" s="279" t="s">
        <v>444</v>
      </c>
      <c r="J95" s="279"/>
      <c r="K95" s="293"/>
    </row>
    <row r="96" spans="2:11" s="1" customFormat="1" ht="15" customHeight="1">
      <c r="B96" s="302"/>
      <c r="C96" s="279" t="s">
        <v>44</v>
      </c>
      <c r="D96" s="279"/>
      <c r="E96" s="279"/>
      <c r="F96" s="301" t="s">
        <v>409</v>
      </c>
      <c r="G96" s="300"/>
      <c r="H96" s="279" t="s">
        <v>446</v>
      </c>
      <c r="I96" s="279" t="s">
        <v>444</v>
      </c>
      <c r="J96" s="279"/>
      <c r="K96" s="293"/>
    </row>
    <row r="97" spans="2:11" s="1" customFormat="1" ht="15" customHeight="1">
      <c r="B97" s="302"/>
      <c r="C97" s="279" t="s">
        <v>54</v>
      </c>
      <c r="D97" s="279"/>
      <c r="E97" s="279"/>
      <c r="F97" s="301" t="s">
        <v>409</v>
      </c>
      <c r="G97" s="300"/>
      <c r="H97" s="279" t="s">
        <v>447</v>
      </c>
      <c r="I97" s="279" t="s">
        <v>444</v>
      </c>
      <c r="J97" s="279"/>
      <c r="K97" s="293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448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403</v>
      </c>
      <c r="D103" s="294"/>
      <c r="E103" s="294"/>
      <c r="F103" s="294" t="s">
        <v>404</v>
      </c>
      <c r="G103" s="295"/>
      <c r="H103" s="294" t="s">
        <v>60</v>
      </c>
      <c r="I103" s="294" t="s">
        <v>63</v>
      </c>
      <c r="J103" s="294" t="s">
        <v>405</v>
      </c>
      <c r="K103" s="293"/>
    </row>
    <row r="104" spans="2:11" s="1" customFormat="1" ht="17.25" customHeight="1">
      <c r="B104" s="291"/>
      <c r="C104" s="296" t="s">
        <v>406</v>
      </c>
      <c r="D104" s="296"/>
      <c r="E104" s="296"/>
      <c r="F104" s="297" t="s">
        <v>407</v>
      </c>
      <c r="G104" s="298"/>
      <c r="H104" s="296"/>
      <c r="I104" s="296"/>
      <c r="J104" s="296" t="s">
        <v>408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0"/>
      <c r="H105" s="294"/>
      <c r="I105" s="294"/>
      <c r="J105" s="294"/>
      <c r="K105" s="293"/>
    </row>
    <row r="106" spans="2:11" s="1" customFormat="1" ht="15" customHeight="1">
      <c r="B106" s="291"/>
      <c r="C106" s="279" t="s">
        <v>59</v>
      </c>
      <c r="D106" s="299"/>
      <c r="E106" s="299"/>
      <c r="F106" s="301" t="s">
        <v>409</v>
      </c>
      <c r="G106" s="310"/>
      <c r="H106" s="279" t="s">
        <v>449</v>
      </c>
      <c r="I106" s="279" t="s">
        <v>411</v>
      </c>
      <c r="J106" s="279">
        <v>20</v>
      </c>
      <c r="K106" s="293"/>
    </row>
    <row r="107" spans="2:11" s="1" customFormat="1" ht="15" customHeight="1">
      <c r="B107" s="291"/>
      <c r="C107" s="279" t="s">
        <v>412</v>
      </c>
      <c r="D107" s="279"/>
      <c r="E107" s="279"/>
      <c r="F107" s="301" t="s">
        <v>409</v>
      </c>
      <c r="G107" s="279"/>
      <c r="H107" s="279" t="s">
        <v>449</v>
      </c>
      <c r="I107" s="279" t="s">
        <v>411</v>
      </c>
      <c r="J107" s="279">
        <v>120</v>
      </c>
      <c r="K107" s="293"/>
    </row>
    <row r="108" spans="2:11" s="1" customFormat="1" ht="15" customHeight="1">
      <c r="B108" s="302"/>
      <c r="C108" s="279" t="s">
        <v>414</v>
      </c>
      <c r="D108" s="279"/>
      <c r="E108" s="279"/>
      <c r="F108" s="301" t="s">
        <v>415</v>
      </c>
      <c r="G108" s="279"/>
      <c r="H108" s="279" t="s">
        <v>449</v>
      </c>
      <c r="I108" s="279" t="s">
        <v>411</v>
      </c>
      <c r="J108" s="279">
        <v>50</v>
      </c>
      <c r="K108" s="293"/>
    </row>
    <row r="109" spans="2:11" s="1" customFormat="1" ht="15" customHeight="1">
      <c r="B109" s="302"/>
      <c r="C109" s="279" t="s">
        <v>417</v>
      </c>
      <c r="D109" s="279"/>
      <c r="E109" s="279"/>
      <c r="F109" s="301" t="s">
        <v>409</v>
      </c>
      <c r="G109" s="279"/>
      <c r="H109" s="279" t="s">
        <v>449</v>
      </c>
      <c r="I109" s="279" t="s">
        <v>419</v>
      </c>
      <c r="J109" s="279"/>
      <c r="K109" s="293"/>
    </row>
    <row r="110" spans="2:11" s="1" customFormat="1" ht="15" customHeight="1">
      <c r="B110" s="302"/>
      <c r="C110" s="279" t="s">
        <v>428</v>
      </c>
      <c r="D110" s="279"/>
      <c r="E110" s="279"/>
      <c r="F110" s="301" t="s">
        <v>415</v>
      </c>
      <c r="G110" s="279"/>
      <c r="H110" s="279" t="s">
        <v>449</v>
      </c>
      <c r="I110" s="279" t="s">
        <v>411</v>
      </c>
      <c r="J110" s="279">
        <v>50</v>
      </c>
      <c r="K110" s="293"/>
    </row>
    <row r="111" spans="2:11" s="1" customFormat="1" ht="15" customHeight="1">
      <c r="B111" s="302"/>
      <c r="C111" s="279" t="s">
        <v>436</v>
      </c>
      <c r="D111" s="279"/>
      <c r="E111" s="279"/>
      <c r="F111" s="301" t="s">
        <v>415</v>
      </c>
      <c r="G111" s="279"/>
      <c r="H111" s="279" t="s">
        <v>449</v>
      </c>
      <c r="I111" s="279" t="s">
        <v>411</v>
      </c>
      <c r="J111" s="279">
        <v>50</v>
      </c>
      <c r="K111" s="293"/>
    </row>
    <row r="112" spans="2:11" s="1" customFormat="1" ht="15" customHeight="1">
      <c r="B112" s="302"/>
      <c r="C112" s="279" t="s">
        <v>434</v>
      </c>
      <c r="D112" s="279"/>
      <c r="E112" s="279"/>
      <c r="F112" s="301" t="s">
        <v>415</v>
      </c>
      <c r="G112" s="279"/>
      <c r="H112" s="279" t="s">
        <v>449</v>
      </c>
      <c r="I112" s="279" t="s">
        <v>411</v>
      </c>
      <c r="J112" s="279">
        <v>50</v>
      </c>
      <c r="K112" s="293"/>
    </row>
    <row r="113" spans="2:11" s="1" customFormat="1" ht="15" customHeight="1">
      <c r="B113" s="302"/>
      <c r="C113" s="279" t="s">
        <v>59</v>
      </c>
      <c r="D113" s="279"/>
      <c r="E113" s="279"/>
      <c r="F113" s="301" t="s">
        <v>409</v>
      </c>
      <c r="G113" s="279"/>
      <c r="H113" s="279" t="s">
        <v>450</v>
      </c>
      <c r="I113" s="279" t="s">
        <v>411</v>
      </c>
      <c r="J113" s="279">
        <v>20</v>
      </c>
      <c r="K113" s="293"/>
    </row>
    <row r="114" spans="2:11" s="1" customFormat="1" ht="15" customHeight="1">
      <c r="B114" s="302"/>
      <c r="C114" s="279" t="s">
        <v>451</v>
      </c>
      <c r="D114" s="279"/>
      <c r="E114" s="279"/>
      <c r="F114" s="301" t="s">
        <v>409</v>
      </c>
      <c r="G114" s="279"/>
      <c r="H114" s="279" t="s">
        <v>452</v>
      </c>
      <c r="I114" s="279" t="s">
        <v>411</v>
      </c>
      <c r="J114" s="279">
        <v>120</v>
      </c>
      <c r="K114" s="293"/>
    </row>
    <row r="115" spans="2:11" s="1" customFormat="1" ht="15" customHeight="1">
      <c r="B115" s="302"/>
      <c r="C115" s="279" t="s">
        <v>44</v>
      </c>
      <c r="D115" s="279"/>
      <c r="E115" s="279"/>
      <c r="F115" s="301" t="s">
        <v>409</v>
      </c>
      <c r="G115" s="279"/>
      <c r="H115" s="279" t="s">
        <v>453</v>
      </c>
      <c r="I115" s="279" t="s">
        <v>444</v>
      </c>
      <c r="J115" s="279"/>
      <c r="K115" s="293"/>
    </row>
    <row r="116" spans="2:11" s="1" customFormat="1" ht="15" customHeight="1">
      <c r="B116" s="302"/>
      <c r="C116" s="279" t="s">
        <v>54</v>
      </c>
      <c r="D116" s="279"/>
      <c r="E116" s="279"/>
      <c r="F116" s="301" t="s">
        <v>409</v>
      </c>
      <c r="G116" s="279"/>
      <c r="H116" s="279" t="s">
        <v>454</v>
      </c>
      <c r="I116" s="279" t="s">
        <v>444</v>
      </c>
      <c r="J116" s="279"/>
      <c r="K116" s="293"/>
    </row>
    <row r="117" spans="2:11" s="1" customFormat="1" ht="15" customHeight="1">
      <c r="B117" s="302"/>
      <c r="C117" s="279" t="s">
        <v>63</v>
      </c>
      <c r="D117" s="279"/>
      <c r="E117" s="279"/>
      <c r="F117" s="301" t="s">
        <v>409</v>
      </c>
      <c r="G117" s="279"/>
      <c r="H117" s="279" t="s">
        <v>455</v>
      </c>
      <c r="I117" s="279" t="s">
        <v>456</v>
      </c>
      <c r="J117" s="279"/>
      <c r="K117" s="293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276"/>
      <c r="D119" s="276"/>
      <c r="E119" s="276"/>
      <c r="F119" s="313"/>
      <c r="G119" s="276"/>
      <c r="H119" s="276"/>
      <c r="I119" s="276"/>
      <c r="J119" s="276"/>
      <c r="K119" s="312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270" t="s">
        <v>457</v>
      </c>
      <c r="D122" s="270"/>
      <c r="E122" s="270"/>
      <c r="F122" s="270"/>
      <c r="G122" s="270"/>
      <c r="H122" s="270"/>
      <c r="I122" s="270"/>
      <c r="J122" s="270"/>
      <c r="K122" s="318"/>
    </row>
    <row r="123" spans="2:11" s="1" customFormat="1" ht="17.25" customHeight="1">
      <c r="B123" s="319"/>
      <c r="C123" s="294" t="s">
        <v>403</v>
      </c>
      <c r="D123" s="294"/>
      <c r="E123" s="294"/>
      <c r="F123" s="294" t="s">
        <v>404</v>
      </c>
      <c r="G123" s="295"/>
      <c r="H123" s="294" t="s">
        <v>60</v>
      </c>
      <c r="I123" s="294" t="s">
        <v>63</v>
      </c>
      <c r="J123" s="294" t="s">
        <v>405</v>
      </c>
      <c r="K123" s="320"/>
    </row>
    <row r="124" spans="2:11" s="1" customFormat="1" ht="17.25" customHeight="1">
      <c r="B124" s="319"/>
      <c r="C124" s="296" t="s">
        <v>406</v>
      </c>
      <c r="D124" s="296"/>
      <c r="E124" s="296"/>
      <c r="F124" s="297" t="s">
        <v>407</v>
      </c>
      <c r="G124" s="298"/>
      <c r="H124" s="296"/>
      <c r="I124" s="296"/>
      <c r="J124" s="296" t="s">
        <v>408</v>
      </c>
      <c r="K124" s="320"/>
    </row>
    <row r="125" spans="2:11" s="1" customFormat="1" ht="5.25" customHeight="1">
      <c r="B125" s="321"/>
      <c r="C125" s="299"/>
      <c r="D125" s="299"/>
      <c r="E125" s="299"/>
      <c r="F125" s="299"/>
      <c r="G125" s="279"/>
      <c r="H125" s="299"/>
      <c r="I125" s="299"/>
      <c r="J125" s="299"/>
      <c r="K125" s="322"/>
    </row>
    <row r="126" spans="2:11" s="1" customFormat="1" ht="15" customHeight="1">
      <c r="B126" s="321"/>
      <c r="C126" s="279" t="s">
        <v>412</v>
      </c>
      <c r="D126" s="299"/>
      <c r="E126" s="299"/>
      <c r="F126" s="301" t="s">
        <v>409</v>
      </c>
      <c r="G126" s="279"/>
      <c r="H126" s="279" t="s">
        <v>449</v>
      </c>
      <c r="I126" s="279" t="s">
        <v>411</v>
      </c>
      <c r="J126" s="279">
        <v>120</v>
      </c>
      <c r="K126" s="323"/>
    </row>
    <row r="127" spans="2:11" s="1" customFormat="1" ht="15" customHeight="1">
      <c r="B127" s="321"/>
      <c r="C127" s="279" t="s">
        <v>458</v>
      </c>
      <c r="D127" s="279"/>
      <c r="E127" s="279"/>
      <c r="F127" s="301" t="s">
        <v>409</v>
      </c>
      <c r="G127" s="279"/>
      <c r="H127" s="279" t="s">
        <v>459</v>
      </c>
      <c r="I127" s="279" t="s">
        <v>411</v>
      </c>
      <c r="J127" s="279" t="s">
        <v>460</v>
      </c>
      <c r="K127" s="323"/>
    </row>
    <row r="128" spans="2:11" s="1" customFormat="1" ht="15" customHeight="1">
      <c r="B128" s="321"/>
      <c r="C128" s="279" t="s">
        <v>357</v>
      </c>
      <c r="D128" s="279"/>
      <c r="E128" s="279"/>
      <c r="F128" s="301" t="s">
        <v>409</v>
      </c>
      <c r="G128" s="279"/>
      <c r="H128" s="279" t="s">
        <v>461</v>
      </c>
      <c r="I128" s="279" t="s">
        <v>411</v>
      </c>
      <c r="J128" s="279" t="s">
        <v>460</v>
      </c>
      <c r="K128" s="323"/>
    </row>
    <row r="129" spans="2:11" s="1" customFormat="1" ht="15" customHeight="1">
      <c r="B129" s="321"/>
      <c r="C129" s="279" t="s">
        <v>420</v>
      </c>
      <c r="D129" s="279"/>
      <c r="E129" s="279"/>
      <c r="F129" s="301" t="s">
        <v>415</v>
      </c>
      <c r="G129" s="279"/>
      <c r="H129" s="279" t="s">
        <v>421</v>
      </c>
      <c r="I129" s="279" t="s">
        <v>411</v>
      </c>
      <c r="J129" s="279">
        <v>15</v>
      </c>
      <c r="K129" s="323"/>
    </row>
    <row r="130" spans="2:11" s="1" customFormat="1" ht="15" customHeight="1">
      <c r="B130" s="321"/>
      <c r="C130" s="303" t="s">
        <v>422</v>
      </c>
      <c r="D130" s="303"/>
      <c r="E130" s="303"/>
      <c r="F130" s="304" t="s">
        <v>415</v>
      </c>
      <c r="G130" s="303"/>
      <c r="H130" s="303" t="s">
        <v>423</v>
      </c>
      <c r="I130" s="303" t="s">
        <v>411</v>
      </c>
      <c r="J130" s="303">
        <v>15</v>
      </c>
      <c r="K130" s="323"/>
    </row>
    <row r="131" spans="2:11" s="1" customFormat="1" ht="15" customHeight="1">
      <c r="B131" s="321"/>
      <c r="C131" s="303" t="s">
        <v>424</v>
      </c>
      <c r="D131" s="303"/>
      <c r="E131" s="303"/>
      <c r="F131" s="304" t="s">
        <v>415</v>
      </c>
      <c r="G131" s="303"/>
      <c r="H131" s="303" t="s">
        <v>425</v>
      </c>
      <c r="I131" s="303" t="s">
        <v>411</v>
      </c>
      <c r="J131" s="303">
        <v>20</v>
      </c>
      <c r="K131" s="323"/>
    </row>
    <row r="132" spans="2:11" s="1" customFormat="1" ht="15" customHeight="1">
      <c r="B132" s="321"/>
      <c r="C132" s="303" t="s">
        <v>426</v>
      </c>
      <c r="D132" s="303"/>
      <c r="E132" s="303"/>
      <c r="F132" s="304" t="s">
        <v>415</v>
      </c>
      <c r="G132" s="303"/>
      <c r="H132" s="303" t="s">
        <v>427</v>
      </c>
      <c r="I132" s="303" t="s">
        <v>411</v>
      </c>
      <c r="J132" s="303">
        <v>20</v>
      </c>
      <c r="K132" s="323"/>
    </row>
    <row r="133" spans="2:11" s="1" customFormat="1" ht="15" customHeight="1">
      <c r="B133" s="321"/>
      <c r="C133" s="279" t="s">
        <v>414</v>
      </c>
      <c r="D133" s="279"/>
      <c r="E133" s="279"/>
      <c r="F133" s="301" t="s">
        <v>415</v>
      </c>
      <c r="G133" s="279"/>
      <c r="H133" s="279" t="s">
        <v>449</v>
      </c>
      <c r="I133" s="279" t="s">
        <v>411</v>
      </c>
      <c r="J133" s="279">
        <v>50</v>
      </c>
      <c r="K133" s="323"/>
    </row>
    <row r="134" spans="2:11" s="1" customFormat="1" ht="15" customHeight="1">
      <c r="B134" s="321"/>
      <c r="C134" s="279" t="s">
        <v>428</v>
      </c>
      <c r="D134" s="279"/>
      <c r="E134" s="279"/>
      <c r="F134" s="301" t="s">
        <v>415</v>
      </c>
      <c r="G134" s="279"/>
      <c r="H134" s="279" t="s">
        <v>449</v>
      </c>
      <c r="I134" s="279" t="s">
        <v>411</v>
      </c>
      <c r="J134" s="279">
        <v>50</v>
      </c>
      <c r="K134" s="323"/>
    </row>
    <row r="135" spans="2:11" s="1" customFormat="1" ht="15" customHeight="1">
      <c r="B135" s="321"/>
      <c r="C135" s="279" t="s">
        <v>434</v>
      </c>
      <c r="D135" s="279"/>
      <c r="E135" s="279"/>
      <c r="F135" s="301" t="s">
        <v>415</v>
      </c>
      <c r="G135" s="279"/>
      <c r="H135" s="279" t="s">
        <v>449</v>
      </c>
      <c r="I135" s="279" t="s">
        <v>411</v>
      </c>
      <c r="J135" s="279">
        <v>50</v>
      </c>
      <c r="K135" s="323"/>
    </row>
    <row r="136" spans="2:11" s="1" customFormat="1" ht="15" customHeight="1">
      <c r="B136" s="321"/>
      <c r="C136" s="279" t="s">
        <v>436</v>
      </c>
      <c r="D136" s="279"/>
      <c r="E136" s="279"/>
      <c r="F136" s="301" t="s">
        <v>415</v>
      </c>
      <c r="G136" s="279"/>
      <c r="H136" s="279" t="s">
        <v>449</v>
      </c>
      <c r="I136" s="279" t="s">
        <v>411</v>
      </c>
      <c r="J136" s="279">
        <v>50</v>
      </c>
      <c r="K136" s="323"/>
    </row>
    <row r="137" spans="2:11" s="1" customFormat="1" ht="15" customHeight="1">
      <c r="B137" s="321"/>
      <c r="C137" s="279" t="s">
        <v>437</v>
      </c>
      <c r="D137" s="279"/>
      <c r="E137" s="279"/>
      <c r="F137" s="301" t="s">
        <v>415</v>
      </c>
      <c r="G137" s="279"/>
      <c r="H137" s="279" t="s">
        <v>462</v>
      </c>
      <c r="I137" s="279" t="s">
        <v>411</v>
      </c>
      <c r="J137" s="279">
        <v>255</v>
      </c>
      <c r="K137" s="323"/>
    </row>
    <row r="138" spans="2:11" s="1" customFormat="1" ht="15" customHeight="1">
      <c r="B138" s="321"/>
      <c r="C138" s="279" t="s">
        <v>439</v>
      </c>
      <c r="D138" s="279"/>
      <c r="E138" s="279"/>
      <c r="F138" s="301" t="s">
        <v>409</v>
      </c>
      <c r="G138" s="279"/>
      <c r="H138" s="279" t="s">
        <v>463</v>
      </c>
      <c r="I138" s="279" t="s">
        <v>441</v>
      </c>
      <c r="J138" s="279"/>
      <c r="K138" s="323"/>
    </row>
    <row r="139" spans="2:11" s="1" customFormat="1" ht="15" customHeight="1">
      <c r="B139" s="321"/>
      <c r="C139" s="279" t="s">
        <v>442</v>
      </c>
      <c r="D139" s="279"/>
      <c r="E139" s="279"/>
      <c r="F139" s="301" t="s">
        <v>409</v>
      </c>
      <c r="G139" s="279"/>
      <c r="H139" s="279" t="s">
        <v>464</v>
      </c>
      <c r="I139" s="279" t="s">
        <v>444</v>
      </c>
      <c r="J139" s="279"/>
      <c r="K139" s="323"/>
    </row>
    <row r="140" spans="2:11" s="1" customFormat="1" ht="15" customHeight="1">
      <c r="B140" s="321"/>
      <c r="C140" s="279" t="s">
        <v>445</v>
      </c>
      <c r="D140" s="279"/>
      <c r="E140" s="279"/>
      <c r="F140" s="301" t="s">
        <v>409</v>
      </c>
      <c r="G140" s="279"/>
      <c r="H140" s="279" t="s">
        <v>445</v>
      </c>
      <c r="I140" s="279" t="s">
        <v>444</v>
      </c>
      <c r="J140" s="279"/>
      <c r="K140" s="323"/>
    </row>
    <row r="141" spans="2:11" s="1" customFormat="1" ht="15" customHeight="1">
      <c r="B141" s="321"/>
      <c r="C141" s="279" t="s">
        <v>44</v>
      </c>
      <c r="D141" s="279"/>
      <c r="E141" s="279"/>
      <c r="F141" s="301" t="s">
        <v>409</v>
      </c>
      <c r="G141" s="279"/>
      <c r="H141" s="279" t="s">
        <v>465</v>
      </c>
      <c r="I141" s="279" t="s">
        <v>444</v>
      </c>
      <c r="J141" s="279"/>
      <c r="K141" s="323"/>
    </row>
    <row r="142" spans="2:11" s="1" customFormat="1" ht="15" customHeight="1">
      <c r="B142" s="321"/>
      <c r="C142" s="279" t="s">
        <v>466</v>
      </c>
      <c r="D142" s="279"/>
      <c r="E142" s="279"/>
      <c r="F142" s="301" t="s">
        <v>409</v>
      </c>
      <c r="G142" s="279"/>
      <c r="H142" s="279" t="s">
        <v>467</v>
      </c>
      <c r="I142" s="279" t="s">
        <v>444</v>
      </c>
      <c r="J142" s="279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276"/>
      <c r="C144" s="276"/>
      <c r="D144" s="276"/>
      <c r="E144" s="276"/>
      <c r="F144" s="313"/>
      <c r="G144" s="276"/>
      <c r="H144" s="276"/>
      <c r="I144" s="276"/>
      <c r="J144" s="276"/>
      <c r="K144" s="276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468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403</v>
      </c>
      <c r="D148" s="294"/>
      <c r="E148" s="294"/>
      <c r="F148" s="294" t="s">
        <v>404</v>
      </c>
      <c r="G148" s="295"/>
      <c r="H148" s="294" t="s">
        <v>60</v>
      </c>
      <c r="I148" s="294" t="s">
        <v>63</v>
      </c>
      <c r="J148" s="294" t="s">
        <v>405</v>
      </c>
      <c r="K148" s="293"/>
    </row>
    <row r="149" spans="2:11" s="1" customFormat="1" ht="17.25" customHeight="1">
      <c r="B149" s="291"/>
      <c r="C149" s="296" t="s">
        <v>406</v>
      </c>
      <c r="D149" s="296"/>
      <c r="E149" s="296"/>
      <c r="F149" s="297" t="s">
        <v>407</v>
      </c>
      <c r="G149" s="298"/>
      <c r="H149" s="296"/>
      <c r="I149" s="296"/>
      <c r="J149" s="296" t="s">
        <v>408</v>
      </c>
      <c r="K149" s="293"/>
    </row>
    <row r="150" spans="2:11" s="1" customFormat="1" ht="5.25" customHeight="1">
      <c r="B150" s="302"/>
      <c r="C150" s="299"/>
      <c r="D150" s="299"/>
      <c r="E150" s="299"/>
      <c r="F150" s="299"/>
      <c r="G150" s="300"/>
      <c r="H150" s="299"/>
      <c r="I150" s="299"/>
      <c r="J150" s="299"/>
      <c r="K150" s="323"/>
    </row>
    <row r="151" spans="2:11" s="1" customFormat="1" ht="15" customHeight="1">
      <c r="B151" s="302"/>
      <c r="C151" s="327" t="s">
        <v>412</v>
      </c>
      <c r="D151" s="279"/>
      <c r="E151" s="279"/>
      <c r="F151" s="328" t="s">
        <v>409</v>
      </c>
      <c r="G151" s="279"/>
      <c r="H151" s="327" t="s">
        <v>449</v>
      </c>
      <c r="I151" s="327" t="s">
        <v>411</v>
      </c>
      <c r="J151" s="327">
        <v>120</v>
      </c>
      <c r="K151" s="323"/>
    </row>
    <row r="152" spans="2:11" s="1" customFormat="1" ht="15" customHeight="1">
      <c r="B152" s="302"/>
      <c r="C152" s="327" t="s">
        <v>458</v>
      </c>
      <c r="D152" s="279"/>
      <c r="E152" s="279"/>
      <c r="F152" s="328" t="s">
        <v>409</v>
      </c>
      <c r="G152" s="279"/>
      <c r="H152" s="327" t="s">
        <v>469</v>
      </c>
      <c r="I152" s="327" t="s">
        <v>411</v>
      </c>
      <c r="J152" s="327" t="s">
        <v>460</v>
      </c>
      <c r="K152" s="323"/>
    </row>
    <row r="153" spans="2:11" s="1" customFormat="1" ht="15" customHeight="1">
      <c r="B153" s="302"/>
      <c r="C153" s="327" t="s">
        <v>357</v>
      </c>
      <c r="D153" s="279"/>
      <c r="E153" s="279"/>
      <c r="F153" s="328" t="s">
        <v>409</v>
      </c>
      <c r="G153" s="279"/>
      <c r="H153" s="327" t="s">
        <v>470</v>
      </c>
      <c r="I153" s="327" t="s">
        <v>411</v>
      </c>
      <c r="J153" s="327" t="s">
        <v>460</v>
      </c>
      <c r="K153" s="323"/>
    </row>
    <row r="154" spans="2:11" s="1" customFormat="1" ht="15" customHeight="1">
      <c r="B154" s="302"/>
      <c r="C154" s="327" t="s">
        <v>414</v>
      </c>
      <c r="D154" s="279"/>
      <c r="E154" s="279"/>
      <c r="F154" s="328" t="s">
        <v>415</v>
      </c>
      <c r="G154" s="279"/>
      <c r="H154" s="327" t="s">
        <v>449</v>
      </c>
      <c r="I154" s="327" t="s">
        <v>411</v>
      </c>
      <c r="J154" s="327">
        <v>50</v>
      </c>
      <c r="K154" s="323"/>
    </row>
    <row r="155" spans="2:11" s="1" customFormat="1" ht="15" customHeight="1">
      <c r="B155" s="302"/>
      <c r="C155" s="327" t="s">
        <v>417</v>
      </c>
      <c r="D155" s="279"/>
      <c r="E155" s="279"/>
      <c r="F155" s="328" t="s">
        <v>409</v>
      </c>
      <c r="G155" s="279"/>
      <c r="H155" s="327" t="s">
        <v>449</v>
      </c>
      <c r="I155" s="327" t="s">
        <v>419</v>
      </c>
      <c r="J155" s="327"/>
      <c r="K155" s="323"/>
    </row>
    <row r="156" spans="2:11" s="1" customFormat="1" ht="15" customHeight="1">
      <c r="B156" s="302"/>
      <c r="C156" s="327" t="s">
        <v>428</v>
      </c>
      <c r="D156" s="279"/>
      <c r="E156" s="279"/>
      <c r="F156" s="328" t="s">
        <v>415</v>
      </c>
      <c r="G156" s="279"/>
      <c r="H156" s="327" t="s">
        <v>449</v>
      </c>
      <c r="I156" s="327" t="s">
        <v>411</v>
      </c>
      <c r="J156" s="327">
        <v>50</v>
      </c>
      <c r="K156" s="323"/>
    </row>
    <row r="157" spans="2:11" s="1" customFormat="1" ht="15" customHeight="1">
      <c r="B157" s="302"/>
      <c r="C157" s="327" t="s">
        <v>436</v>
      </c>
      <c r="D157" s="279"/>
      <c r="E157" s="279"/>
      <c r="F157" s="328" t="s">
        <v>415</v>
      </c>
      <c r="G157" s="279"/>
      <c r="H157" s="327" t="s">
        <v>449</v>
      </c>
      <c r="I157" s="327" t="s">
        <v>411</v>
      </c>
      <c r="J157" s="327">
        <v>50</v>
      </c>
      <c r="K157" s="323"/>
    </row>
    <row r="158" spans="2:11" s="1" customFormat="1" ht="15" customHeight="1">
      <c r="B158" s="302"/>
      <c r="C158" s="327" t="s">
        <v>434</v>
      </c>
      <c r="D158" s="279"/>
      <c r="E158" s="279"/>
      <c r="F158" s="328" t="s">
        <v>415</v>
      </c>
      <c r="G158" s="279"/>
      <c r="H158" s="327" t="s">
        <v>449</v>
      </c>
      <c r="I158" s="327" t="s">
        <v>411</v>
      </c>
      <c r="J158" s="327">
        <v>50</v>
      </c>
      <c r="K158" s="323"/>
    </row>
    <row r="159" spans="2:11" s="1" customFormat="1" ht="15" customHeight="1">
      <c r="B159" s="302"/>
      <c r="C159" s="327" t="s">
        <v>95</v>
      </c>
      <c r="D159" s="279"/>
      <c r="E159" s="279"/>
      <c r="F159" s="328" t="s">
        <v>409</v>
      </c>
      <c r="G159" s="279"/>
      <c r="H159" s="327" t="s">
        <v>471</v>
      </c>
      <c r="I159" s="327" t="s">
        <v>411</v>
      </c>
      <c r="J159" s="327" t="s">
        <v>472</v>
      </c>
      <c r="K159" s="323"/>
    </row>
    <row r="160" spans="2:11" s="1" customFormat="1" ht="15" customHeight="1">
      <c r="B160" s="302"/>
      <c r="C160" s="327" t="s">
        <v>473</v>
      </c>
      <c r="D160" s="279"/>
      <c r="E160" s="279"/>
      <c r="F160" s="328" t="s">
        <v>409</v>
      </c>
      <c r="G160" s="279"/>
      <c r="H160" s="327" t="s">
        <v>474</v>
      </c>
      <c r="I160" s="327" t="s">
        <v>444</v>
      </c>
      <c r="J160" s="327"/>
      <c r="K160" s="323"/>
    </row>
    <row r="161" spans="2:11" s="1" customFormat="1" ht="15" customHeight="1">
      <c r="B161" s="329"/>
      <c r="C161" s="311"/>
      <c r="D161" s="311"/>
      <c r="E161" s="311"/>
      <c r="F161" s="311"/>
      <c r="G161" s="311"/>
      <c r="H161" s="311"/>
      <c r="I161" s="311"/>
      <c r="J161" s="311"/>
      <c r="K161" s="330"/>
    </row>
    <row r="162" spans="2:11" s="1" customFormat="1" ht="18.75" customHeight="1">
      <c r="B162" s="276"/>
      <c r="C162" s="279"/>
      <c r="D162" s="279"/>
      <c r="E162" s="279"/>
      <c r="F162" s="301"/>
      <c r="G162" s="279"/>
      <c r="H162" s="279"/>
      <c r="I162" s="279"/>
      <c r="J162" s="279"/>
      <c r="K162" s="276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475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403</v>
      </c>
      <c r="D166" s="294"/>
      <c r="E166" s="294"/>
      <c r="F166" s="294" t="s">
        <v>404</v>
      </c>
      <c r="G166" s="331"/>
      <c r="H166" s="332" t="s">
        <v>60</v>
      </c>
      <c r="I166" s="332" t="s">
        <v>63</v>
      </c>
      <c r="J166" s="294" t="s">
        <v>405</v>
      </c>
      <c r="K166" s="271"/>
    </row>
    <row r="167" spans="2:11" s="1" customFormat="1" ht="17.25" customHeight="1">
      <c r="B167" s="272"/>
      <c r="C167" s="296" t="s">
        <v>406</v>
      </c>
      <c r="D167" s="296"/>
      <c r="E167" s="296"/>
      <c r="F167" s="297" t="s">
        <v>407</v>
      </c>
      <c r="G167" s="333"/>
      <c r="H167" s="334"/>
      <c r="I167" s="334"/>
      <c r="J167" s="296" t="s">
        <v>408</v>
      </c>
      <c r="K167" s="274"/>
    </row>
    <row r="168" spans="2:11" s="1" customFormat="1" ht="5.25" customHeight="1">
      <c r="B168" s="302"/>
      <c r="C168" s="299"/>
      <c r="D168" s="299"/>
      <c r="E168" s="299"/>
      <c r="F168" s="299"/>
      <c r="G168" s="300"/>
      <c r="H168" s="299"/>
      <c r="I168" s="299"/>
      <c r="J168" s="299"/>
      <c r="K168" s="323"/>
    </row>
    <row r="169" spans="2:11" s="1" customFormat="1" ht="15" customHeight="1">
      <c r="B169" s="302"/>
      <c r="C169" s="279" t="s">
        <v>412</v>
      </c>
      <c r="D169" s="279"/>
      <c r="E169" s="279"/>
      <c r="F169" s="301" t="s">
        <v>409</v>
      </c>
      <c r="G169" s="279"/>
      <c r="H169" s="279" t="s">
        <v>449</v>
      </c>
      <c r="I169" s="279" t="s">
        <v>411</v>
      </c>
      <c r="J169" s="279">
        <v>120</v>
      </c>
      <c r="K169" s="323"/>
    </row>
    <row r="170" spans="2:11" s="1" customFormat="1" ht="15" customHeight="1">
      <c r="B170" s="302"/>
      <c r="C170" s="279" t="s">
        <v>458</v>
      </c>
      <c r="D170" s="279"/>
      <c r="E170" s="279"/>
      <c r="F170" s="301" t="s">
        <v>409</v>
      </c>
      <c r="G170" s="279"/>
      <c r="H170" s="279" t="s">
        <v>459</v>
      </c>
      <c r="I170" s="279" t="s">
        <v>411</v>
      </c>
      <c r="J170" s="279" t="s">
        <v>460</v>
      </c>
      <c r="K170" s="323"/>
    </row>
    <row r="171" spans="2:11" s="1" customFormat="1" ht="15" customHeight="1">
      <c r="B171" s="302"/>
      <c r="C171" s="279" t="s">
        <v>357</v>
      </c>
      <c r="D171" s="279"/>
      <c r="E171" s="279"/>
      <c r="F171" s="301" t="s">
        <v>409</v>
      </c>
      <c r="G171" s="279"/>
      <c r="H171" s="279" t="s">
        <v>476</v>
      </c>
      <c r="I171" s="279" t="s">
        <v>411</v>
      </c>
      <c r="J171" s="279" t="s">
        <v>460</v>
      </c>
      <c r="K171" s="323"/>
    </row>
    <row r="172" spans="2:11" s="1" customFormat="1" ht="15" customHeight="1">
      <c r="B172" s="302"/>
      <c r="C172" s="279" t="s">
        <v>414</v>
      </c>
      <c r="D172" s="279"/>
      <c r="E172" s="279"/>
      <c r="F172" s="301" t="s">
        <v>415</v>
      </c>
      <c r="G172" s="279"/>
      <c r="H172" s="279" t="s">
        <v>476</v>
      </c>
      <c r="I172" s="279" t="s">
        <v>411</v>
      </c>
      <c r="J172" s="279">
        <v>50</v>
      </c>
      <c r="K172" s="323"/>
    </row>
    <row r="173" spans="2:11" s="1" customFormat="1" ht="15" customHeight="1">
      <c r="B173" s="302"/>
      <c r="C173" s="279" t="s">
        <v>417</v>
      </c>
      <c r="D173" s="279"/>
      <c r="E173" s="279"/>
      <c r="F173" s="301" t="s">
        <v>409</v>
      </c>
      <c r="G173" s="279"/>
      <c r="H173" s="279" t="s">
        <v>476</v>
      </c>
      <c r="I173" s="279" t="s">
        <v>419</v>
      </c>
      <c r="J173" s="279"/>
      <c r="K173" s="323"/>
    </row>
    <row r="174" spans="2:11" s="1" customFormat="1" ht="15" customHeight="1">
      <c r="B174" s="302"/>
      <c r="C174" s="279" t="s">
        <v>428</v>
      </c>
      <c r="D174" s="279"/>
      <c r="E174" s="279"/>
      <c r="F174" s="301" t="s">
        <v>415</v>
      </c>
      <c r="G174" s="279"/>
      <c r="H174" s="279" t="s">
        <v>476</v>
      </c>
      <c r="I174" s="279" t="s">
        <v>411</v>
      </c>
      <c r="J174" s="279">
        <v>50</v>
      </c>
      <c r="K174" s="323"/>
    </row>
    <row r="175" spans="2:11" s="1" customFormat="1" ht="15" customHeight="1">
      <c r="B175" s="302"/>
      <c r="C175" s="279" t="s">
        <v>436</v>
      </c>
      <c r="D175" s="279"/>
      <c r="E175" s="279"/>
      <c r="F175" s="301" t="s">
        <v>415</v>
      </c>
      <c r="G175" s="279"/>
      <c r="H175" s="279" t="s">
        <v>476</v>
      </c>
      <c r="I175" s="279" t="s">
        <v>411</v>
      </c>
      <c r="J175" s="279">
        <v>50</v>
      </c>
      <c r="K175" s="323"/>
    </row>
    <row r="176" spans="2:11" s="1" customFormat="1" ht="15" customHeight="1">
      <c r="B176" s="302"/>
      <c r="C176" s="279" t="s">
        <v>434</v>
      </c>
      <c r="D176" s="279"/>
      <c r="E176" s="279"/>
      <c r="F176" s="301" t="s">
        <v>415</v>
      </c>
      <c r="G176" s="279"/>
      <c r="H176" s="279" t="s">
        <v>476</v>
      </c>
      <c r="I176" s="279" t="s">
        <v>411</v>
      </c>
      <c r="J176" s="279">
        <v>50</v>
      </c>
      <c r="K176" s="323"/>
    </row>
    <row r="177" spans="2:11" s="1" customFormat="1" ht="15" customHeight="1">
      <c r="B177" s="302"/>
      <c r="C177" s="279" t="s">
        <v>111</v>
      </c>
      <c r="D177" s="279"/>
      <c r="E177" s="279"/>
      <c r="F177" s="301" t="s">
        <v>409</v>
      </c>
      <c r="G177" s="279"/>
      <c r="H177" s="279" t="s">
        <v>477</v>
      </c>
      <c r="I177" s="279" t="s">
        <v>478</v>
      </c>
      <c r="J177" s="279"/>
      <c r="K177" s="323"/>
    </row>
    <row r="178" spans="2:11" s="1" customFormat="1" ht="15" customHeight="1">
      <c r="B178" s="302"/>
      <c r="C178" s="279" t="s">
        <v>63</v>
      </c>
      <c r="D178" s="279"/>
      <c r="E178" s="279"/>
      <c r="F178" s="301" t="s">
        <v>409</v>
      </c>
      <c r="G178" s="279"/>
      <c r="H178" s="279" t="s">
        <v>479</v>
      </c>
      <c r="I178" s="279" t="s">
        <v>480</v>
      </c>
      <c r="J178" s="279">
        <v>1</v>
      </c>
      <c r="K178" s="323"/>
    </row>
    <row r="179" spans="2:11" s="1" customFormat="1" ht="15" customHeight="1">
      <c r="B179" s="302"/>
      <c r="C179" s="279" t="s">
        <v>59</v>
      </c>
      <c r="D179" s="279"/>
      <c r="E179" s="279"/>
      <c r="F179" s="301" t="s">
        <v>409</v>
      </c>
      <c r="G179" s="279"/>
      <c r="H179" s="279" t="s">
        <v>481</v>
      </c>
      <c r="I179" s="279" t="s">
        <v>411</v>
      </c>
      <c r="J179" s="279">
        <v>20</v>
      </c>
      <c r="K179" s="323"/>
    </row>
    <row r="180" spans="2:11" s="1" customFormat="1" ht="15" customHeight="1">
      <c r="B180" s="302"/>
      <c r="C180" s="279" t="s">
        <v>60</v>
      </c>
      <c r="D180" s="279"/>
      <c r="E180" s="279"/>
      <c r="F180" s="301" t="s">
        <v>409</v>
      </c>
      <c r="G180" s="279"/>
      <c r="H180" s="279" t="s">
        <v>482</v>
      </c>
      <c r="I180" s="279" t="s">
        <v>411</v>
      </c>
      <c r="J180" s="279">
        <v>255</v>
      </c>
      <c r="K180" s="323"/>
    </row>
    <row r="181" spans="2:11" s="1" customFormat="1" ht="15" customHeight="1">
      <c r="B181" s="302"/>
      <c r="C181" s="279" t="s">
        <v>112</v>
      </c>
      <c r="D181" s="279"/>
      <c r="E181" s="279"/>
      <c r="F181" s="301" t="s">
        <v>409</v>
      </c>
      <c r="G181" s="279"/>
      <c r="H181" s="279" t="s">
        <v>373</v>
      </c>
      <c r="I181" s="279" t="s">
        <v>411</v>
      </c>
      <c r="J181" s="279">
        <v>10</v>
      </c>
      <c r="K181" s="323"/>
    </row>
    <row r="182" spans="2:11" s="1" customFormat="1" ht="15" customHeight="1">
      <c r="B182" s="302"/>
      <c r="C182" s="279" t="s">
        <v>113</v>
      </c>
      <c r="D182" s="279"/>
      <c r="E182" s="279"/>
      <c r="F182" s="301" t="s">
        <v>409</v>
      </c>
      <c r="G182" s="279"/>
      <c r="H182" s="279" t="s">
        <v>483</v>
      </c>
      <c r="I182" s="279" t="s">
        <v>444</v>
      </c>
      <c r="J182" s="279"/>
      <c r="K182" s="323"/>
    </row>
    <row r="183" spans="2:11" s="1" customFormat="1" ht="15" customHeight="1">
      <c r="B183" s="302"/>
      <c r="C183" s="279" t="s">
        <v>484</v>
      </c>
      <c r="D183" s="279"/>
      <c r="E183" s="279"/>
      <c r="F183" s="301" t="s">
        <v>409</v>
      </c>
      <c r="G183" s="279"/>
      <c r="H183" s="279" t="s">
        <v>485</v>
      </c>
      <c r="I183" s="279" t="s">
        <v>444</v>
      </c>
      <c r="J183" s="279"/>
      <c r="K183" s="323"/>
    </row>
    <row r="184" spans="2:11" s="1" customFormat="1" ht="15" customHeight="1">
      <c r="B184" s="302"/>
      <c r="C184" s="279" t="s">
        <v>473</v>
      </c>
      <c r="D184" s="279"/>
      <c r="E184" s="279"/>
      <c r="F184" s="301" t="s">
        <v>409</v>
      </c>
      <c r="G184" s="279"/>
      <c r="H184" s="279" t="s">
        <v>486</v>
      </c>
      <c r="I184" s="279" t="s">
        <v>444</v>
      </c>
      <c r="J184" s="279"/>
      <c r="K184" s="323"/>
    </row>
    <row r="185" spans="2:11" s="1" customFormat="1" ht="15" customHeight="1">
      <c r="B185" s="302"/>
      <c r="C185" s="279" t="s">
        <v>115</v>
      </c>
      <c r="D185" s="279"/>
      <c r="E185" s="279"/>
      <c r="F185" s="301" t="s">
        <v>415</v>
      </c>
      <c r="G185" s="279"/>
      <c r="H185" s="279" t="s">
        <v>487</v>
      </c>
      <c r="I185" s="279" t="s">
        <v>411</v>
      </c>
      <c r="J185" s="279">
        <v>50</v>
      </c>
      <c r="K185" s="323"/>
    </row>
    <row r="186" spans="2:11" s="1" customFormat="1" ht="15" customHeight="1">
      <c r="B186" s="302"/>
      <c r="C186" s="279" t="s">
        <v>488</v>
      </c>
      <c r="D186" s="279"/>
      <c r="E186" s="279"/>
      <c r="F186" s="301" t="s">
        <v>415</v>
      </c>
      <c r="G186" s="279"/>
      <c r="H186" s="279" t="s">
        <v>489</v>
      </c>
      <c r="I186" s="279" t="s">
        <v>490</v>
      </c>
      <c r="J186" s="279"/>
      <c r="K186" s="323"/>
    </row>
    <row r="187" spans="2:11" s="1" customFormat="1" ht="15" customHeight="1">
      <c r="B187" s="302"/>
      <c r="C187" s="279" t="s">
        <v>491</v>
      </c>
      <c r="D187" s="279"/>
      <c r="E187" s="279"/>
      <c r="F187" s="301" t="s">
        <v>415</v>
      </c>
      <c r="G187" s="279"/>
      <c r="H187" s="279" t="s">
        <v>492</v>
      </c>
      <c r="I187" s="279" t="s">
        <v>490</v>
      </c>
      <c r="J187" s="279"/>
      <c r="K187" s="323"/>
    </row>
    <row r="188" spans="2:11" s="1" customFormat="1" ht="15" customHeight="1">
      <c r="B188" s="302"/>
      <c r="C188" s="279" t="s">
        <v>493</v>
      </c>
      <c r="D188" s="279"/>
      <c r="E188" s="279"/>
      <c r="F188" s="301" t="s">
        <v>415</v>
      </c>
      <c r="G188" s="279"/>
      <c r="H188" s="279" t="s">
        <v>494</v>
      </c>
      <c r="I188" s="279" t="s">
        <v>490</v>
      </c>
      <c r="J188" s="279"/>
      <c r="K188" s="323"/>
    </row>
    <row r="189" spans="2:11" s="1" customFormat="1" ht="15" customHeight="1">
      <c r="B189" s="302"/>
      <c r="C189" s="335" t="s">
        <v>495</v>
      </c>
      <c r="D189" s="279"/>
      <c r="E189" s="279"/>
      <c r="F189" s="301" t="s">
        <v>415</v>
      </c>
      <c r="G189" s="279"/>
      <c r="H189" s="279" t="s">
        <v>496</v>
      </c>
      <c r="I189" s="279" t="s">
        <v>497</v>
      </c>
      <c r="J189" s="336" t="s">
        <v>498</v>
      </c>
      <c r="K189" s="323"/>
    </row>
    <row r="190" spans="2:11" s="1" customFormat="1" ht="15" customHeight="1">
      <c r="B190" s="302"/>
      <c r="C190" s="286" t="s">
        <v>48</v>
      </c>
      <c r="D190" s="279"/>
      <c r="E190" s="279"/>
      <c r="F190" s="301" t="s">
        <v>409</v>
      </c>
      <c r="G190" s="279"/>
      <c r="H190" s="276" t="s">
        <v>499</v>
      </c>
      <c r="I190" s="279" t="s">
        <v>500</v>
      </c>
      <c r="J190" s="279"/>
      <c r="K190" s="323"/>
    </row>
    <row r="191" spans="2:11" s="1" customFormat="1" ht="15" customHeight="1">
      <c r="B191" s="302"/>
      <c r="C191" s="286" t="s">
        <v>501</v>
      </c>
      <c r="D191" s="279"/>
      <c r="E191" s="279"/>
      <c r="F191" s="301" t="s">
        <v>409</v>
      </c>
      <c r="G191" s="279"/>
      <c r="H191" s="279" t="s">
        <v>502</v>
      </c>
      <c r="I191" s="279" t="s">
        <v>444</v>
      </c>
      <c r="J191" s="279"/>
      <c r="K191" s="323"/>
    </row>
    <row r="192" spans="2:11" s="1" customFormat="1" ht="15" customHeight="1">
      <c r="B192" s="302"/>
      <c r="C192" s="286" t="s">
        <v>503</v>
      </c>
      <c r="D192" s="279"/>
      <c r="E192" s="279"/>
      <c r="F192" s="301" t="s">
        <v>409</v>
      </c>
      <c r="G192" s="279"/>
      <c r="H192" s="279" t="s">
        <v>504</v>
      </c>
      <c r="I192" s="279" t="s">
        <v>444</v>
      </c>
      <c r="J192" s="279"/>
      <c r="K192" s="323"/>
    </row>
    <row r="193" spans="2:11" s="1" customFormat="1" ht="15" customHeight="1">
      <c r="B193" s="302"/>
      <c r="C193" s="286" t="s">
        <v>505</v>
      </c>
      <c r="D193" s="279"/>
      <c r="E193" s="279"/>
      <c r="F193" s="301" t="s">
        <v>415</v>
      </c>
      <c r="G193" s="279"/>
      <c r="H193" s="279" t="s">
        <v>506</v>
      </c>
      <c r="I193" s="279" t="s">
        <v>444</v>
      </c>
      <c r="J193" s="279"/>
      <c r="K193" s="323"/>
    </row>
    <row r="194" spans="2:11" s="1" customFormat="1" ht="15" customHeight="1">
      <c r="B194" s="329"/>
      <c r="C194" s="337"/>
      <c r="D194" s="311"/>
      <c r="E194" s="311"/>
      <c r="F194" s="311"/>
      <c r="G194" s="311"/>
      <c r="H194" s="311"/>
      <c r="I194" s="311"/>
      <c r="J194" s="311"/>
      <c r="K194" s="330"/>
    </row>
    <row r="195" spans="2:11" s="1" customFormat="1" ht="18.75" customHeight="1">
      <c r="B195" s="276"/>
      <c r="C195" s="279"/>
      <c r="D195" s="279"/>
      <c r="E195" s="279"/>
      <c r="F195" s="301"/>
      <c r="G195" s="279"/>
      <c r="H195" s="279"/>
      <c r="I195" s="279"/>
      <c r="J195" s="279"/>
      <c r="K195" s="276"/>
    </row>
    <row r="196" spans="2:11" s="1" customFormat="1" ht="18.75" customHeight="1">
      <c r="B196" s="276"/>
      <c r="C196" s="279"/>
      <c r="D196" s="279"/>
      <c r="E196" s="279"/>
      <c r="F196" s="301"/>
      <c r="G196" s="279"/>
      <c r="H196" s="279"/>
      <c r="I196" s="279"/>
      <c r="J196" s="279"/>
      <c r="K196" s="276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507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38" t="s">
        <v>508</v>
      </c>
      <c r="D200" s="338"/>
      <c r="E200" s="338"/>
      <c r="F200" s="338" t="s">
        <v>509</v>
      </c>
      <c r="G200" s="339"/>
      <c r="H200" s="338" t="s">
        <v>510</v>
      </c>
      <c r="I200" s="338"/>
      <c r="J200" s="338"/>
      <c r="K200" s="271"/>
    </row>
    <row r="201" spans="2:11" s="1" customFormat="1" ht="5.25" customHeight="1">
      <c r="B201" s="302"/>
      <c r="C201" s="299"/>
      <c r="D201" s="299"/>
      <c r="E201" s="299"/>
      <c r="F201" s="299"/>
      <c r="G201" s="279"/>
      <c r="H201" s="299"/>
      <c r="I201" s="299"/>
      <c r="J201" s="299"/>
      <c r="K201" s="323"/>
    </row>
    <row r="202" spans="2:11" s="1" customFormat="1" ht="15" customHeight="1">
      <c r="B202" s="302"/>
      <c r="C202" s="279" t="s">
        <v>500</v>
      </c>
      <c r="D202" s="279"/>
      <c r="E202" s="279"/>
      <c r="F202" s="301" t="s">
        <v>49</v>
      </c>
      <c r="G202" s="279"/>
      <c r="H202" s="279" t="s">
        <v>511</v>
      </c>
      <c r="I202" s="279"/>
      <c r="J202" s="279"/>
      <c r="K202" s="323"/>
    </row>
    <row r="203" spans="2:11" s="1" customFormat="1" ht="15" customHeight="1">
      <c r="B203" s="302"/>
      <c r="C203" s="308"/>
      <c r="D203" s="279"/>
      <c r="E203" s="279"/>
      <c r="F203" s="301" t="s">
        <v>50</v>
      </c>
      <c r="G203" s="279"/>
      <c r="H203" s="279" t="s">
        <v>512</v>
      </c>
      <c r="I203" s="279"/>
      <c r="J203" s="279"/>
      <c r="K203" s="323"/>
    </row>
    <row r="204" spans="2:11" s="1" customFormat="1" ht="15" customHeight="1">
      <c r="B204" s="302"/>
      <c r="C204" s="308"/>
      <c r="D204" s="279"/>
      <c r="E204" s="279"/>
      <c r="F204" s="301" t="s">
        <v>53</v>
      </c>
      <c r="G204" s="279"/>
      <c r="H204" s="279" t="s">
        <v>513</v>
      </c>
      <c r="I204" s="279"/>
      <c r="J204" s="279"/>
      <c r="K204" s="323"/>
    </row>
    <row r="205" spans="2:11" s="1" customFormat="1" ht="15" customHeight="1">
      <c r="B205" s="302"/>
      <c r="C205" s="279"/>
      <c r="D205" s="279"/>
      <c r="E205" s="279"/>
      <c r="F205" s="301" t="s">
        <v>51</v>
      </c>
      <c r="G205" s="279"/>
      <c r="H205" s="279" t="s">
        <v>514</v>
      </c>
      <c r="I205" s="279"/>
      <c r="J205" s="279"/>
      <c r="K205" s="323"/>
    </row>
    <row r="206" spans="2:11" s="1" customFormat="1" ht="15" customHeight="1">
      <c r="B206" s="302"/>
      <c r="C206" s="279"/>
      <c r="D206" s="279"/>
      <c r="E206" s="279"/>
      <c r="F206" s="301" t="s">
        <v>52</v>
      </c>
      <c r="G206" s="279"/>
      <c r="H206" s="279" t="s">
        <v>515</v>
      </c>
      <c r="I206" s="279"/>
      <c r="J206" s="279"/>
      <c r="K206" s="323"/>
    </row>
    <row r="207" spans="2:11" s="1" customFormat="1" ht="15" customHeight="1">
      <c r="B207" s="302"/>
      <c r="C207" s="279"/>
      <c r="D207" s="279"/>
      <c r="E207" s="279"/>
      <c r="F207" s="301"/>
      <c r="G207" s="279"/>
      <c r="H207" s="279"/>
      <c r="I207" s="279"/>
      <c r="J207" s="279"/>
      <c r="K207" s="323"/>
    </row>
    <row r="208" spans="2:11" s="1" customFormat="1" ht="15" customHeight="1">
      <c r="B208" s="302"/>
      <c r="C208" s="279" t="s">
        <v>456</v>
      </c>
      <c r="D208" s="279"/>
      <c r="E208" s="279"/>
      <c r="F208" s="301" t="s">
        <v>85</v>
      </c>
      <c r="G208" s="279"/>
      <c r="H208" s="279" t="s">
        <v>516</v>
      </c>
      <c r="I208" s="279"/>
      <c r="J208" s="279"/>
      <c r="K208" s="323"/>
    </row>
    <row r="209" spans="2:11" s="1" customFormat="1" ht="15" customHeight="1">
      <c r="B209" s="302"/>
      <c r="C209" s="308"/>
      <c r="D209" s="279"/>
      <c r="E209" s="279"/>
      <c r="F209" s="301" t="s">
        <v>352</v>
      </c>
      <c r="G209" s="279"/>
      <c r="H209" s="279" t="s">
        <v>353</v>
      </c>
      <c r="I209" s="279"/>
      <c r="J209" s="279"/>
      <c r="K209" s="323"/>
    </row>
    <row r="210" spans="2:11" s="1" customFormat="1" ht="15" customHeight="1">
      <c r="B210" s="302"/>
      <c r="C210" s="279"/>
      <c r="D210" s="279"/>
      <c r="E210" s="279"/>
      <c r="F210" s="301" t="s">
        <v>350</v>
      </c>
      <c r="G210" s="279"/>
      <c r="H210" s="279" t="s">
        <v>517</v>
      </c>
      <c r="I210" s="279"/>
      <c r="J210" s="279"/>
      <c r="K210" s="323"/>
    </row>
    <row r="211" spans="2:11" s="1" customFormat="1" ht="15" customHeight="1">
      <c r="B211" s="340"/>
      <c r="C211" s="308"/>
      <c r="D211" s="308"/>
      <c r="E211" s="308"/>
      <c r="F211" s="301" t="s">
        <v>354</v>
      </c>
      <c r="G211" s="286"/>
      <c r="H211" s="327" t="s">
        <v>89</v>
      </c>
      <c r="I211" s="327"/>
      <c r="J211" s="327"/>
      <c r="K211" s="341"/>
    </row>
    <row r="212" spans="2:11" s="1" customFormat="1" ht="15" customHeight="1">
      <c r="B212" s="340"/>
      <c r="C212" s="308"/>
      <c r="D212" s="308"/>
      <c r="E212" s="308"/>
      <c r="F212" s="301" t="s">
        <v>355</v>
      </c>
      <c r="G212" s="286"/>
      <c r="H212" s="327" t="s">
        <v>311</v>
      </c>
      <c r="I212" s="327"/>
      <c r="J212" s="327"/>
      <c r="K212" s="341"/>
    </row>
    <row r="213" spans="2:11" s="1" customFormat="1" ht="15" customHeight="1">
      <c r="B213" s="340"/>
      <c r="C213" s="308"/>
      <c r="D213" s="308"/>
      <c r="E213" s="308"/>
      <c r="F213" s="342"/>
      <c r="G213" s="286"/>
      <c r="H213" s="343"/>
      <c r="I213" s="343"/>
      <c r="J213" s="343"/>
      <c r="K213" s="341"/>
    </row>
    <row r="214" spans="2:11" s="1" customFormat="1" ht="15" customHeight="1">
      <c r="B214" s="340"/>
      <c r="C214" s="279" t="s">
        <v>480</v>
      </c>
      <c r="D214" s="308"/>
      <c r="E214" s="308"/>
      <c r="F214" s="301">
        <v>1</v>
      </c>
      <c r="G214" s="286"/>
      <c r="H214" s="327" t="s">
        <v>518</v>
      </c>
      <c r="I214" s="327"/>
      <c r="J214" s="327"/>
      <c r="K214" s="341"/>
    </row>
    <row r="215" spans="2:11" s="1" customFormat="1" ht="15" customHeight="1">
      <c r="B215" s="340"/>
      <c r="C215" s="308"/>
      <c r="D215" s="308"/>
      <c r="E215" s="308"/>
      <c r="F215" s="301">
        <v>2</v>
      </c>
      <c r="G215" s="286"/>
      <c r="H215" s="327" t="s">
        <v>519</v>
      </c>
      <c r="I215" s="327"/>
      <c r="J215" s="327"/>
      <c r="K215" s="341"/>
    </row>
    <row r="216" spans="2:11" s="1" customFormat="1" ht="15" customHeight="1">
      <c r="B216" s="340"/>
      <c r="C216" s="308"/>
      <c r="D216" s="308"/>
      <c r="E216" s="308"/>
      <c r="F216" s="301">
        <v>3</v>
      </c>
      <c r="G216" s="286"/>
      <c r="H216" s="327" t="s">
        <v>520</v>
      </c>
      <c r="I216" s="327"/>
      <c r="J216" s="327"/>
      <c r="K216" s="341"/>
    </row>
    <row r="217" spans="2:11" s="1" customFormat="1" ht="15" customHeight="1">
      <c r="B217" s="340"/>
      <c r="C217" s="308"/>
      <c r="D217" s="308"/>
      <c r="E217" s="308"/>
      <c r="F217" s="301">
        <v>4</v>
      </c>
      <c r="G217" s="286"/>
      <c r="H217" s="327" t="s">
        <v>521</v>
      </c>
      <c r="I217" s="327"/>
      <c r="J217" s="327"/>
      <c r="K217" s="341"/>
    </row>
    <row r="218" spans="2:11" s="1" customFormat="1" ht="12.75" customHeight="1">
      <c r="B218" s="344"/>
      <c r="C218" s="345"/>
      <c r="D218" s="345"/>
      <c r="E218" s="345"/>
      <c r="F218" s="345"/>
      <c r="G218" s="345"/>
      <c r="H218" s="345"/>
      <c r="I218" s="345"/>
      <c r="J218" s="345"/>
      <c r="K218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2020-06-15T07:23:22Z</dcterms:created>
  <dcterms:modified xsi:type="dcterms:W3CDTF">2020-06-15T07:23:26Z</dcterms:modified>
  <cp:category/>
  <cp:version/>
  <cp:contentType/>
  <cp:contentStatus/>
</cp:coreProperties>
</file>