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850" windowHeight="13395" activeTab="1"/>
  </bookViews>
  <sheets>
    <sheet name="Rekapitulace stavby" sheetId="1" r:id="rId1"/>
    <sheet name="SO 01 - 1. Oprava úpravy" sheetId="2" r:id="rId2"/>
    <sheet name="VON.01 - Soupis prací - V..." sheetId="3" r:id="rId3"/>
  </sheets>
  <definedNames>
    <definedName name="_xlnm._FilterDatabase" localSheetId="1" hidden="1">'SO 01 - 1. Oprava úpravy'!$C$88:$K$359</definedName>
    <definedName name="_xlnm._FilterDatabase" localSheetId="2" hidden="1">'VON.01 - Soupis prací - V...'!$C$83:$K$174</definedName>
    <definedName name="_xlnm.Print_Area" localSheetId="0">'Rekapitulace stavby'!$D$4:$AO$36,'Rekapitulace stavby'!$C$42:$AQ$57</definedName>
    <definedName name="_xlnm.Print_Area" localSheetId="1">'SO 01 - 1. Oprava úpravy'!$C$4:$J$39,'SO 01 - 1. Oprava úpravy'!$C$45:$J$70,'SO 01 - 1. Oprava úpravy'!$C$76:$K$359</definedName>
    <definedName name="_xlnm.Print_Area" localSheetId="2">'VON.01 - Soupis prací - V...'!$C$4:$J$39,'VON.01 - Soupis prací - V...'!$C$45:$J$65,'VON.01 - Soupis prací - V...'!$C$71:$K$174</definedName>
    <definedName name="_xlnm.Print_Titles" localSheetId="0">'Rekapitulace stavby'!$52:$52</definedName>
    <definedName name="_xlnm.Print_Titles" localSheetId="1">'SO 01 - 1. Oprava úpravy'!$88:$88</definedName>
    <definedName name="_xlnm.Print_Titles" localSheetId="2">'VON.01 - Soupis prací - V...'!$83:$83</definedName>
  </definedNames>
  <calcPr calcId="162913"/>
</workbook>
</file>

<file path=xl/sharedStrings.xml><?xml version="1.0" encoding="utf-8"?>
<sst xmlns="http://schemas.openxmlformats.org/spreadsheetml/2006/main" count="3739" uniqueCount="554">
  <si>
    <t>Export Komplet</t>
  </si>
  <si>
    <t>VZ</t>
  </si>
  <si>
    <t>2.0</t>
  </si>
  <si>
    <t>ZAMOK</t>
  </si>
  <si>
    <t>False</t>
  </si>
  <si>
    <t>{04d051cd-1640-4f72-a521-788e02e37000}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</si>
  <si>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</si>
  <si>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</si>
  <si>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</si>
  <si>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</si>
  <si>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</si>
  <si>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</si>
  <si>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</si>
  <si>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</si>
  <si>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3594vv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</si>
  <si>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</si>
  <si>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</si>
  <si>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Chrudimka, Hlinsko, oprava úpravy ř. km 87,429 - 87,550</t>
  </si>
  <si>
    <t>KSO:</t>
  </si>
  <si>
    <t>833 2</t>
  </si>
  <si>
    <t>CC-CZ:</t>
  </si>
  <si>
    <t>215</t>
  </si>
  <si>
    <t>Místo:</t>
  </si>
  <si>
    <t>Hlinsko</t>
  </si>
  <si>
    <t>Datum:</t>
  </si>
  <si>
    <t>15. 4. 2020</t>
  </si>
  <si>
    <t>Zadavatel:</t>
  </si>
  <si>
    <t>IČ:</t>
  </si>
  <si>
    <t/>
  </si>
  <si>
    <t>Povodí Labe, státní podnik, závod Pardubice</t>
  </si>
  <si>
    <t>DIČ:</t>
  </si>
  <si>
    <t>Uchazeč:</t>
  </si>
  <si>
    <t>Vyplň údaj</t>
  </si>
  <si>
    <t>Projektant:</t>
  </si>
  <si>
    <t>Povodí Labe, státní podnik, OIČ, Hradec Králové</t>
  </si>
  <si>
    <t>True</t>
  </si>
  <si>
    <t>Zpracovatel:</t>
  </si>
  <si>
    <t>Ing. Eva Morkesová</t>
  </si>
  <si>
    <t>Poznámka:</t>
  </si>
  <si>
    <t>Rozpočtováno v CÚ 2020/I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</si>
  <si>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</si>
  <si>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</si>
  <si>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</si>
  <si>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</si>
  <si>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</si>
  <si>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</si>
  <si>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</si>
  <si>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</si>
  <si>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</si>
  <si>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</si>
  <si>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</si>
  <si>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</si>
  <si>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</si>
  <si>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</si>
  <si>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</si>
  <si>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</si>
  <si>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</si>
  <si>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</si>
  <si>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</si>
  <si>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</si>
  <si>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</si>
  <si>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</si>
  <si>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</si>
  <si>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</si>
  <si>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</si>
  <si>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</si>
  <si>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</si>
  <si>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</si>
  <si>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</si>
  <si>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</si>
  <si>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</si>
  <si>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</si>
  <si>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</si>
  <si>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</si>
  <si>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</si>
  <si>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</si>
  <si>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</si>
  <si>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</si>
  <si>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</si>
  <si>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</si>
  <si>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1. Oprava úpravy</t>
  </si>
  <si>
    <t>STA</t>
  </si>
  <si>
    <t>1</t>
  </si>
  <si>
    <t>{c28a0409-1304-4c22-bc31-1e509e227253}</t>
  </si>
  <si>
    <t>2</t>
  </si>
  <si>
    <t>VON.01</t>
  </si>
  <si>
    <t>Soupis prací - Vedlejší a ostatní náklady</t>
  </si>
  <si>
    <t>VON</t>
  </si>
  <si>
    <t>{9ccfa267-2ad4-442a-86aa-4f0979f57df6}</t>
  </si>
  <si>
    <t>833 15</t>
  </si>
  <si>
    <t>KRYCÍ LIST SOUPISU PRACÍ</t>
  </si>
  <si>
    <t>Objekt:</t>
  </si>
  <si>
    <t>SO 01 - 1. Oprava úpravy</t>
  </si>
  <si>
    <t>Rozpočtováno v CÚ 2020/I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</si>
  <si>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</si>
  <si>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</si>
  <si>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</si>
  <si>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</si>
  <si>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</si>
  <si>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</si>
  <si>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</si>
  <si>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</si>
  <si>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</si>
  <si>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</si>
  <si>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</si>
  <si>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</si>
  <si>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</si>
  <si>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</si>
  <si>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</si>
  <si>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</si>
  <si>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</si>
  <si>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</si>
  <si>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</si>
  <si>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</si>
  <si>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</si>
  <si>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</si>
  <si>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</si>
  <si>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</si>
  <si>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</si>
  <si>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</si>
  <si>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</si>
  <si>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</si>
  <si>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</si>
  <si>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</si>
  <si>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</si>
  <si>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</si>
  <si>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</si>
  <si>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</si>
  <si>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</si>
  <si>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2020 01</t>
  </si>
  <si>
    <t>4</t>
  </si>
  <si>
    <t>227569185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</si>
  <si>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</si>
  <si>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</si>
  <si>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VV</t>
  </si>
  <si>
    <t>"rozebrání chodníku za zdí, viz příloha C.3"</t>
  </si>
  <si>
    <t>15,0*2,0</t>
  </si>
  <si>
    <t>114203201</t>
  </si>
  <si>
    <t>Očištění lomového kamene nebo betonových tvárnic od hlíny nebo písku</t>
  </si>
  <si>
    <t>m3</t>
  </si>
  <si>
    <t>1905227051</t>
  </si>
  <si>
    <t>Očištění lomového kamene nebo betonových tvárnic získaných při rozebrání dlažeb, záhozů, rovnanin a soustřeďovacích staveb od hlíny nebo písku</t>
  </si>
  <si>
    <t>"dlaždice z rozebraného chodníku pro opětovné použití, viz příloha C.3"</t>
  </si>
  <si>
    <t>15,0*2,0*0,4</t>
  </si>
  <si>
    <t>3</t>
  </si>
  <si>
    <t>114203202</t>
  </si>
  <si>
    <t>Očištění lomového kamene nebo betonových tvárnic od malty</t>
  </si>
  <si>
    <t>1357210057</t>
  </si>
  <si>
    <t>Očištění lomového kamene nebo betonových tvárnic získaných při rozebrání dlažeb, záhozů, rovnanin a soustřeďovacích staveb od malty</t>
  </si>
  <si>
    <t>"kámen pro opětovné použití, viz příloha B, C.3, D.1 - D.4"</t>
  </si>
  <si>
    <t>"kámen z rozebrané PB zdi (úsek V.A)"</t>
  </si>
  <si>
    <t>13,50</t>
  </si>
  <si>
    <t>"kámen z rozebraných schodů"</t>
  </si>
  <si>
    <t>(13+7)*1,0*0,35*0,15</t>
  </si>
  <si>
    <t>Součet</t>
  </si>
  <si>
    <t>129253201</t>
  </si>
  <si>
    <t>Čištění otevřených koryt vodotečí šíře dna přes 5 m hl do 5 m v hornině třídy těžitelnosti I skupiny 3 strojně</t>
  </si>
  <si>
    <t>53756893</t>
  </si>
  <si>
    <t>Čištění otevřených koryt vodotečí strojně s přehozením rozpojeného nánosu do 3 m nebo s naložením na dopravní prostředek při šířce původního dna přes 5 m a hloubce koryta do 5 m v hornině třídy těžitelnosti I skupiny 3</t>
  </si>
  <si>
    <t>"odstranění nánosů z koryta, viz příloha B, C.3, D.1 - D.4"</t>
  </si>
  <si>
    <t>50,0</t>
  </si>
  <si>
    <t>5</t>
  </si>
  <si>
    <t>131213102</t>
  </si>
  <si>
    <t>Hloubení jam v nesoudržných horninách třídy těžitelnosti I, skupiny 3 ručně</t>
  </si>
  <si>
    <t>420264216</t>
  </si>
  <si>
    <t>Hloubení jam ručně zapažených i nezapažených s urovnáním dna do předepsaného profilu a spádu v hornině třídy těžitelnosti I skupiny 3 nesoudržných</t>
  </si>
  <si>
    <t>"výkop za zdí (úsek V.A) , viz PD, viz příloha B, C.3, D.1 - D.4"</t>
  </si>
  <si>
    <t>15,0*0,2*1,5</t>
  </si>
  <si>
    <t>6</t>
  </si>
  <si>
    <t>139001101</t>
  </si>
  <si>
    <t>Příplatek za ztížení vykopávky v blízkosti podzemního vedení</t>
  </si>
  <si>
    <t>471044263</t>
  </si>
  <si>
    <t>Příplatek k cenám hloubených vykopávek za ztížení vykopávky v blízkosti podzemního vedení nebo výbušnin pro jakoukoliv třídu horniny</t>
  </si>
  <si>
    <t>"ztížené práce v ochranném pásmu vodovodu, viz příloha B."</t>
  </si>
  <si>
    <t>10,0</t>
  </si>
  <si>
    <t>7</t>
  </si>
  <si>
    <t>151101201R</t>
  </si>
  <si>
    <t>Zřízení příložného pažení stěn hl do 4 m</t>
  </si>
  <si>
    <t>53142402</t>
  </si>
  <si>
    <t>Zřízení pažení stěn bez rozepření nebo vzepření příložné, hloubky do 4 m</t>
  </si>
  <si>
    <t>"viz příloha B, D.1, D.4"</t>
  </si>
  <si>
    <t>"zapažení výkopu po rozebrání stávající zdi (úsek V.A) , viz PD"</t>
  </si>
  <si>
    <t>15,0*1,5</t>
  </si>
  <si>
    <t>"zapažení stávající zdi při hloubkovém přespárování (úsek IV.)"</t>
  </si>
  <si>
    <t>15,0*2,8</t>
  </si>
  <si>
    <t>8</t>
  </si>
  <si>
    <t>151101211R</t>
  </si>
  <si>
    <t>Odstranění příložného pažení stěn hl do 4 m</t>
  </si>
  <si>
    <t>-1302568074</t>
  </si>
  <si>
    <t>Odstranění pažení stěn výkopu bez rozepření nebo vzepření s uložením pažin na vzdálenost do 3 m od okraje výkopu příložné, hloubky do 4 m</t>
  </si>
  <si>
    <t>9</t>
  </si>
  <si>
    <t>151101401R</t>
  </si>
  <si>
    <t>Zřízení vzepření stěn při pažení příložném hl do 4 m</t>
  </si>
  <si>
    <t>-853588441</t>
  </si>
  <si>
    <t>Zřízení vzepření zapažených stěn výkopů s potřebným přepažováním při pažení příložném, hloubky do 4 m</t>
  </si>
  <si>
    <t>10</t>
  </si>
  <si>
    <t>151101411R</t>
  </si>
  <si>
    <t>Odstranění vzepření stěn při pažení příložném hl do 4 m</t>
  </si>
  <si>
    <t>-1795053278</t>
  </si>
  <si>
    <t>Odstranění vzepření stěn výkopů s uložením materiálu na vzdálenost do 3 m od kraje výkopu při pažení příložném, hloubky do 4 m</t>
  </si>
  <si>
    <t>11</t>
  </si>
  <si>
    <t>162251102</t>
  </si>
  <si>
    <t>Vodorovné přemístění do 50 m výkopku/sypaniny z horniny třídy těžitelnosti I, skupiny 1 až 3</t>
  </si>
  <si>
    <t>1617282179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</si>
  <si>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</si>
  <si>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"zemní materiál z nánosů ke břehu k vysáknutí, výkaz, viz příloha B."</t>
  </si>
  <si>
    <t>12</t>
  </si>
  <si>
    <t>167151101</t>
  </si>
  <si>
    <t>Nakládání výkopku z hornin třídy těžitelnosti I, skupiny 1 až 3 do 100 m3</t>
  </si>
  <si>
    <t>348220868</t>
  </si>
  <si>
    <t>Nakládání, skládání a překládání neulehlého výkopku nebo sypaniny strojně nakládání, množství do 100 m3, z horniny třídy těžitelnosti I, skupiny 1 až 3</t>
  </si>
  <si>
    <t>"vysáknutý materiál z nánosů pro odvoz na skládku, viz příloha B, D.1"</t>
  </si>
  <si>
    <t>13</t>
  </si>
  <si>
    <t>171201231R1</t>
  </si>
  <si>
    <t>Likvidace zeminy a kamení</t>
  </si>
  <si>
    <t>-1546582578</t>
  </si>
  <si>
    <t>Likvidace stavebního odpadu zeminy a kamení, včetně svislé a vodorovné dopravy, uložení a případného poplatku za uložení</t>
  </si>
  <si>
    <t>"přebytečný zemní materiál, viz příloha B."</t>
  </si>
  <si>
    <t>"materiál z nánosů"</t>
  </si>
  <si>
    <t>"materiál z jámy"</t>
  </si>
  <si>
    <t>4,5</t>
  </si>
  <si>
    <t>Zakládání</t>
  </si>
  <si>
    <t>14</t>
  </si>
  <si>
    <t>M</t>
  </si>
  <si>
    <t>R- 2021</t>
  </si>
  <si>
    <t>Převedení vody včetně zajímkování a čerpání vody - technologie dle dodavatele</t>
  </si>
  <si>
    <t>soubor</t>
  </si>
  <si>
    <t>-158621824</t>
  </si>
  <si>
    <t>"převod vody po celou dobu stavby, viz příloha B., D.1"</t>
  </si>
  <si>
    <t>"předpoklad projektanta - zajímkování stavebního prostoru podélnými jímkami, včetně čerpání (zřízení i likvidace)"</t>
  </si>
  <si>
    <t xml:space="preserve">"zajímkován bude LB a PB po úsecích podélnou jímkou" </t>
  </si>
  <si>
    <t>"dl. jímek vč. křídel: 67+5 m (v=0,6 m); 33 + 5 (v=0,4 m); 24 + 5 (v=0,4 m); 15+ 5 (v=0,4 m); 15 + 5 (v=0,4 m); 31+5 (v=0,4 m);16 + 5 (v=0,6 m);</t>
  </si>
  <si>
    <t>"zřízení a odstranění jímek bude provedeno včetně fólie na návodní stranu jímky pro dotěsnění"</t>
  </si>
  <si>
    <t>"čerpání během stavby"</t>
  </si>
  <si>
    <t>"zřízení a zasypání šachet pro čerpání v celém úseku"</t>
  </si>
  <si>
    <t>273313811</t>
  </si>
  <si>
    <t>Základové desky z betonu tř. C 25/30</t>
  </si>
  <si>
    <t>1812728773</t>
  </si>
  <si>
    <t>Základy z betonu prostého desky z betonu kamenem neprokládaného tř. C 25/30</t>
  </si>
  <si>
    <t>"podesta schodů, 2 ks, viz příloha B, D.1"</t>
  </si>
  <si>
    <t>2*1,5*1,0*0,3</t>
  </si>
  <si>
    <t>16</t>
  </si>
  <si>
    <t>273351121</t>
  </si>
  <si>
    <t>Zřízení bednění základových desek</t>
  </si>
  <si>
    <t>914829621</t>
  </si>
  <si>
    <t>Bednění základů desek zřízení</t>
  </si>
  <si>
    <t>2*1,0*0,3</t>
  </si>
  <si>
    <t>17</t>
  </si>
  <si>
    <t>273351122</t>
  </si>
  <si>
    <t>Odstranění bednění základových desek</t>
  </si>
  <si>
    <t>-1202046769</t>
  </si>
  <si>
    <t>Bednění základů desek odstranění</t>
  </si>
  <si>
    <t>Svislé a kompletní konstrukce</t>
  </si>
  <si>
    <t>18</t>
  </si>
  <si>
    <t>312311961</t>
  </si>
  <si>
    <t>Výplňová zeď z betonu prostého tř. C 25/30</t>
  </si>
  <si>
    <t>-1432128293</t>
  </si>
  <si>
    <t>Nadzákladové zdi z betonu prostého výplňové bez zvláštních nároků na vliv prostředí tř. C 25/30</t>
  </si>
  <si>
    <t>"výplň možných kaveren za obkladem zdi, odborný odhad, viz příloha B, C.3, D.1 - D.4"</t>
  </si>
  <si>
    <t>5,0</t>
  </si>
  <si>
    <t>19</t>
  </si>
  <si>
    <t>321222111</t>
  </si>
  <si>
    <t>Zdění obkladního zdiva vodních staveb řádkového</t>
  </si>
  <si>
    <t>-56240651</t>
  </si>
  <si>
    <t>Zdění obkladního zdiva vodních staveb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</si>
  <si>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"obnova PB zdi po úsecích - úsek V.A, viz příloha B, D.1 - D.4"</t>
  </si>
  <si>
    <t>"z původního očištěného kamene"</t>
  </si>
  <si>
    <t>5*3,0*1,5*0,60-(0,2*0,2*0,3)</t>
  </si>
  <si>
    <t>"z dovezeného kamene"</t>
  </si>
  <si>
    <t>0,2*0,2*0,3</t>
  </si>
  <si>
    <t>20</t>
  </si>
  <si>
    <t>58381079</t>
  </si>
  <si>
    <t>hranoly lámané pro řádkové zdivo 20x20x40cm</t>
  </si>
  <si>
    <t>t</t>
  </si>
  <si>
    <t>1481023043</t>
  </si>
  <si>
    <t>"dodávka chybějícího kamene v patě zdi - obnova PB zdi po úsecích - úsek V.A, viz příloha B, D.1 - D.4"</t>
  </si>
  <si>
    <t>0,2*0,2*0,3*2,6</t>
  </si>
  <si>
    <t>321311115</t>
  </si>
  <si>
    <t>Konstrukce vodních staveb z betonu prostého mrazuvzdorného tř. C 25/30</t>
  </si>
  <si>
    <t>295320027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</si>
  <si>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</si>
  <si>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"výplň za rubem zdi suchým betonem C 25/30 XF3, viz příloha B, C.3, D.1 - D.4"</t>
  </si>
  <si>
    <t>Vodorovné konstrukce</t>
  </si>
  <si>
    <t>22</t>
  </si>
  <si>
    <t>451317112</t>
  </si>
  <si>
    <t>Podklad pod dlažbu z betonu prostého pro prostředí s mrazovými cykly C 25/30 tl přes 100 do 150 mm</t>
  </si>
  <si>
    <t>-752765998</t>
  </si>
  <si>
    <t>Podklad pod dlažbu z betonu prostého pro prostředí s mrazovými cykly tř. C 25/30 tl. přes 100 do 150 mm</t>
  </si>
  <si>
    <t>"podkladní betonové lože pod stupně schodů, viz příloha B, D.1"</t>
  </si>
  <si>
    <t>(13+7)*1,0*0,35</t>
  </si>
  <si>
    <t>23</t>
  </si>
  <si>
    <t>465210141R</t>
  </si>
  <si>
    <t>Schodyz upraveného  kamene do betonového lože C 25/30 s vyplněním spár MC</t>
  </si>
  <si>
    <t>-62918692</t>
  </si>
  <si>
    <t>Schody z upraveného kamene do betonového lože s vyplněním spár MC lože z betonu C 25/30</t>
  </si>
  <si>
    <t>"obnovení původních rozebraných schodů s použitím původního očištěného kamene, 2 ks, viz příloha B., D.1 - D.4"</t>
  </si>
  <si>
    <t>Komunikace pozemní</t>
  </si>
  <si>
    <t>24</t>
  </si>
  <si>
    <t>596811120R</t>
  </si>
  <si>
    <t>Kladení betonové dlažby komunikací pro pěší do lože z betonu vel do 0,09 m2 plochy do 50 m2</t>
  </si>
  <si>
    <t>474503927</t>
  </si>
  <si>
    <t>Kladení dlažby z betonových nebo kameninových dlaždic komunikací pro pěší s vyplněním spár a se smetením přebytečného materiálu na vzdálenost do 3 m s ložem z betonu velikosti dlaždic do 0,09 m2 (bez zámku), pro plochy do 50 m2</t>
  </si>
  <si>
    <t>"obnova chodníku ze stávajících dlaždic, kladených do betonu, viz příloha C.3"</t>
  </si>
  <si>
    <t>Úpravy povrchů, podlahy a osazování výplní</t>
  </si>
  <si>
    <t>25</t>
  </si>
  <si>
    <t>628635552</t>
  </si>
  <si>
    <t>Vyplnění spár zdiva z lomového kamene maltou cementovou na hl nad 70 do 120 mm s vyspárováním</t>
  </si>
  <si>
    <t>-1065259123</t>
  </si>
  <si>
    <t>Vyplnění spár dosavadních konstrukcí zdiva cementovou maltou s vyčištěním spár hloubky přes 70 do 120 mm, zdiva z lomového kamene s vyspárováním</t>
  </si>
  <si>
    <t>"přespárování MC 25- obnovení spár, viz příloha B, D.1 - D.4"</t>
  </si>
  <si>
    <t>"úsek I."</t>
  </si>
  <si>
    <t>67,0</t>
  </si>
  <si>
    <t>"úsek II."</t>
  </si>
  <si>
    <t>33,0</t>
  </si>
  <si>
    <t>"úsek III."</t>
  </si>
  <si>
    <t>38,40</t>
  </si>
  <si>
    <t>"úsek IV."</t>
  </si>
  <si>
    <t>42,0</t>
  </si>
  <si>
    <t>"úsek V.B"</t>
  </si>
  <si>
    <t>46,50</t>
  </si>
  <si>
    <t>"úsek VI."</t>
  </si>
  <si>
    <t>19,20</t>
  </si>
  <si>
    <t>26</t>
  </si>
  <si>
    <t>R6</t>
  </si>
  <si>
    <t>Hloubkové spárování zdiva aktivovanou nízkosmrštitelnou maltou spára hl do 300 mm</t>
  </si>
  <si>
    <t>275697402</t>
  </si>
  <si>
    <t>"viz příloha D.4"</t>
  </si>
  <si>
    <t>"strojní spárování nízkosmrštivou maltou MC 25 paropropustná mrazuvzdorná T50  (deklarované smrštění pod 0,4 mm/m) s omezením váp. výkvětů"</t>
  </si>
  <si>
    <t>Ostatní konstrukce a práce, bourání</t>
  </si>
  <si>
    <t>27</t>
  </si>
  <si>
    <t>938903211</t>
  </si>
  <si>
    <t>Vysekání spár hl nad 70 do 120 mm ve zdivu z lomového kamene</t>
  </si>
  <si>
    <t>-1374786137</t>
  </si>
  <si>
    <t>Dokončovací práce na dosavadních konstrukcích vysekání spár s očištěním zdiva nebo dlažby, s naložením suti na dopravní prostředek nebo s odklizením na hromady do vzdálenosti 50 m při hloubce spáry přes 70 do 120 mm ve zdivu z lomového kamene</t>
  </si>
  <si>
    <t>"přespárování, viz příloha B, D.1 - D.4"</t>
  </si>
  <si>
    <t>28</t>
  </si>
  <si>
    <t>938903211R</t>
  </si>
  <si>
    <t>Vysekání spár hl nad 120 mm do 300 mm ve zdivu z lomového kamene</t>
  </si>
  <si>
    <t>-1614853920</t>
  </si>
  <si>
    <t>Dokončovací práce na dosavadních konstrukcích vysekání spár s očištěním zdiva nebo dlažby, s naložením suti na dopravní prostředek nebo s odklizením na hromady do vzdálenosti 50 m při hloubce spáry přes 120 do 300 mm ve zdivu z lomového kamene</t>
  </si>
  <si>
    <t>"úsek I. (zbytek výplně spár 40 %)"</t>
  </si>
  <si>
    <t>67,0*0,4</t>
  </si>
  <si>
    <t>29</t>
  </si>
  <si>
    <t>941111111</t>
  </si>
  <si>
    <t>Montáž lešení řadového trubkového lehkého s podlahami zatížení do 200 kg/m2 š do 0,9 m v do 10 m</t>
  </si>
  <si>
    <t>1483615223</t>
  </si>
  <si>
    <t>Montáž lešení řadového trubkového lehkého pracovního s podlahami s provozním zatížením tř. 3 do 200 kg/m2 šířky tř. W06 od 0,6 do 0,9 m, výšky do 10 m</t>
  </si>
  <si>
    <t>76,80</t>
  </si>
  <si>
    <t>30</t>
  </si>
  <si>
    <t>941111211</t>
  </si>
  <si>
    <t>Příplatek k lešení řadovému trubkovému lehkému s podlahami š 0,9 m v 10 m za první a ZKD den použití</t>
  </si>
  <si>
    <t>-1470456710</t>
  </si>
  <si>
    <t>Montáž lešení řadového trubkového lehkého pracovního s podlahami s provozním zatížením tř. 3 do 200 kg/m2 Příplatek za první a každý další den použití lešení k ceně -1111</t>
  </si>
  <si>
    <t>"viz příloha B., D.1"</t>
  </si>
  <si>
    <t>14*76,80</t>
  </si>
  <si>
    <t>20*42,0</t>
  </si>
  <si>
    <t>31</t>
  </si>
  <si>
    <t>941111811</t>
  </si>
  <si>
    <t>Demontáž lešení řadového trubkového lehkého s podlahami zatížení do 200 kg/m2 š do 0,9 m v do 10 m</t>
  </si>
  <si>
    <t>1765768914</t>
  </si>
  <si>
    <t>Demontáž lešení řadového trubkového lehkého pracovního s podlahami s provozním zatížením tř. 3 do 200 kg/m2 šířky tř. W06 od 0,6 do 0,9 m, výšky do 10 m</t>
  </si>
  <si>
    <t>118,80</t>
  </si>
  <si>
    <t>32</t>
  </si>
  <si>
    <t>981511116</t>
  </si>
  <si>
    <t>Demolice konstrukcí objektů z betonu prostého postupným rozebíráním</t>
  </si>
  <si>
    <t>-1325381642</t>
  </si>
  <si>
    <t>Demolice konstrukcí objektů postupným rozebíráním konstrukcí z betonu prostého</t>
  </si>
  <si>
    <t>"odstanění beton. lože pod schodama (pro obnovu schodů), viz příloha B, D.1 - D.4"</t>
  </si>
  <si>
    <t>"lože pod schodnicemi"</t>
  </si>
  <si>
    <t>(13+7)*1,0*0,35*0,10</t>
  </si>
  <si>
    <t>"podesta"</t>
  </si>
  <si>
    <t>33</t>
  </si>
  <si>
    <t>985121122R</t>
  </si>
  <si>
    <t>Tryskání stěn a rubu kleneb vodou pod tlakem do 1250 barů</t>
  </si>
  <si>
    <t>-1209727511</t>
  </si>
  <si>
    <t>Tryskání stěn, rubu kleneb a podlah vodou pod tlakem přes 300 do 1 250 barů</t>
  </si>
  <si>
    <t>"čištění líce zdí včetně kaveren, viz příloha B, D.1 - D.4"</t>
  </si>
  <si>
    <t>113,90</t>
  </si>
  <si>
    <t>72,60</t>
  </si>
  <si>
    <t>34</t>
  </si>
  <si>
    <t>985211111R1</t>
  </si>
  <si>
    <t>Vyklínování uvolněných kamenů ve zdivu se spárami dl do 6 m/m2</t>
  </si>
  <si>
    <t>1458523119</t>
  </si>
  <si>
    <t>Vyklínování uvolněných kamenů zdiva úlomky kamene, popřípadě cihel délky spáry na 1 m2 upravované plochy do 6 m</t>
  </si>
  <si>
    <t>"plocha přespárování u hloubky spár do 120 mm, viz příloha B, D.1 - D.4"</t>
  </si>
  <si>
    <t>35</t>
  </si>
  <si>
    <t>985211111R2</t>
  </si>
  <si>
    <t>-829379260</t>
  </si>
  <si>
    <t>"přespárovávaná plocha - hloubkové spárování u hloubkové výplně spar, viz příloha B, D.1 - D.4"</t>
  </si>
  <si>
    <t>36</t>
  </si>
  <si>
    <t>985221013</t>
  </si>
  <si>
    <t>Postupné rozebírání kamenného zdiva pro další použití přes 3 m3</t>
  </si>
  <si>
    <t>1962140061</t>
  </si>
  <si>
    <t>Postupné rozebírání zdiva pro další použití kamenného, objemu přes 3 m3</t>
  </si>
  <si>
    <t>"viz příloha B, D.1 - D.4"</t>
  </si>
  <si>
    <t>"rozebrání PB zdi po úsecích - úsek V.A"</t>
  </si>
  <si>
    <t>5*3,0*1,5*0,60</t>
  </si>
  <si>
    <t>"rozebrání schodů, 2 ks"</t>
  </si>
  <si>
    <t>37</t>
  </si>
  <si>
    <t>985331119R</t>
  </si>
  <si>
    <t>Dodatečné vlepování betonářské výztuže D 24 mm do cementové aktivované malty včetně vyvrtání otvoru</t>
  </si>
  <si>
    <t>m</t>
  </si>
  <si>
    <t>-2003418477</t>
  </si>
  <si>
    <t>Dodatečné vlepování betonářské výztuže včetně vyvrtání a vyčištění otvoru cementovou aktivovanou maltou průměr výztuže 24 mm</t>
  </si>
  <si>
    <t>"obnova PB zdi - úsek V. A (propojení nadzákladového zdiva se základem zdi), 16 ks, viz příloha B, D.1 - D.4"</t>
  </si>
  <si>
    <t>16*0,5</t>
  </si>
  <si>
    <t>38</t>
  </si>
  <si>
    <t>13021019R</t>
  </si>
  <si>
    <t>tyč ocelová žebírková jakost BSt 500S výztuž do betonu D 24 mm</t>
  </si>
  <si>
    <t>-427725241</t>
  </si>
  <si>
    <t>"pro kotvy - obnova PB zdi - úsek V. A (propojení nadzákladového zdiva se základem zdi), 16 ks, viz příloha B, D.1 - D.4"</t>
  </si>
  <si>
    <t>16*1,0*3,56/1000</t>
  </si>
  <si>
    <t>997</t>
  </si>
  <si>
    <t>Přesun sutě</t>
  </si>
  <si>
    <t>39</t>
  </si>
  <si>
    <t>997221861R10</t>
  </si>
  <si>
    <t xml:space="preserve">Likvidace stavebního odpadu z prostého betonu </t>
  </si>
  <si>
    <t>458383753</t>
  </si>
  <si>
    <t>Likvidaceí stavebního odpadu z prostého betonu včetně naložení, svislé a vodorovné dopravy, uložení a případného poplatku za uložení</t>
  </si>
  <si>
    <t>"materiál z vysekání spár - přespárování"</t>
  </si>
  <si>
    <t>17,776+7,43</t>
  </si>
  <si>
    <t>"materiál z očištění kamenů (vybourané zdivo)"</t>
  </si>
  <si>
    <t>0,6</t>
  </si>
  <si>
    <t>"odstaněné beton. lože pod schodama (pro obnovu schodů)"</t>
  </si>
  <si>
    <t>"z lože pod schodnicemi"</t>
  </si>
  <si>
    <t>((13+7)*1,0*0,35*0,10)*2,2</t>
  </si>
  <si>
    <t>"z podesty"</t>
  </si>
  <si>
    <t>(2*1,5*1,0*0,3)*2,2</t>
  </si>
  <si>
    <t>998</t>
  </si>
  <si>
    <t>Přesun hmot</t>
  </si>
  <si>
    <t>40</t>
  </si>
  <si>
    <t>998332011</t>
  </si>
  <si>
    <t>Přesun hmot pro úpravy vodních toků a kanály</t>
  </si>
  <si>
    <t>1901962748</t>
  </si>
  <si>
    <t>Přesun hmot pro úpravy vodních toků a kanály, hráze rybníků apod. dopravní vzdálenost do 500 m</t>
  </si>
  <si>
    <t>VON.01 - Soupis prací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</si>
  <si>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</si>
  <si>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</si>
  <si>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</si>
  <si>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</si>
  <si>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</si>
  <si>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</si>
  <si>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</si>
  <si>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</si>
  <si>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</si>
  <si>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</si>
  <si>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</si>
  <si>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</si>
  <si>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-1272471975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</si>
  <si>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</si>
  <si>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</si>
  <si>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</si>
  <si>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</si>
  <si>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</si>
  <si>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</si>
  <si>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</si>
  <si>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</si>
  <si>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</si>
  <si>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</si>
  <si>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 poškození během realizace stavby</t>
  </si>
  <si>
    <t>- urovnání a osetí zeleného pásu podél zájmového úseku</t>
  </si>
  <si>
    <t>0112</t>
  </si>
  <si>
    <t>Zajištění obnovy asfaltové komunikace</t>
  </si>
  <si>
    <t>2036502464</t>
  </si>
  <si>
    <t>Zajištění obnovy stávající příjezdové asfaltové komunikace</t>
  </si>
  <si>
    <t>"obnova stávající příjezdové komunikace při jejím případném porušení"</t>
  </si>
  <si>
    <t>011301</t>
  </si>
  <si>
    <t>Zajištění obnovy dlážděného chodníku</t>
  </si>
  <si>
    <t>536996470</t>
  </si>
  <si>
    <t>Zajištění obnovy stávajícího dlážděného chodníku</t>
  </si>
  <si>
    <t>"obnova stávajícího chodnílu při jeho případném porušení"</t>
  </si>
  <si>
    <t>02</t>
  </si>
  <si>
    <t>Projektová dokumentace - ostatní náklady</t>
  </si>
  <si>
    <t>0210</t>
  </si>
  <si>
    <t>Vypracování Plánu opatření pro případ havárie</t>
  </si>
  <si>
    <t>kus</t>
  </si>
  <si>
    <t>8192</t>
  </si>
  <si>
    <t>-1483895297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</si>
  <si>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</si>
  <si>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</si>
  <si>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</si>
  <si>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-1195982980</t>
  </si>
  <si>
    <t>023</t>
  </si>
  <si>
    <t>Vypracování projektu skutečného provedení díla</t>
  </si>
  <si>
    <t>1387835463</t>
  </si>
  <si>
    <t>"3 paré + 1 x CD, viz příloha B."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</si>
  <si>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</si>
  <si>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</si>
  <si>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</si>
  <si>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</si>
  <si>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</si>
  <si>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-291942203</t>
  </si>
  <si>
    <t>"zaměření stavby zpracované ve 2 paré + 1 x CD"</t>
  </si>
  <si>
    <t>035</t>
  </si>
  <si>
    <t>Zajištění veškerých geodetických prací souvisejících s realizací díla</t>
  </si>
  <si>
    <t>-1939734288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</si>
  <si>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</si>
  <si>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</si>
  <si>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</si>
  <si>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</si>
  <si>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</si>
  <si>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092</t>
  </si>
  <si>
    <t>Zajištění souhlasů se zvláštním užíváním komunikací</t>
  </si>
  <si>
    <t>1148085314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</si>
  <si>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</si>
  <si>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</si>
  <si>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</si>
  <si>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094</t>
  </si>
  <si>
    <t>Zajištění vytyčení veškerých podzemních zařízení</t>
  </si>
  <si>
    <t>-505395578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</si>
  <si>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</si>
  <si>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</si>
  <si>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</si>
  <si>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1743806527</t>
  </si>
  <si>
    <t>09920</t>
  </si>
  <si>
    <t>Odborné odlovení rybí obsádky z prostoru staveniště</t>
  </si>
  <si>
    <t>-1600121824</t>
  </si>
  <si>
    <t>09921</t>
  </si>
  <si>
    <t>Zajištění biologického dozoru odborně způsobilou osobou</t>
  </si>
  <si>
    <t>436120805</t>
  </si>
  <si>
    <t>"viz příloha E."</t>
  </si>
  <si>
    <t>"biologický dozor"</t>
  </si>
  <si>
    <t>"sledování výskytu ochranářsky významných organismů"</t>
  </si>
  <si>
    <t>"zajištění plnění podmínek orgánu ochrany přírody"</t>
  </si>
  <si>
    <t>"koordinace prací biologického servisu"</t>
  </si>
  <si>
    <t>"zpracování zprávy o výsledcích biologického dozoru"</t>
  </si>
  <si>
    <t>09922</t>
  </si>
  <si>
    <t>Zajištění biologického servisu odborně způsobilou osobou</t>
  </si>
  <si>
    <t>-2019650756</t>
  </si>
  <si>
    <t>"biologický servis, transfer"</t>
  </si>
  <si>
    <t>"zajištění opakovaného záchranného odlovu a přesunu živočichů"</t>
  </si>
  <si>
    <t>0993</t>
  </si>
  <si>
    <t>Zajištění dopravně inženýrských opatření</t>
  </si>
  <si>
    <t>-1591137930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</si>
  <si>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</si>
  <si>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</si>
  <si>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</si>
  <si>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099300</t>
  </si>
  <si>
    <t>Aktualizace plánu bezpečnosti a ochrany zdraví při práci</t>
  </si>
  <si>
    <t>131759993</t>
  </si>
  <si>
    <t>099661</t>
  </si>
  <si>
    <t>Zajištění jeřábu pro snesení mechanizace do koryta a jejího vynesení</t>
  </si>
  <si>
    <t>-2091243823</t>
  </si>
  <si>
    <t>zajištění jeřábu včetně jeho dopravy na stavbu na začátku stavby a při jejím ukončení, práce jeřábu (snesení mechanizace do koryta a jeho vynesení)</t>
  </si>
  <si>
    <t>09968</t>
  </si>
  <si>
    <t>Čištění vozovek splachováním vodou povrchu podkladu nebo krytu živičného, betonového nebo dlážděného</t>
  </si>
  <si>
    <t>-162749407</t>
  </si>
  <si>
    <t>"čištění během stavby vodou z mobilních zdrojů (150,0 x 6,0 m)"</t>
  </si>
  <si>
    <t>09991</t>
  </si>
  <si>
    <t>Zajištění fotodokumentace veškerých konstrukcí, které budou v průběhu výstavby skryty nebo zakryty</t>
  </si>
  <si>
    <t>554662226</t>
  </si>
  <si>
    <t>099911</t>
  </si>
  <si>
    <t>Zajištění vedení průběžné evidence odpadů</t>
  </si>
  <si>
    <t>-487133706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</si>
</sst>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37">
      <selection activeCell="L11" sqref="L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2"/>
      <c r="AQ5" s="22"/>
      <c r="AR5" s="20"/>
      <c r="BE5" s="26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2"/>
      <c r="AQ6" s="22"/>
      <c r="AR6" s="20"/>
      <c r="BE6" s="27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70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7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0"/>
      <c r="BS9" s="17" t="s">
        <v>6</v>
      </c>
    </row>
    <row r="10" spans="2:71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270"/>
      <c r="BS10" s="17" t="s">
        <v>6</v>
      </c>
    </row>
    <row r="11" spans="2:71" s="1" customFormat="1" ht="18.4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27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0"/>
      <c r="BS12" s="17" t="s">
        <v>6</v>
      </c>
    </row>
    <row r="13" spans="2:71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32</v>
      </c>
      <c r="AO13" s="22"/>
      <c r="AP13" s="22"/>
      <c r="AQ13" s="22"/>
      <c r="AR13" s="20"/>
      <c r="BE13" s="270"/>
      <c r="BS13" s="17" t="s">
        <v>6</v>
      </c>
    </row>
    <row r="14" spans="2:71" ht="12.75">
      <c r="B14" s="21"/>
      <c r="C14" s="22"/>
      <c r="D14" s="22"/>
      <c r="E14" s="275" t="s">
        <v>32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9" t="s">
        <v>30</v>
      </c>
      <c r="AL14" s="22"/>
      <c r="AM14" s="22"/>
      <c r="AN14" s="31" t="s">
        <v>32</v>
      </c>
      <c r="AO14" s="22"/>
      <c r="AP14" s="22"/>
      <c r="AQ14" s="22"/>
      <c r="AR14" s="20"/>
      <c r="BE14" s="27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0"/>
      <c r="BS15" s="17" t="s">
        <v>4</v>
      </c>
    </row>
    <row r="16" spans="2:71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270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270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0"/>
      <c r="BS18" s="17" t="s">
        <v>6</v>
      </c>
    </row>
    <row r="19" spans="2:71" s="1" customFormat="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270"/>
      <c r="BS19" s="17" t="s">
        <v>6</v>
      </c>
    </row>
    <row r="20" spans="2:71" s="1" customFormat="1" ht="18.4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270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0"/>
    </row>
    <row r="22" spans="2:57" s="1" customFormat="1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0"/>
    </row>
    <row r="23" spans="2:57" s="1" customFormat="1" ht="35.25" customHeight="1">
      <c r="B23" s="21"/>
      <c r="C23" s="22"/>
      <c r="D23" s="22"/>
      <c r="E23" s="277" t="s">
        <v>39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2"/>
      <c r="AP23" s="22"/>
      <c r="AQ23" s="22"/>
      <c r="AR23" s="20"/>
      <c r="BE23" s="27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0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8">
        <f>ROUND(AG54,2)</f>
        <v>0</v>
      </c>
      <c r="AL26" s="279"/>
      <c r="AM26" s="279"/>
      <c r="AN26" s="279"/>
      <c r="AO26" s="279"/>
      <c r="AP26" s="36"/>
      <c r="AQ26" s="36"/>
      <c r="AR26" s="39"/>
      <c r="BE26" s="270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0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0" t="s">
        <v>41</v>
      </c>
      <c r="M28" s="280"/>
      <c r="N28" s="280"/>
      <c r="O28" s="280"/>
      <c r="P28" s="280"/>
      <c r="Q28" s="36"/>
      <c r="R28" s="36"/>
      <c r="S28" s="36"/>
      <c r="T28" s="36"/>
      <c r="U28" s="36"/>
      <c r="V28" s="36"/>
      <c r="W28" s="280" t="s">
        <v>42</v>
      </c>
      <c r="X28" s="280"/>
      <c r="Y28" s="280"/>
      <c r="Z28" s="280"/>
      <c r="AA28" s="280"/>
      <c r="AB28" s="280"/>
      <c r="AC28" s="280"/>
      <c r="AD28" s="280"/>
      <c r="AE28" s="280"/>
      <c r="AF28" s="36"/>
      <c r="AG28" s="36"/>
      <c r="AH28" s="36"/>
      <c r="AI28" s="36"/>
      <c r="AJ28" s="36"/>
      <c r="AK28" s="280" t="s">
        <v>43</v>
      </c>
      <c r="AL28" s="280"/>
      <c r="AM28" s="280"/>
      <c r="AN28" s="280"/>
      <c r="AO28" s="280"/>
      <c r="AP28" s="36"/>
      <c r="AQ28" s="36"/>
      <c r="AR28" s="39"/>
      <c r="BE28" s="270"/>
    </row>
    <row r="29" spans="2:57" s="3" customFormat="1" ht="14.45" customHeight="1" hidden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64">
        <v>0.21</v>
      </c>
      <c r="M29" s="263"/>
      <c r="N29" s="263"/>
      <c r="O29" s="263"/>
      <c r="P29" s="263"/>
      <c r="Q29" s="41"/>
      <c r="R29" s="41"/>
      <c r="S29" s="41"/>
      <c r="T29" s="41"/>
      <c r="U29" s="41"/>
      <c r="V29" s="41"/>
      <c r="W29" s="262">
        <f>ROUND(AZ54,2)</f>
        <v>0</v>
      </c>
      <c r="X29" s="263"/>
      <c r="Y29" s="263"/>
      <c r="Z29" s="263"/>
      <c r="AA29" s="263"/>
      <c r="AB29" s="263"/>
      <c r="AC29" s="263"/>
      <c r="AD29" s="263"/>
      <c r="AE29" s="263"/>
      <c r="AF29" s="41"/>
      <c r="AG29" s="41"/>
      <c r="AH29" s="41"/>
      <c r="AI29" s="41"/>
      <c r="AJ29" s="41"/>
      <c r="AK29" s="262">
        <f>ROUND(AV54,2)</f>
        <v>0</v>
      </c>
      <c r="AL29" s="263"/>
      <c r="AM29" s="263"/>
      <c r="AN29" s="263"/>
      <c r="AO29" s="263"/>
      <c r="AP29" s="41"/>
      <c r="AQ29" s="41"/>
      <c r="AR29" s="42"/>
      <c r="BE29" s="271"/>
    </row>
    <row r="30" spans="2:57" s="3" customFormat="1" ht="14.45" customHeight="1" hidden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64">
        <v>0.15</v>
      </c>
      <c r="M30" s="263"/>
      <c r="N30" s="263"/>
      <c r="O30" s="263"/>
      <c r="P30" s="263"/>
      <c r="Q30" s="41"/>
      <c r="R30" s="41"/>
      <c r="S30" s="41"/>
      <c r="T30" s="41"/>
      <c r="U30" s="41"/>
      <c r="V30" s="41"/>
      <c r="W30" s="262">
        <f>ROUND(BA54,2)</f>
        <v>0</v>
      </c>
      <c r="X30" s="263"/>
      <c r="Y30" s="263"/>
      <c r="Z30" s="263"/>
      <c r="AA30" s="263"/>
      <c r="AB30" s="263"/>
      <c r="AC30" s="263"/>
      <c r="AD30" s="263"/>
      <c r="AE30" s="263"/>
      <c r="AF30" s="41"/>
      <c r="AG30" s="41"/>
      <c r="AH30" s="41"/>
      <c r="AI30" s="41"/>
      <c r="AJ30" s="41"/>
      <c r="AK30" s="262">
        <f>ROUND(AW54,2)</f>
        <v>0</v>
      </c>
      <c r="AL30" s="263"/>
      <c r="AM30" s="263"/>
      <c r="AN30" s="263"/>
      <c r="AO30" s="263"/>
      <c r="AP30" s="41"/>
      <c r="AQ30" s="41"/>
      <c r="AR30" s="42"/>
      <c r="BE30" s="271"/>
    </row>
    <row r="31" spans="2:57" s="3" customFormat="1" ht="14.45" customHeight="1">
      <c r="B31" s="40"/>
      <c r="C31" s="41"/>
      <c r="D31" s="43" t="s">
        <v>44</v>
      </c>
      <c r="E31" s="41"/>
      <c r="F31" s="29" t="s">
        <v>47</v>
      </c>
      <c r="G31" s="41"/>
      <c r="H31" s="41"/>
      <c r="I31" s="41"/>
      <c r="J31" s="41"/>
      <c r="K31" s="41"/>
      <c r="L31" s="264">
        <v>0.21</v>
      </c>
      <c r="M31" s="263"/>
      <c r="N31" s="263"/>
      <c r="O31" s="263"/>
      <c r="P31" s="263"/>
      <c r="Q31" s="41"/>
      <c r="R31" s="41"/>
      <c r="S31" s="41"/>
      <c r="T31" s="41"/>
      <c r="U31" s="41"/>
      <c r="V31" s="41"/>
      <c r="W31" s="262">
        <f>ROUND(BB54,2)</f>
        <v>0</v>
      </c>
      <c r="X31" s="263"/>
      <c r="Y31" s="263"/>
      <c r="Z31" s="263"/>
      <c r="AA31" s="263"/>
      <c r="AB31" s="263"/>
      <c r="AC31" s="263"/>
      <c r="AD31" s="263"/>
      <c r="AE31" s="263"/>
      <c r="AF31" s="41"/>
      <c r="AG31" s="41"/>
      <c r="AH31" s="41"/>
      <c r="AI31" s="41"/>
      <c r="AJ31" s="41"/>
      <c r="AK31" s="262">
        <v>0</v>
      </c>
      <c r="AL31" s="263"/>
      <c r="AM31" s="263"/>
      <c r="AN31" s="263"/>
      <c r="AO31" s="263"/>
      <c r="AP31" s="41"/>
      <c r="AQ31" s="41"/>
      <c r="AR31" s="42"/>
      <c r="BE31" s="271"/>
    </row>
    <row r="32" spans="2:57" s="3" customFormat="1" ht="14.45" customHeight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64">
        <v>0.15</v>
      </c>
      <c r="M32" s="263"/>
      <c r="N32" s="263"/>
      <c r="O32" s="263"/>
      <c r="P32" s="263"/>
      <c r="Q32" s="41"/>
      <c r="R32" s="41"/>
      <c r="S32" s="41"/>
      <c r="T32" s="41"/>
      <c r="U32" s="41"/>
      <c r="V32" s="41"/>
      <c r="W32" s="262">
        <f>ROUND(BC54,2)</f>
        <v>0</v>
      </c>
      <c r="X32" s="263"/>
      <c r="Y32" s="263"/>
      <c r="Z32" s="263"/>
      <c r="AA32" s="263"/>
      <c r="AB32" s="263"/>
      <c r="AC32" s="263"/>
      <c r="AD32" s="263"/>
      <c r="AE32" s="263"/>
      <c r="AF32" s="41"/>
      <c r="AG32" s="41"/>
      <c r="AH32" s="41"/>
      <c r="AI32" s="41"/>
      <c r="AJ32" s="41"/>
      <c r="AK32" s="262">
        <v>0</v>
      </c>
      <c r="AL32" s="263"/>
      <c r="AM32" s="263"/>
      <c r="AN32" s="263"/>
      <c r="AO32" s="263"/>
      <c r="AP32" s="41"/>
      <c r="AQ32" s="41"/>
      <c r="AR32" s="42"/>
      <c r="BE32" s="271"/>
    </row>
    <row r="33" spans="2:44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64">
        <v>0</v>
      </c>
      <c r="M33" s="263"/>
      <c r="N33" s="263"/>
      <c r="O33" s="263"/>
      <c r="P33" s="263"/>
      <c r="Q33" s="41"/>
      <c r="R33" s="41"/>
      <c r="S33" s="41"/>
      <c r="T33" s="41"/>
      <c r="U33" s="41"/>
      <c r="V33" s="41"/>
      <c r="W33" s="262">
        <f>ROUND(BD54,2)</f>
        <v>0</v>
      </c>
      <c r="X33" s="263"/>
      <c r="Y33" s="263"/>
      <c r="Z33" s="263"/>
      <c r="AA33" s="263"/>
      <c r="AB33" s="263"/>
      <c r="AC33" s="263"/>
      <c r="AD33" s="263"/>
      <c r="AE33" s="263"/>
      <c r="AF33" s="41"/>
      <c r="AG33" s="41"/>
      <c r="AH33" s="41"/>
      <c r="AI33" s="41"/>
      <c r="AJ33" s="41"/>
      <c r="AK33" s="262">
        <v>0</v>
      </c>
      <c r="AL33" s="263"/>
      <c r="AM33" s="263"/>
      <c r="AN33" s="263"/>
      <c r="AO33" s="263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265" t="s">
        <v>52</v>
      </c>
      <c r="Y35" s="266"/>
      <c r="Z35" s="266"/>
      <c r="AA35" s="266"/>
      <c r="AB35" s="266"/>
      <c r="AC35" s="46"/>
      <c r="AD35" s="46"/>
      <c r="AE35" s="46"/>
      <c r="AF35" s="46"/>
      <c r="AG35" s="46"/>
      <c r="AH35" s="46"/>
      <c r="AI35" s="46"/>
      <c r="AJ35" s="46"/>
      <c r="AK35" s="267">
        <f>SUM(AK26:AK33)</f>
        <v>0</v>
      </c>
      <c r="AL35" s="266"/>
      <c r="AM35" s="266"/>
      <c r="AN35" s="266"/>
      <c r="AO35" s="268"/>
      <c r="AP35" s="44"/>
      <c r="AQ35" s="44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39"/>
      <c r="BE37" s="34"/>
    </row>
    <row r="41" spans="1:57" s="2" customFormat="1" ht="6.95" customHeight="1">
      <c r="A41" s="34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39"/>
      <c r="BE41" s="34"/>
    </row>
    <row r="42" spans="1:57" s="2" customFormat="1" ht="24.95" customHeight="1">
      <c r="A42" s="34"/>
      <c r="B42" s="35"/>
      <c r="C42" s="23" t="s">
        <v>53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3594vv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51" t="str">
        <f>K6</f>
        <v>Chrudimka, Hlinsko, oprava úpravy ř. km 87,429 - 87,550</v>
      </c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57"/>
      <c r="AQ45" s="57"/>
      <c r="AR45" s="58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22</v>
      </c>
      <c r="D47" s="36"/>
      <c r="E47" s="36"/>
      <c r="F47" s="36"/>
      <c r="G47" s="36"/>
      <c r="H47" s="36"/>
      <c r="I47" s="36"/>
      <c r="J47" s="36"/>
      <c r="K47" s="36"/>
      <c r="L47" s="59" t="str">
        <f>IF(K8="","",K8)</f>
        <v>Hlinsko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24</v>
      </c>
      <c r="AJ47" s="36"/>
      <c r="AK47" s="36"/>
      <c r="AL47" s="36"/>
      <c r="AM47" s="253" t="str">
        <f>IF(AN8="","",AN8)</f>
        <v>15. 4. 2020</v>
      </c>
      <c r="AN47" s="253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25.7" customHeight="1">
      <c r="A49" s="34"/>
      <c r="B49" s="35"/>
      <c r="C49" s="29" t="s">
        <v>26</v>
      </c>
      <c r="D49" s="36"/>
      <c r="E49" s="36"/>
      <c r="F49" s="36"/>
      <c r="G49" s="36"/>
      <c r="H49" s="36"/>
      <c r="I49" s="36"/>
      <c r="J49" s="36"/>
      <c r="K49" s="36"/>
      <c r="L49" s="53" t="str">
        <f>IF(E11="","",E11)</f>
        <v>Povodí Labe, státní podnik, závod Pardubice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254" t="str">
        <f>IF(E17="","",E17)</f>
        <v>Povodí Labe, státní podnik, OIČ, Hradec Králové</v>
      </c>
      <c r="AN49" s="255"/>
      <c r="AO49" s="255"/>
      <c r="AP49" s="255"/>
      <c r="AQ49" s="36"/>
      <c r="AR49" s="39"/>
      <c r="AS49" s="256" t="s">
        <v>54</v>
      </c>
      <c r="AT49" s="25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4"/>
    </row>
    <row r="50" spans="1:57" s="2" customFormat="1" ht="15.2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3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36</v>
      </c>
      <c r="AJ50" s="36"/>
      <c r="AK50" s="36"/>
      <c r="AL50" s="36"/>
      <c r="AM50" s="254" t="str">
        <f>IF(E20="","",E20)</f>
        <v>Ing. Eva Morkesová</v>
      </c>
      <c r="AN50" s="255"/>
      <c r="AO50" s="255"/>
      <c r="AP50" s="255"/>
      <c r="AQ50" s="36"/>
      <c r="AR50" s="39"/>
      <c r="AS50" s="258"/>
      <c r="AT50" s="25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0"/>
      <c r="AT51" s="26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4"/>
    </row>
    <row r="52" spans="1:57" s="2" customFormat="1" ht="29.25" customHeight="1">
      <c r="A52" s="34"/>
      <c r="B52" s="35"/>
      <c r="C52" s="247" t="s">
        <v>55</v>
      </c>
      <c r="D52" s="248"/>
      <c r="E52" s="248"/>
      <c r="F52" s="248"/>
      <c r="G52" s="248"/>
      <c r="H52" s="67"/>
      <c r="I52" s="249" t="s">
        <v>56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50" t="s">
        <v>57</v>
      </c>
      <c r="AH52" s="248"/>
      <c r="AI52" s="248"/>
      <c r="AJ52" s="248"/>
      <c r="AK52" s="248"/>
      <c r="AL52" s="248"/>
      <c r="AM52" s="248"/>
      <c r="AN52" s="249" t="s">
        <v>58</v>
      </c>
      <c r="AO52" s="248"/>
      <c r="AP52" s="248"/>
      <c r="AQ52" s="68" t="s">
        <v>59</v>
      </c>
      <c r="AR52" s="39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4"/>
    </row>
    <row r="54" spans="2:90" s="6" customFormat="1" ht="32.45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45">
        <f>ROUND(SUM(AG55:AG56),2)</f>
        <v>0</v>
      </c>
      <c r="AH54" s="245"/>
      <c r="AI54" s="245"/>
      <c r="AJ54" s="245"/>
      <c r="AK54" s="245"/>
      <c r="AL54" s="245"/>
      <c r="AM54" s="245"/>
      <c r="AN54" s="246">
        <f>SUM(AG54,AT54)</f>
        <v>0</v>
      </c>
      <c r="AO54" s="246"/>
      <c r="AP54" s="246"/>
      <c r="AQ54" s="79" t="s">
        <v>28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16.5" customHeight="1">
      <c r="A55" s="87" t="s">
        <v>78</v>
      </c>
      <c r="B55" s="88"/>
      <c r="C55" s="89"/>
      <c r="D55" s="244" t="s">
        <v>79</v>
      </c>
      <c r="E55" s="244"/>
      <c r="F55" s="244"/>
      <c r="G55" s="244"/>
      <c r="H55" s="244"/>
      <c r="I55" s="90"/>
      <c r="J55" s="244" t="s">
        <v>80</v>
      </c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2">
        <f>'SO 01 - 1. Oprava úpravy'!J30</f>
        <v>0</v>
      </c>
      <c r="AH55" s="243"/>
      <c r="AI55" s="243"/>
      <c r="AJ55" s="243"/>
      <c r="AK55" s="243"/>
      <c r="AL55" s="243"/>
      <c r="AM55" s="243"/>
      <c r="AN55" s="242">
        <f>SUM(AG55,AT55)</f>
        <v>0</v>
      </c>
      <c r="AO55" s="243"/>
      <c r="AP55" s="243"/>
      <c r="AQ55" s="91" t="s">
        <v>81</v>
      </c>
      <c r="AR55" s="92"/>
      <c r="AS55" s="93">
        <v>0</v>
      </c>
      <c r="AT55" s="94">
        <f>ROUND(SUM(AV55:AW55),2)</f>
        <v>0</v>
      </c>
      <c r="AU55" s="95">
        <f>'SO 01 - 1. Oprava úpravy'!P89</f>
        <v>0</v>
      </c>
      <c r="AV55" s="94">
        <f>'SO 01 - 1. Oprava úpravy'!J33</f>
        <v>0</v>
      </c>
      <c r="AW55" s="94">
        <f>'SO 01 - 1. Oprava úpravy'!J34</f>
        <v>0</v>
      </c>
      <c r="AX55" s="94">
        <f>'SO 01 - 1. Oprava úpravy'!J35</f>
        <v>0</v>
      </c>
      <c r="AY55" s="94">
        <f>'SO 01 - 1. Oprava úpravy'!J36</f>
        <v>0</v>
      </c>
      <c r="AZ55" s="94">
        <f>'SO 01 - 1. Oprava úpravy'!F33</f>
        <v>0</v>
      </c>
      <c r="BA55" s="94">
        <f>'SO 01 - 1. Oprava úpravy'!F34</f>
        <v>0</v>
      </c>
      <c r="BB55" s="94">
        <f>'SO 01 - 1. Oprava úpravy'!F35</f>
        <v>0</v>
      </c>
      <c r="BC55" s="94">
        <f>'SO 01 - 1. Oprava úpravy'!F36</f>
        <v>0</v>
      </c>
      <c r="BD55" s="96">
        <f>'SO 01 - 1. Oprava úpravy'!F37</f>
        <v>0</v>
      </c>
      <c r="BT55" s="97" t="s">
        <v>82</v>
      </c>
      <c r="BV55" s="97" t="s">
        <v>76</v>
      </c>
      <c r="BW55" s="97" t="s">
        <v>83</v>
      </c>
      <c r="BX55" s="97" t="s">
        <v>5</v>
      </c>
      <c r="CL55" s="97" t="s">
        <v>19</v>
      </c>
      <c r="CM55" s="97" t="s">
        <v>84</v>
      </c>
    </row>
    <row r="56" spans="1:91" s="7" customFormat="1" ht="24.75" customHeight="1">
      <c r="A56" s="87" t="s">
        <v>78</v>
      </c>
      <c r="B56" s="88"/>
      <c r="C56" s="89"/>
      <c r="D56" s="244" t="s">
        <v>85</v>
      </c>
      <c r="E56" s="244"/>
      <c r="F56" s="244"/>
      <c r="G56" s="244"/>
      <c r="H56" s="244"/>
      <c r="I56" s="90"/>
      <c r="J56" s="244" t="s">
        <v>86</v>
      </c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2">
        <f>'VON.01 - Soupis prací - V...'!J30</f>
        <v>0</v>
      </c>
      <c r="AH56" s="243"/>
      <c r="AI56" s="243"/>
      <c r="AJ56" s="243"/>
      <c r="AK56" s="243"/>
      <c r="AL56" s="243"/>
      <c r="AM56" s="243"/>
      <c r="AN56" s="242">
        <f>SUM(AG56,AT56)</f>
        <v>0</v>
      </c>
      <c r="AO56" s="243"/>
      <c r="AP56" s="243"/>
      <c r="AQ56" s="91" t="s">
        <v>87</v>
      </c>
      <c r="AR56" s="92"/>
      <c r="AS56" s="98">
        <v>0</v>
      </c>
      <c r="AT56" s="99">
        <f>ROUND(SUM(AV56:AW56),2)</f>
        <v>0</v>
      </c>
      <c r="AU56" s="100">
        <f>'VON.01 - Soupis prací - V...'!P84</f>
        <v>0</v>
      </c>
      <c r="AV56" s="99">
        <f>'VON.01 - Soupis prací - V...'!J33</f>
        <v>0</v>
      </c>
      <c r="AW56" s="99">
        <f>'VON.01 - Soupis prací - V...'!J34</f>
        <v>0</v>
      </c>
      <c r="AX56" s="99">
        <f>'VON.01 - Soupis prací - V...'!J35</f>
        <v>0</v>
      </c>
      <c r="AY56" s="99">
        <f>'VON.01 - Soupis prací - V...'!J36</f>
        <v>0</v>
      </c>
      <c r="AZ56" s="99">
        <f>'VON.01 - Soupis prací - V...'!F33</f>
        <v>0</v>
      </c>
      <c r="BA56" s="99">
        <f>'VON.01 - Soupis prací - V...'!F34</f>
        <v>0</v>
      </c>
      <c r="BB56" s="99">
        <f>'VON.01 - Soupis prací - V...'!F35</f>
        <v>0</v>
      </c>
      <c r="BC56" s="99">
        <f>'VON.01 - Soupis prací - V...'!F36</f>
        <v>0</v>
      </c>
      <c r="BD56" s="101">
        <f>'VON.01 - Soupis prací - V...'!F37</f>
        <v>0</v>
      </c>
      <c r="BT56" s="97" t="s">
        <v>82</v>
      </c>
      <c r="BV56" s="97" t="s">
        <v>76</v>
      </c>
      <c r="BW56" s="97" t="s">
        <v>88</v>
      </c>
      <c r="BX56" s="97" t="s">
        <v>5</v>
      </c>
      <c r="CL56" s="97" t="s">
        <v>89</v>
      </c>
      <c r="CM56" s="97" t="s">
        <v>84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OVjyYRO+Q0MMpOS1Fk32f/ueEJMpbVxX153pPs0pLyuB9VB5ap6DdmJI/jL/6w6nFt5sqhaaqNYlaJqNqsddTQ==" saltValue="uyDPBqdSmxhajf+VrSvHDacdJjvfdkO3w2YPaDFZFUiwESah5hKQslqlW4L8TVLjhhImqClpAUa3JS/MYzDrDA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SO 01 - 1. Oprava úpravy'!C2" display="/"/>
    <hyperlink ref="A56" location="'VON.01 - Soupis prací - 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0"/>
  <sheetViews>
    <sheetView showGridLines="0" tabSelected="1" workbookViewId="0" topLeftCell="A137">
      <selection activeCell="Z158" sqref="Z15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7" t="s">
        <v>83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84</v>
      </c>
    </row>
    <row r="4" spans="2:46" s="1" customFormat="1" ht="24.95" customHeight="1">
      <c r="B4" s="20"/>
      <c r="D4" s="104" t="s">
        <v>90</v>
      </c>
      <c r="L4" s="20"/>
      <c r="M4" s="105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84" t="str">
        <f>'Rekapitulace stavby'!K6</f>
        <v>Chrudimka, Hlinsko, oprava úpravy ř. km 87,429 - 87,550</v>
      </c>
      <c r="F7" s="285"/>
      <c r="G7" s="285"/>
      <c r="H7" s="285"/>
      <c r="L7" s="20"/>
    </row>
    <row r="8" spans="1:31" s="2" customFormat="1" ht="12" customHeight="1">
      <c r="A8" s="34"/>
      <c r="B8" s="39"/>
      <c r="C8" s="34"/>
      <c r="D8" s="106" t="s">
        <v>91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6" t="s">
        <v>92</v>
      </c>
      <c r="F9" s="287"/>
      <c r="G9" s="287"/>
      <c r="H9" s="287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28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8" t="s">
        <v>23</v>
      </c>
      <c r="G12" s="34"/>
      <c r="H12" s="34"/>
      <c r="I12" s="106" t="s">
        <v>24</v>
      </c>
      <c r="J12" s="109" t="str">
        <f>'Rekapitulace stavby'!AN8</f>
        <v>15. 4. 2020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28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29</v>
      </c>
      <c r="F15" s="34"/>
      <c r="G15" s="34"/>
      <c r="H15" s="34"/>
      <c r="I15" s="106" t="s">
        <v>30</v>
      </c>
      <c r="J15" s="108" t="s">
        <v>28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8" t="str">
        <f>'Rekapitulace stavby'!E14</f>
        <v>Vyplň údaj</v>
      </c>
      <c r="F18" s="289"/>
      <c r="G18" s="289"/>
      <c r="H18" s="289"/>
      <c r="I18" s="106" t="s">
        <v>30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27</v>
      </c>
      <c r="J20" s="108" t="s">
        <v>28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34</v>
      </c>
      <c r="F21" s="34"/>
      <c r="G21" s="34"/>
      <c r="H21" s="34"/>
      <c r="I21" s="106" t="s">
        <v>30</v>
      </c>
      <c r="J21" s="108" t="s">
        <v>28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36</v>
      </c>
      <c r="E23" s="34"/>
      <c r="F23" s="34"/>
      <c r="G23" s="34"/>
      <c r="H23" s="34"/>
      <c r="I23" s="106" t="s">
        <v>27</v>
      </c>
      <c r="J23" s="108" t="s">
        <v>28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37</v>
      </c>
      <c r="F24" s="34"/>
      <c r="G24" s="34"/>
      <c r="H24" s="34"/>
      <c r="I24" s="106" t="s">
        <v>30</v>
      </c>
      <c r="J24" s="108" t="s">
        <v>28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38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3.25" customHeight="1">
      <c r="A27" s="110"/>
      <c r="B27" s="111"/>
      <c r="C27" s="110"/>
      <c r="D27" s="110"/>
      <c r="E27" s="290" t="s">
        <v>93</v>
      </c>
      <c r="F27" s="290"/>
      <c r="G27" s="290"/>
      <c r="H27" s="290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40</v>
      </c>
      <c r="E30" s="34"/>
      <c r="F30" s="34"/>
      <c r="G30" s="34"/>
      <c r="H30" s="34"/>
      <c r="I30" s="34"/>
      <c r="J30" s="115">
        <f>ROUND(J89,2)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6" t="s">
        <v>42</v>
      </c>
      <c r="G32" s="34"/>
      <c r="H32" s="34"/>
      <c r="I32" s="116" t="s">
        <v>41</v>
      </c>
      <c r="J32" s="116" t="s">
        <v>43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7" t="s">
        <v>44</v>
      </c>
      <c r="E33" s="106" t="s">
        <v>45</v>
      </c>
      <c r="F33" s="118">
        <f>ROUND((SUM(BE89:BE359)),2)</f>
        <v>0</v>
      </c>
      <c r="G33" s="34"/>
      <c r="H33" s="34"/>
      <c r="I33" s="119">
        <v>0.21</v>
      </c>
      <c r="J33" s="118">
        <f>ROUND(((SUM(BE89:BE359))*I33),2)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6" t="s">
        <v>46</v>
      </c>
      <c r="F34" s="118">
        <f>ROUND((SUM(BF89:BF359)),2)</f>
        <v>0</v>
      </c>
      <c r="G34" s="34"/>
      <c r="H34" s="34"/>
      <c r="I34" s="119">
        <v>0.15</v>
      </c>
      <c r="J34" s="118">
        <f>ROUND(((SUM(BF89:BF359))*I34),2)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6" t="s">
        <v>44</v>
      </c>
      <c r="E35" s="106" t="s">
        <v>47</v>
      </c>
      <c r="F35" s="118">
        <f>ROUND((SUM(BG89:BG359)),2)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48</v>
      </c>
      <c r="F36" s="118">
        <f>ROUND((SUM(BH89:BH359)),2)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49</v>
      </c>
      <c r="F37" s="118">
        <f>ROUND((SUM(BI89:BI359)),2)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50</v>
      </c>
      <c r="E39" s="122"/>
      <c r="F39" s="122"/>
      <c r="G39" s="123" t="s">
        <v>51</v>
      </c>
      <c r="H39" s="124" t="s">
        <v>52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94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2" t="str">
        <f>E7</f>
        <v>Chrudimka, Hlinsko, oprava úpravy ř. km 87,429 - 87,550</v>
      </c>
      <c r="F48" s="283"/>
      <c r="G48" s="283"/>
      <c r="H48" s="283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1" t="str">
        <f>E9</f>
        <v>SO 01 - 1. Oprava úpravy</v>
      </c>
      <c r="F50" s="281"/>
      <c r="G50" s="281"/>
      <c r="H50" s="281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Hlinsko</v>
      </c>
      <c r="G52" s="36"/>
      <c r="H52" s="36"/>
      <c r="I52" s="29" t="s">
        <v>24</v>
      </c>
      <c r="J52" s="60" t="str">
        <f>IF(J12="","",J12)</f>
        <v>15. 4. 2020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26</v>
      </c>
      <c r="D54" s="36"/>
      <c r="E54" s="36"/>
      <c r="F54" s="27" t="str">
        <f>E15</f>
        <v>Povodí Labe, státní podnik, závod Pardubice</v>
      </c>
      <c r="G54" s="36"/>
      <c r="H54" s="36"/>
      <c r="I54" s="29" t="s">
        <v>33</v>
      </c>
      <c r="J54" s="32" t="str">
        <f>E21</f>
        <v>Povodí Labe, státní podnik, OIČ, Hradec Králové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2.75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36</v>
      </c>
      <c r="J55" s="32" t="str">
        <f>E24</f>
        <v>Ing. Eva Morkesová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95</v>
      </c>
      <c r="D57" s="132"/>
      <c r="E57" s="132"/>
      <c r="F57" s="132"/>
      <c r="G57" s="132"/>
      <c r="H57" s="132"/>
      <c r="I57" s="132"/>
      <c r="J57" s="133" t="s">
        <v>96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4" t="s">
        <v>72</v>
      </c>
      <c r="D59" s="36"/>
      <c r="E59" s="36"/>
      <c r="F59" s="36"/>
      <c r="G59" s="36"/>
      <c r="H59" s="36"/>
      <c r="I59" s="36"/>
      <c r="J59" s="78">
        <f>J89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97</v>
      </c>
    </row>
    <row r="60" spans="2:12" s="9" customFormat="1" ht="24.95" customHeight="1">
      <c r="B60" s="135"/>
      <c r="C60" s="136"/>
      <c r="D60" s="137" t="s">
        <v>98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2:12" s="10" customFormat="1" ht="19.9" customHeight="1">
      <c r="B61" s="141"/>
      <c r="C61" s="142"/>
      <c r="D61" s="143" t="s">
        <v>99</v>
      </c>
      <c r="E61" s="144"/>
      <c r="F61" s="144"/>
      <c r="G61" s="144"/>
      <c r="H61" s="144"/>
      <c r="I61" s="144"/>
      <c r="J61" s="145">
        <f>J91</f>
        <v>0</v>
      </c>
      <c r="K61" s="142"/>
      <c r="L61" s="146"/>
    </row>
    <row r="62" spans="2:12" s="10" customFormat="1" ht="19.9" customHeight="1">
      <c r="B62" s="141"/>
      <c r="C62" s="142"/>
      <c r="D62" s="143" t="s">
        <v>100</v>
      </c>
      <c r="E62" s="144"/>
      <c r="F62" s="144"/>
      <c r="G62" s="144"/>
      <c r="H62" s="144"/>
      <c r="I62" s="144"/>
      <c r="J62" s="145">
        <f>J156</f>
        <v>0</v>
      </c>
      <c r="K62" s="142"/>
      <c r="L62" s="146"/>
    </row>
    <row r="63" spans="2:12" s="10" customFormat="1" ht="19.9" customHeight="1">
      <c r="B63" s="141"/>
      <c r="C63" s="142"/>
      <c r="D63" s="143" t="s">
        <v>101</v>
      </c>
      <c r="E63" s="144"/>
      <c r="F63" s="144"/>
      <c r="G63" s="144"/>
      <c r="H63" s="144"/>
      <c r="I63" s="144"/>
      <c r="J63" s="145">
        <f>J177</f>
        <v>0</v>
      </c>
      <c r="K63" s="142"/>
      <c r="L63" s="146"/>
    </row>
    <row r="64" spans="2:12" s="10" customFormat="1" ht="19.9" customHeight="1">
      <c r="B64" s="141"/>
      <c r="C64" s="142"/>
      <c r="D64" s="143" t="s">
        <v>102</v>
      </c>
      <c r="E64" s="144"/>
      <c r="F64" s="144"/>
      <c r="G64" s="144"/>
      <c r="H64" s="144"/>
      <c r="I64" s="144"/>
      <c r="J64" s="145">
        <f>J198</f>
        <v>0</v>
      </c>
      <c r="K64" s="142"/>
      <c r="L64" s="146"/>
    </row>
    <row r="65" spans="2:12" s="10" customFormat="1" ht="19.9" customHeight="1">
      <c r="B65" s="141"/>
      <c r="C65" s="142"/>
      <c r="D65" s="143" t="s">
        <v>103</v>
      </c>
      <c r="E65" s="144"/>
      <c r="F65" s="144"/>
      <c r="G65" s="144"/>
      <c r="H65" s="144"/>
      <c r="I65" s="144"/>
      <c r="J65" s="145">
        <f>J207</f>
        <v>0</v>
      </c>
      <c r="K65" s="142"/>
      <c r="L65" s="146"/>
    </row>
    <row r="66" spans="2:12" s="10" customFormat="1" ht="19.9" customHeight="1">
      <c r="B66" s="141"/>
      <c r="C66" s="142"/>
      <c r="D66" s="143" t="s">
        <v>104</v>
      </c>
      <c r="E66" s="144"/>
      <c r="F66" s="144"/>
      <c r="G66" s="144"/>
      <c r="H66" s="144"/>
      <c r="I66" s="144"/>
      <c r="J66" s="145">
        <f>J212</f>
        <v>0</v>
      </c>
      <c r="K66" s="142"/>
      <c r="L66" s="146"/>
    </row>
    <row r="67" spans="2:12" s="10" customFormat="1" ht="19.9" customHeight="1">
      <c r="B67" s="141"/>
      <c r="C67" s="142"/>
      <c r="D67" s="143" t="s">
        <v>105</v>
      </c>
      <c r="E67" s="144"/>
      <c r="F67" s="144"/>
      <c r="G67" s="144"/>
      <c r="H67" s="144"/>
      <c r="I67" s="144"/>
      <c r="J67" s="145">
        <f>J238</f>
        <v>0</v>
      </c>
      <c r="K67" s="142"/>
      <c r="L67" s="146"/>
    </row>
    <row r="68" spans="2:12" s="10" customFormat="1" ht="19.9" customHeight="1">
      <c r="B68" s="141"/>
      <c r="C68" s="142"/>
      <c r="D68" s="143" t="s">
        <v>106</v>
      </c>
      <c r="E68" s="144"/>
      <c r="F68" s="144"/>
      <c r="G68" s="144"/>
      <c r="H68" s="144"/>
      <c r="I68" s="144"/>
      <c r="J68" s="145">
        <f>J343</f>
        <v>0</v>
      </c>
      <c r="K68" s="142"/>
      <c r="L68" s="146"/>
    </row>
    <row r="69" spans="2:12" s="10" customFormat="1" ht="19.9" customHeight="1">
      <c r="B69" s="141"/>
      <c r="C69" s="142"/>
      <c r="D69" s="143" t="s">
        <v>107</v>
      </c>
      <c r="E69" s="144"/>
      <c r="F69" s="144"/>
      <c r="G69" s="144"/>
      <c r="H69" s="144"/>
      <c r="I69" s="144"/>
      <c r="J69" s="145">
        <f>J357</f>
        <v>0</v>
      </c>
      <c r="K69" s="142"/>
      <c r="L69" s="146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108</v>
      </c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282" t="str">
        <f>E7</f>
        <v>Chrudimka, Hlinsko, oprava úpravy ř. km 87,429 - 87,550</v>
      </c>
      <c r="F79" s="283"/>
      <c r="G79" s="283"/>
      <c r="H79" s="283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91</v>
      </c>
      <c r="D80" s="36"/>
      <c r="E80" s="36"/>
      <c r="F80" s="36"/>
      <c r="G80" s="36"/>
      <c r="H80" s="36"/>
      <c r="I80" s="36"/>
      <c r="J80" s="36"/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251" t="str">
        <f>E9</f>
        <v>SO 01 - 1. Oprava úpravy</v>
      </c>
      <c r="F81" s="281"/>
      <c r="G81" s="281"/>
      <c r="H81" s="281"/>
      <c r="I81" s="36"/>
      <c r="J81" s="36"/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22</v>
      </c>
      <c r="D83" s="36"/>
      <c r="E83" s="36"/>
      <c r="F83" s="27" t="str">
        <f>F12</f>
        <v>Hlinsko</v>
      </c>
      <c r="G83" s="36"/>
      <c r="H83" s="36"/>
      <c r="I83" s="29" t="s">
        <v>24</v>
      </c>
      <c r="J83" s="60" t="str">
        <f>IF(J12="","",J12)</f>
        <v>15. 4. 2020</v>
      </c>
      <c r="K83" s="36"/>
      <c r="L83" s="10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40.15" customHeight="1">
      <c r="A85" s="34"/>
      <c r="B85" s="35"/>
      <c r="C85" s="29" t="s">
        <v>26</v>
      </c>
      <c r="D85" s="36"/>
      <c r="E85" s="36"/>
      <c r="F85" s="27" t="str">
        <f>E15</f>
        <v>Povodí Labe, státní podnik, závod Pardubice</v>
      </c>
      <c r="G85" s="36"/>
      <c r="H85" s="36"/>
      <c r="I85" s="29" t="s">
        <v>33</v>
      </c>
      <c r="J85" s="32" t="str">
        <f>E21</f>
        <v>Povodí Labe, státní podnik, OIČ, Hradec Králové</v>
      </c>
      <c r="K85" s="36"/>
      <c r="L85" s="10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.75">
      <c r="A86" s="34"/>
      <c r="B86" s="35"/>
      <c r="C86" s="29" t="s">
        <v>31</v>
      </c>
      <c r="D86" s="36"/>
      <c r="E86" s="36"/>
      <c r="F86" s="27" t="str">
        <f>IF(E18="","",E18)</f>
        <v>Vyplň údaj</v>
      </c>
      <c r="G86" s="36"/>
      <c r="H86" s="36"/>
      <c r="I86" s="29" t="s">
        <v>36</v>
      </c>
      <c r="J86" s="32" t="str">
        <f>E24</f>
        <v>Ing. Eva Morkesová</v>
      </c>
      <c r="K86" s="36"/>
      <c r="L86" s="10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0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47"/>
      <c r="B88" s="148"/>
      <c r="C88" s="149" t="s">
        <v>109</v>
      </c>
      <c r="D88" s="150" t="s">
        <v>59</v>
      </c>
      <c r="E88" s="150" t="s">
        <v>55</v>
      </c>
      <c r="F88" s="150" t="s">
        <v>56</v>
      </c>
      <c r="G88" s="150" t="s">
        <v>110</v>
      </c>
      <c r="H88" s="150" t="s">
        <v>111</v>
      </c>
      <c r="I88" s="150" t="s">
        <v>112</v>
      </c>
      <c r="J88" s="150" t="s">
        <v>96</v>
      </c>
      <c r="K88" s="151" t="s">
        <v>113</v>
      </c>
      <c r="L88" s="152"/>
      <c r="M88" s="69" t="s">
        <v>28</v>
      </c>
      <c r="N88" s="70" t="s">
        <v>44</v>
      </c>
      <c r="O88" s="70" t="s">
        <v>114</v>
      </c>
      <c r="P88" s="70" t="s">
        <v>115</v>
      </c>
      <c r="Q88" s="70" t="s">
        <v>116</v>
      </c>
      <c r="R88" s="70" t="s">
        <v>117</v>
      </c>
      <c r="S88" s="70" t="s">
        <v>118</v>
      </c>
      <c r="T88" s="71" t="s">
        <v>119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3" s="2" customFormat="1" ht="22.9" customHeight="1">
      <c r="A89" s="34"/>
      <c r="B89" s="35"/>
      <c r="C89" s="76" t="s">
        <v>120</v>
      </c>
      <c r="D89" s="36"/>
      <c r="E89" s="36"/>
      <c r="F89" s="36"/>
      <c r="G89" s="36"/>
      <c r="H89" s="36"/>
      <c r="I89" s="36"/>
      <c r="J89" s="153">
        <f>BK89</f>
        <v>0</v>
      </c>
      <c r="K89" s="36"/>
      <c r="L89" s="39"/>
      <c r="M89" s="72"/>
      <c r="N89" s="154"/>
      <c r="O89" s="73"/>
      <c r="P89" s="155">
        <f>P90</f>
        <v>0</v>
      </c>
      <c r="Q89" s="73"/>
      <c r="R89" s="155">
        <f>R90</f>
        <v>78.3529705</v>
      </c>
      <c r="S89" s="73"/>
      <c r="T89" s="156">
        <f>T90</f>
        <v>98.73720300000001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73</v>
      </c>
      <c r="AU89" s="17" t="s">
        <v>97</v>
      </c>
      <c r="BK89" s="157">
        <f>BK90</f>
        <v>0</v>
      </c>
    </row>
    <row r="90" spans="2:63" s="12" customFormat="1" ht="25.9" customHeight="1">
      <c r="B90" s="158"/>
      <c r="C90" s="159"/>
      <c r="D90" s="160" t="s">
        <v>73</v>
      </c>
      <c r="E90" s="161" t="s">
        <v>121</v>
      </c>
      <c r="F90" s="161" t="s">
        <v>122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P91+P156+P177+P198+P207+P212+P238+P343+P357</f>
        <v>0</v>
      </c>
      <c r="Q90" s="166"/>
      <c r="R90" s="167">
        <f>R91+R156+R177+R198+R207+R212+R238+R343+R357</f>
        <v>78.3529705</v>
      </c>
      <c r="S90" s="166"/>
      <c r="T90" s="168">
        <f>T91+T156+T177+T198+T207+T212+T238+T343+T357</f>
        <v>98.73720300000001</v>
      </c>
      <c r="AR90" s="169" t="s">
        <v>82</v>
      </c>
      <c r="AT90" s="170" t="s">
        <v>73</v>
      </c>
      <c r="AU90" s="170" t="s">
        <v>74</v>
      </c>
      <c r="AY90" s="169" t="s">
        <v>123</v>
      </c>
      <c r="BK90" s="171">
        <f>BK91+BK156+BK177+BK198+BK207+BK212+BK238+BK343+BK357</f>
        <v>0</v>
      </c>
    </row>
    <row r="91" spans="2:63" s="12" customFormat="1" ht="22.9" customHeight="1">
      <c r="B91" s="158"/>
      <c r="C91" s="159"/>
      <c r="D91" s="160" t="s">
        <v>73</v>
      </c>
      <c r="E91" s="172" t="s">
        <v>82</v>
      </c>
      <c r="F91" s="172" t="s">
        <v>124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SUM(P92:P155)</f>
        <v>0</v>
      </c>
      <c r="Q91" s="166"/>
      <c r="R91" s="167">
        <f>SUM(R92:R155)</f>
        <v>4.896105</v>
      </c>
      <c r="S91" s="166"/>
      <c r="T91" s="168">
        <f>SUM(T92:T155)</f>
        <v>7.65</v>
      </c>
      <c r="AR91" s="169" t="s">
        <v>82</v>
      </c>
      <c r="AT91" s="170" t="s">
        <v>73</v>
      </c>
      <c r="AU91" s="170" t="s">
        <v>82</v>
      </c>
      <c r="AY91" s="169" t="s">
        <v>123</v>
      </c>
      <c r="BK91" s="171">
        <f>SUM(BK92:BK155)</f>
        <v>0</v>
      </c>
    </row>
    <row r="92" spans="1:65" s="2" customFormat="1" ht="14.45" customHeight="1">
      <c r="A92" s="34"/>
      <c r="B92" s="35"/>
      <c r="C92" s="174" t="s">
        <v>82</v>
      </c>
      <c r="D92" s="174" t="s">
        <v>125</v>
      </c>
      <c r="E92" s="175" t="s">
        <v>126</v>
      </c>
      <c r="F92" s="176" t="s">
        <v>127</v>
      </c>
      <c r="G92" s="177" t="s">
        <v>128</v>
      </c>
      <c r="H92" s="178">
        <v>30</v>
      </c>
      <c r="I92" s="179"/>
      <c r="J92" s="180">
        <f>ROUND(I92*H92,2)</f>
        <v>0</v>
      </c>
      <c r="K92" s="176" t="s">
        <v>129</v>
      </c>
      <c r="L92" s="39"/>
      <c r="M92" s="181" t="s">
        <v>28</v>
      </c>
      <c r="N92" s="182" t="s">
        <v>47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0.255</v>
      </c>
      <c r="T92" s="184">
        <f>S92*H92</f>
        <v>7.65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5" t="s">
        <v>130</v>
      </c>
      <c r="AT92" s="185" t="s">
        <v>125</v>
      </c>
      <c r="AU92" s="185" t="s">
        <v>84</v>
      </c>
      <c r="AY92" s="17" t="s">
        <v>123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7" t="s">
        <v>130</v>
      </c>
      <c r="BK92" s="186">
        <f>ROUND(I92*H92,2)</f>
        <v>0</v>
      </c>
      <c r="BL92" s="17" t="s">
        <v>130</v>
      </c>
      <c r="BM92" s="185" t="s">
        <v>131</v>
      </c>
    </row>
    <row r="93" spans="1:47" s="2" customFormat="1" ht="19.5">
      <c r="A93" s="34"/>
      <c r="B93" s="35"/>
      <c r="C93" s="36"/>
      <c r="D93" s="187" t="s">
        <v>132</v>
      </c>
      <c r="E93" s="36"/>
      <c r="F93" s="188" t="s">
        <v>133</v>
      </c>
      <c r="G93" s="36"/>
      <c r="H93" s="36"/>
      <c r="I93" s="189"/>
      <c r="J93" s="36"/>
      <c r="K93" s="36"/>
      <c r="L93" s="39"/>
      <c r="M93" s="190"/>
      <c r="N93" s="191"/>
      <c r="O93" s="65"/>
      <c r="P93" s="65"/>
      <c r="Q93" s="65"/>
      <c r="R93" s="65"/>
      <c r="S93" s="65"/>
      <c r="T93" s="6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132</v>
      </c>
      <c r="AU93" s="17" t="s">
        <v>84</v>
      </c>
    </row>
    <row r="94" spans="2:51" s="13" customFormat="1" ht="12">
      <c r="B94" s="192"/>
      <c r="C94" s="193"/>
      <c r="D94" s="187" t="s">
        <v>134</v>
      </c>
      <c r="E94" s="194" t="s">
        <v>28</v>
      </c>
      <c r="F94" s="195" t="s">
        <v>135</v>
      </c>
      <c r="G94" s="193"/>
      <c r="H94" s="194" t="s">
        <v>28</v>
      </c>
      <c r="I94" s="196"/>
      <c r="J94" s="193"/>
      <c r="K94" s="193"/>
      <c r="L94" s="197"/>
      <c r="M94" s="198"/>
      <c r="N94" s="199"/>
      <c r="O94" s="199"/>
      <c r="P94" s="199"/>
      <c r="Q94" s="199"/>
      <c r="R94" s="199"/>
      <c r="S94" s="199"/>
      <c r="T94" s="200"/>
      <c r="AT94" s="201" t="s">
        <v>134</v>
      </c>
      <c r="AU94" s="201" t="s">
        <v>84</v>
      </c>
      <c r="AV94" s="13" t="s">
        <v>82</v>
      </c>
      <c r="AW94" s="13" t="s">
        <v>35</v>
      </c>
      <c r="AX94" s="13" t="s">
        <v>74</v>
      </c>
      <c r="AY94" s="201" t="s">
        <v>123</v>
      </c>
    </row>
    <row r="95" spans="2:51" s="14" customFormat="1" ht="12">
      <c r="B95" s="202"/>
      <c r="C95" s="203"/>
      <c r="D95" s="187" t="s">
        <v>134</v>
      </c>
      <c r="E95" s="204" t="s">
        <v>28</v>
      </c>
      <c r="F95" s="205" t="s">
        <v>136</v>
      </c>
      <c r="G95" s="203"/>
      <c r="H95" s="206">
        <v>30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134</v>
      </c>
      <c r="AU95" s="212" t="s">
        <v>84</v>
      </c>
      <c r="AV95" s="14" t="s">
        <v>84</v>
      </c>
      <c r="AW95" s="14" t="s">
        <v>35</v>
      </c>
      <c r="AX95" s="14" t="s">
        <v>82</v>
      </c>
      <c r="AY95" s="212" t="s">
        <v>123</v>
      </c>
    </row>
    <row r="96" spans="1:65" s="2" customFormat="1" ht="14.45" customHeight="1">
      <c r="A96" s="34"/>
      <c r="B96" s="35"/>
      <c r="C96" s="174" t="s">
        <v>84</v>
      </c>
      <c r="D96" s="174" t="s">
        <v>125</v>
      </c>
      <c r="E96" s="175" t="s">
        <v>137</v>
      </c>
      <c r="F96" s="176" t="s">
        <v>138</v>
      </c>
      <c r="G96" s="177" t="s">
        <v>139</v>
      </c>
      <c r="H96" s="178">
        <v>12</v>
      </c>
      <c r="I96" s="179"/>
      <c r="J96" s="180">
        <f>ROUND(I96*H96,2)</f>
        <v>0</v>
      </c>
      <c r="K96" s="176" t="s">
        <v>129</v>
      </c>
      <c r="L96" s="39"/>
      <c r="M96" s="181" t="s">
        <v>28</v>
      </c>
      <c r="N96" s="182" t="s">
        <v>47</v>
      </c>
      <c r="O96" s="65"/>
      <c r="P96" s="183">
        <f>O96*H96</f>
        <v>0</v>
      </c>
      <c r="Q96" s="183">
        <v>0.4</v>
      </c>
      <c r="R96" s="183">
        <f>Q96*H96</f>
        <v>4.800000000000001</v>
      </c>
      <c r="S96" s="183">
        <v>0</v>
      </c>
      <c r="T96" s="184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5" t="s">
        <v>130</v>
      </c>
      <c r="AT96" s="185" t="s">
        <v>125</v>
      </c>
      <c r="AU96" s="185" t="s">
        <v>84</v>
      </c>
      <c r="AY96" s="17" t="s">
        <v>123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7" t="s">
        <v>130</v>
      </c>
      <c r="BK96" s="186">
        <f>ROUND(I96*H96,2)</f>
        <v>0</v>
      </c>
      <c r="BL96" s="17" t="s">
        <v>130</v>
      </c>
      <c r="BM96" s="185" t="s">
        <v>140</v>
      </c>
    </row>
    <row r="97" spans="1:47" s="2" customFormat="1" ht="19.5">
      <c r="A97" s="34"/>
      <c r="B97" s="35"/>
      <c r="C97" s="36"/>
      <c r="D97" s="187" t="s">
        <v>132</v>
      </c>
      <c r="E97" s="36"/>
      <c r="F97" s="188" t="s">
        <v>141</v>
      </c>
      <c r="G97" s="36"/>
      <c r="H97" s="36"/>
      <c r="I97" s="189"/>
      <c r="J97" s="36"/>
      <c r="K97" s="36"/>
      <c r="L97" s="39"/>
      <c r="M97" s="190"/>
      <c r="N97" s="191"/>
      <c r="O97" s="65"/>
      <c r="P97" s="65"/>
      <c r="Q97" s="65"/>
      <c r="R97" s="65"/>
      <c r="S97" s="65"/>
      <c r="T97" s="6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132</v>
      </c>
      <c r="AU97" s="17" t="s">
        <v>84</v>
      </c>
    </row>
    <row r="98" spans="2:51" s="13" customFormat="1" ht="12">
      <c r="B98" s="192"/>
      <c r="C98" s="193"/>
      <c r="D98" s="187" t="s">
        <v>134</v>
      </c>
      <c r="E98" s="194" t="s">
        <v>28</v>
      </c>
      <c r="F98" s="195" t="s">
        <v>142</v>
      </c>
      <c r="G98" s="193"/>
      <c r="H98" s="194" t="s">
        <v>28</v>
      </c>
      <c r="I98" s="196"/>
      <c r="J98" s="193"/>
      <c r="K98" s="193"/>
      <c r="L98" s="197"/>
      <c r="M98" s="198"/>
      <c r="N98" s="199"/>
      <c r="O98" s="199"/>
      <c r="P98" s="199"/>
      <c r="Q98" s="199"/>
      <c r="R98" s="199"/>
      <c r="S98" s="199"/>
      <c r="T98" s="200"/>
      <c r="AT98" s="201" t="s">
        <v>134</v>
      </c>
      <c r="AU98" s="201" t="s">
        <v>84</v>
      </c>
      <c r="AV98" s="13" t="s">
        <v>82</v>
      </c>
      <c r="AW98" s="13" t="s">
        <v>35</v>
      </c>
      <c r="AX98" s="13" t="s">
        <v>74</v>
      </c>
      <c r="AY98" s="201" t="s">
        <v>123</v>
      </c>
    </row>
    <row r="99" spans="2:51" s="14" customFormat="1" ht="12">
      <c r="B99" s="202"/>
      <c r="C99" s="203"/>
      <c r="D99" s="187" t="s">
        <v>134</v>
      </c>
      <c r="E99" s="204" t="s">
        <v>28</v>
      </c>
      <c r="F99" s="205" t="s">
        <v>143</v>
      </c>
      <c r="G99" s="203"/>
      <c r="H99" s="206">
        <v>12</v>
      </c>
      <c r="I99" s="207"/>
      <c r="J99" s="203"/>
      <c r="K99" s="203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134</v>
      </c>
      <c r="AU99" s="212" t="s">
        <v>84</v>
      </c>
      <c r="AV99" s="14" t="s">
        <v>84</v>
      </c>
      <c r="AW99" s="14" t="s">
        <v>35</v>
      </c>
      <c r="AX99" s="14" t="s">
        <v>82</v>
      </c>
      <c r="AY99" s="212" t="s">
        <v>123</v>
      </c>
    </row>
    <row r="100" spans="1:65" s="2" customFormat="1" ht="14.45" customHeight="1">
      <c r="A100" s="34"/>
      <c r="B100" s="35"/>
      <c r="C100" s="174" t="s">
        <v>144</v>
      </c>
      <c r="D100" s="174" t="s">
        <v>125</v>
      </c>
      <c r="E100" s="175" t="s">
        <v>145</v>
      </c>
      <c r="F100" s="176" t="s">
        <v>146</v>
      </c>
      <c r="G100" s="177" t="s">
        <v>139</v>
      </c>
      <c r="H100" s="178">
        <v>14.55</v>
      </c>
      <c r="I100" s="179"/>
      <c r="J100" s="180">
        <f>ROUND(I100*H100,2)</f>
        <v>0</v>
      </c>
      <c r="K100" s="176" t="s">
        <v>129</v>
      </c>
      <c r="L100" s="39"/>
      <c r="M100" s="181" t="s">
        <v>28</v>
      </c>
      <c r="N100" s="182" t="s">
        <v>47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5" t="s">
        <v>130</v>
      </c>
      <c r="AT100" s="185" t="s">
        <v>125</v>
      </c>
      <c r="AU100" s="185" t="s">
        <v>84</v>
      </c>
      <c r="AY100" s="17" t="s">
        <v>123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7" t="s">
        <v>130</v>
      </c>
      <c r="BK100" s="186">
        <f>ROUND(I100*H100,2)</f>
        <v>0</v>
      </c>
      <c r="BL100" s="17" t="s">
        <v>130</v>
      </c>
      <c r="BM100" s="185" t="s">
        <v>147</v>
      </c>
    </row>
    <row r="101" spans="1:47" s="2" customFormat="1" ht="19.5">
      <c r="A101" s="34"/>
      <c r="B101" s="35"/>
      <c r="C101" s="36"/>
      <c r="D101" s="187" t="s">
        <v>132</v>
      </c>
      <c r="E101" s="36"/>
      <c r="F101" s="188" t="s">
        <v>148</v>
      </c>
      <c r="G101" s="36"/>
      <c r="H101" s="36"/>
      <c r="I101" s="189"/>
      <c r="J101" s="36"/>
      <c r="K101" s="36"/>
      <c r="L101" s="39"/>
      <c r="M101" s="190"/>
      <c r="N101" s="191"/>
      <c r="O101" s="65"/>
      <c r="P101" s="65"/>
      <c r="Q101" s="65"/>
      <c r="R101" s="65"/>
      <c r="S101" s="65"/>
      <c r="T101" s="6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132</v>
      </c>
      <c r="AU101" s="17" t="s">
        <v>84</v>
      </c>
    </row>
    <row r="102" spans="2:51" s="13" customFormat="1" ht="12">
      <c r="B102" s="192"/>
      <c r="C102" s="193"/>
      <c r="D102" s="187" t="s">
        <v>134</v>
      </c>
      <c r="E102" s="194" t="s">
        <v>28</v>
      </c>
      <c r="F102" s="195" t="s">
        <v>149</v>
      </c>
      <c r="G102" s="193"/>
      <c r="H102" s="194" t="s">
        <v>28</v>
      </c>
      <c r="I102" s="196"/>
      <c r="J102" s="193"/>
      <c r="K102" s="193"/>
      <c r="L102" s="197"/>
      <c r="M102" s="198"/>
      <c r="N102" s="199"/>
      <c r="O102" s="199"/>
      <c r="P102" s="199"/>
      <c r="Q102" s="199"/>
      <c r="R102" s="199"/>
      <c r="S102" s="199"/>
      <c r="T102" s="200"/>
      <c r="AT102" s="201" t="s">
        <v>134</v>
      </c>
      <c r="AU102" s="201" t="s">
        <v>84</v>
      </c>
      <c r="AV102" s="13" t="s">
        <v>82</v>
      </c>
      <c r="AW102" s="13" t="s">
        <v>35</v>
      </c>
      <c r="AX102" s="13" t="s">
        <v>74</v>
      </c>
      <c r="AY102" s="201" t="s">
        <v>123</v>
      </c>
    </row>
    <row r="103" spans="2:51" s="13" customFormat="1" ht="12">
      <c r="B103" s="192"/>
      <c r="C103" s="193"/>
      <c r="D103" s="187" t="s">
        <v>134</v>
      </c>
      <c r="E103" s="194" t="s">
        <v>28</v>
      </c>
      <c r="F103" s="195" t="s">
        <v>150</v>
      </c>
      <c r="G103" s="193"/>
      <c r="H103" s="194" t="s">
        <v>28</v>
      </c>
      <c r="I103" s="196"/>
      <c r="J103" s="193"/>
      <c r="K103" s="193"/>
      <c r="L103" s="197"/>
      <c r="M103" s="198"/>
      <c r="N103" s="199"/>
      <c r="O103" s="199"/>
      <c r="P103" s="199"/>
      <c r="Q103" s="199"/>
      <c r="R103" s="199"/>
      <c r="S103" s="199"/>
      <c r="T103" s="200"/>
      <c r="AT103" s="201" t="s">
        <v>134</v>
      </c>
      <c r="AU103" s="201" t="s">
        <v>84</v>
      </c>
      <c r="AV103" s="13" t="s">
        <v>82</v>
      </c>
      <c r="AW103" s="13" t="s">
        <v>35</v>
      </c>
      <c r="AX103" s="13" t="s">
        <v>74</v>
      </c>
      <c r="AY103" s="201" t="s">
        <v>123</v>
      </c>
    </row>
    <row r="104" spans="2:51" s="14" customFormat="1" ht="12">
      <c r="B104" s="202"/>
      <c r="C104" s="203"/>
      <c r="D104" s="187" t="s">
        <v>134</v>
      </c>
      <c r="E104" s="204" t="s">
        <v>28</v>
      </c>
      <c r="F104" s="205" t="s">
        <v>151</v>
      </c>
      <c r="G104" s="203"/>
      <c r="H104" s="206">
        <v>13.5</v>
      </c>
      <c r="I104" s="207"/>
      <c r="J104" s="203"/>
      <c r="K104" s="203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134</v>
      </c>
      <c r="AU104" s="212" t="s">
        <v>84</v>
      </c>
      <c r="AV104" s="14" t="s">
        <v>84</v>
      </c>
      <c r="AW104" s="14" t="s">
        <v>35</v>
      </c>
      <c r="AX104" s="14" t="s">
        <v>74</v>
      </c>
      <c r="AY104" s="212" t="s">
        <v>123</v>
      </c>
    </row>
    <row r="105" spans="2:51" s="13" customFormat="1" ht="12">
      <c r="B105" s="192"/>
      <c r="C105" s="193"/>
      <c r="D105" s="187" t="s">
        <v>134</v>
      </c>
      <c r="E105" s="194" t="s">
        <v>28</v>
      </c>
      <c r="F105" s="195" t="s">
        <v>152</v>
      </c>
      <c r="G105" s="193"/>
      <c r="H105" s="194" t="s">
        <v>28</v>
      </c>
      <c r="I105" s="196"/>
      <c r="J105" s="193"/>
      <c r="K105" s="193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134</v>
      </c>
      <c r="AU105" s="201" t="s">
        <v>84</v>
      </c>
      <c r="AV105" s="13" t="s">
        <v>82</v>
      </c>
      <c r="AW105" s="13" t="s">
        <v>35</v>
      </c>
      <c r="AX105" s="13" t="s">
        <v>74</v>
      </c>
      <c r="AY105" s="201" t="s">
        <v>123</v>
      </c>
    </row>
    <row r="106" spans="2:51" s="14" customFormat="1" ht="12">
      <c r="B106" s="202"/>
      <c r="C106" s="203"/>
      <c r="D106" s="187" t="s">
        <v>134</v>
      </c>
      <c r="E106" s="204" t="s">
        <v>28</v>
      </c>
      <c r="F106" s="205" t="s">
        <v>153</v>
      </c>
      <c r="G106" s="203"/>
      <c r="H106" s="206">
        <v>1.05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134</v>
      </c>
      <c r="AU106" s="212" t="s">
        <v>84</v>
      </c>
      <c r="AV106" s="14" t="s">
        <v>84</v>
      </c>
      <c r="AW106" s="14" t="s">
        <v>35</v>
      </c>
      <c r="AX106" s="14" t="s">
        <v>74</v>
      </c>
      <c r="AY106" s="212" t="s">
        <v>123</v>
      </c>
    </row>
    <row r="107" spans="2:51" s="15" customFormat="1" ht="12">
      <c r="B107" s="213"/>
      <c r="C107" s="214"/>
      <c r="D107" s="187" t="s">
        <v>134</v>
      </c>
      <c r="E107" s="215" t="s">
        <v>28</v>
      </c>
      <c r="F107" s="216" t="s">
        <v>154</v>
      </c>
      <c r="G107" s="214"/>
      <c r="H107" s="217">
        <v>14.55</v>
      </c>
      <c r="I107" s="218"/>
      <c r="J107" s="214"/>
      <c r="K107" s="214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134</v>
      </c>
      <c r="AU107" s="223" t="s">
        <v>84</v>
      </c>
      <c r="AV107" s="15" t="s">
        <v>130</v>
      </c>
      <c r="AW107" s="15" t="s">
        <v>35</v>
      </c>
      <c r="AX107" s="15" t="s">
        <v>82</v>
      </c>
      <c r="AY107" s="223" t="s">
        <v>123</v>
      </c>
    </row>
    <row r="108" spans="1:65" s="2" customFormat="1" ht="14.45" customHeight="1">
      <c r="A108" s="34"/>
      <c r="B108" s="35"/>
      <c r="C108" s="174" t="s">
        <v>130</v>
      </c>
      <c r="D108" s="174" t="s">
        <v>125</v>
      </c>
      <c r="E108" s="175" t="s">
        <v>155</v>
      </c>
      <c r="F108" s="176" t="s">
        <v>156</v>
      </c>
      <c r="G108" s="177" t="s">
        <v>139</v>
      </c>
      <c r="H108" s="178">
        <v>50</v>
      </c>
      <c r="I108" s="179"/>
      <c r="J108" s="180">
        <f>ROUND(I108*H108,2)</f>
        <v>0</v>
      </c>
      <c r="K108" s="176" t="s">
        <v>129</v>
      </c>
      <c r="L108" s="39"/>
      <c r="M108" s="181" t="s">
        <v>28</v>
      </c>
      <c r="N108" s="182" t="s">
        <v>47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5" t="s">
        <v>130</v>
      </c>
      <c r="AT108" s="185" t="s">
        <v>125</v>
      </c>
      <c r="AU108" s="185" t="s">
        <v>84</v>
      </c>
      <c r="AY108" s="17" t="s">
        <v>123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7" t="s">
        <v>130</v>
      </c>
      <c r="BK108" s="186">
        <f>ROUND(I108*H108,2)</f>
        <v>0</v>
      </c>
      <c r="BL108" s="17" t="s">
        <v>130</v>
      </c>
      <c r="BM108" s="185" t="s">
        <v>157</v>
      </c>
    </row>
    <row r="109" spans="1:47" s="2" customFormat="1" ht="19.5">
      <c r="A109" s="34"/>
      <c r="B109" s="35"/>
      <c r="C109" s="36"/>
      <c r="D109" s="187" t="s">
        <v>132</v>
      </c>
      <c r="E109" s="36"/>
      <c r="F109" s="188" t="s">
        <v>158</v>
      </c>
      <c r="G109" s="36"/>
      <c r="H109" s="36"/>
      <c r="I109" s="189"/>
      <c r="J109" s="36"/>
      <c r="K109" s="36"/>
      <c r="L109" s="39"/>
      <c r="M109" s="190"/>
      <c r="N109" s="191"/>
      <c r="O109" s="65"/>
      <c r="P109" s="65"/>
      <c r="Q109" s="65"/>
      <c r="R109" s="65"/>
      <c r="S109" s="65"/>
      <c r="T109" s="6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132</v>
      </c>
      <c r="AU109" s="17" t="s">
        <v>84</v>
      </c>
    </row>
    <row r="110" spans="2:51" s="13" customFormat="1" ht="12">
      <c r="B110" s="192"/>
      <c r="C110" s="193"/>
      <c r="D110" s="187" t="s">
        <v>134</v>
      </c>
      <c r="E110" s="194" t="s">
        <v>28</v>
      </c>
      <c r="F110" s="195" t="s">
        <v>159</v>
      </c>
      <c r="G110" s="193"/>
      <c r="H110" s="194" t="s">
        <v>28</v>
      </c>
      <c r="I110" s="196"/>
      <c r="J110" s="193"/>
      <c r="K110" s="193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134</v>
      </c>
      <c r="AU110" s="201" t="s">
        <v>84</v>
      </c>
      <c r="AV110" s="13" t="s">
        <v>82</v>
      </c>
      <c r="AW110" s="13" t="s">
        <v>35</v>
      </c>
      <c r="AX110" s="13" t="s">
        <v>74</v>
      </c>
      <c r="AY110" s="201" t="s">
        <v>123</v>
      </c>
    </row>
    <row r="111" spans="2:51" s="14" customFormat="1" ht="12">
      <c r="B111" s="202"/>
      <c r="C111" s="203"/>
      <c r="D111" s="187" t="s">
        <v>134</v>
      </c>
      <c r="E111" s="204" t="s">
        <v>28</v>
      </c>
      <c r="F111" s="205" t="s">
        <v>160</v>
      </c>
      <c r="G111" s="203"/>
      <c r="H111" s="206">
        <v>50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134</v>
      </c>
      <c r="AU111" s="212" t="s">
        <v>84</v>
      </c>
      <c r="AV111" s="14" t="s">
        <v>84</v>
      </c>
      <c r="AW111" s="14" t="s">
        <v>35</v>
      </c>
      <c r="AX111" s="14" t="s">
        <v>82</v>
      </c>
      <c r="AY111" s="212" t="s">
        <v>123</v>
      </c>
    </row>
    <row r="112" spans="1:65" s="2" customFormat="1" ht="14.45" customHeight="1">
      <c r="A112" s="34"/>
      <c r="B112" s="35"/>
      <c r="C112" s="174" t="s">
        <v>161</v>
      </c>
      <c r="D112" s="174" t="s">
        <v>125</v>
      </c>
      <c r="E112" s="175" t="s">
        <v>162</v>
      </c>
      <c r="F112" s="176" t="s">
        <v>163</v>
      </c>
      <c r="G112" s="177" t="s">
        <v>139</v>
      </c>
      <c r="H112" s="178">
        <v>4.5</v>
      </c>
      <c r="I112" s="179"/>
      <c r="J112" s="180">
        <f>ROUND(I112*H112,2)</f>
        <v>0</v>
      </c>
      <c r="K112" s="176" t="s">
        <v>129</v>
      </c>
      <c r="L112" s="39"/>
      <c r="M112" s="181" t="s">
        <v>28</v>
      </c>
      <c r="N112" s="182" t="s">
        <v>47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5" t="s">
        <v>130</v>
      </c>
      <c r="AT112" s="185" t="s">
        <v>125</v>
      </c>
      <c r="AU112" s="185" t="s">
        <v>84</v>
      </c>
      <c r="AY112" s="17" t="s">
        <v>123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7" t="s">
        <v>130</v>
      </c>
      <c r="BK112" s="186">
        <f>ROUND(I112*H112,2)</f>
        <v>0</v>
      </c>
      <c r="BL112" s="17" t="s">
        <v>130</v>
      </c>
      <c r="BM112" s="185" t="s">
        <v>164</v>
      </c>
    </row>
    <row r="113" spans="1:47" s="2" customFormat="1" ht="19.5">
      <c r="A113" s="34"/>
      <c r="B113" s="35"/>
      <c r="C113" s="36"/>
      <c r="D113" s="187" t="s">
        <v>132</v>
      </c>
      <c r="E113" s="36"/>
      <c r="F113" s="188" t="s">
        <v>165</v>
      </c>
      <c r="G113" s="36"/>
      <c r="H113" s="36"/>
      <c r="I113" s="189"/>
      <c r="J113" s="36"/>
      <c r="K113" s="36"/>
      <c r="L113" s="39"/>
      <c r="M113" s="190"/>
      <c r="N113" s="191"/>
      <c r="O113" s="65"/>
      <c r="P113" s="65"/>
      <c r="Q113" s="65"/>
      <c r="R113" s="65"/>
      <c r="S113" s="65"/>
      <c r="T113" s="6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132</v>
      </c>
      <c r="AU113" s="17" t="s">
        <v>84</v>
      </c>
    </row>
    <row r="114" spans="2:51" s="13" customFormat="1" ht="12">
      <c r="B114" s="192"/>
      <c r="C114" s="193"/>
      <c r="D114" s="187" t="s">
        <v>134</v>
      </c>
      <c r="E114" s="194" t="s">
        <v>28</v>
      </c>
      <c r="F114" s="195" t="s">
        <v>166</v>
      </c>
      <c r="G114" s="193"/>
      <c r="H114" s="194" t="s">
        <v>28</v>
      </c>
      <c r="I114" s="196"/>
      <c r="J114" s="193"/>
      <c r="K114" s="193"/>
      <c r="L114" s="197"/>
      <c r="M114" s="198"/>
      <c r="N114" s="199"/>
      <c r="O114" s="199"/>
      <c r="P114" s="199"/>
      <c r="Q114" s="199"/>
      <c r="R114" s="199"/>
      <c r="S114" s="199"/>
      <c r="T114" s="200"/>
      <c r="AT114" s="201" t="s">
        <v>134</v>
      </c>
      <c r="AU114" s="201" t="s">
        <v>84</v>
      </c>
      <c r="AV114" s="13" t="s">
        <v>82</v>
      </c>
      <c r="AW114" s="13" t="s">
        <v>35</v>
      </c>
      <c r="AX114" s="13" t="s">
        <v>74</v>
      </c>
      <c r="AY114" s="201" t="s">
        <v>123</v>
      </c>
    </row>
    <row r="115" spans="2:51" s="14" customFormat="1" ht="12">
      <c r="B115" s="202"/>
      <c r="C115" s="203"/>
      <c r="D115" s="187" t="s">
        <v>134</v>
      </c>
      <c r="E115" s="204" t="s">
        <v>28</v>
      </c>
      <c r="F115" s="205" t="s">
        <v>167</v>
      </c>
      <c r="G115" s="203"/>
      <c r="H115" s="206">
        <v>4.5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134</v>
      </c>
      <c r="AU115" s="212" t="s">
        <v>84</v>
      </c>
      <c r="AV115" s="14" t="s">
        <v>84</v>
      </c>
      <c r="AW115" s="14" t="s">
        <v>35</v>
      </c>
      <c r="AX115" s="14" t="s">
        <v>82</v>
      </c>
      <c r="AY115" s="212" t="s">
        <v>123</v>
      </c>
    </row>
    <row r="116" spans="1:65" s="2" customFormat="1" ht="14.45" customHeight="1">
      <c r="A116" s="34"/>
      <c r="B116" s="35"/>
      <c r="C116" s="174" t="s">
        <v>168</v>
      </c>
      <c r="D116" s="174" t="s">
        <v>125</v>
      </c>
      <c r="E116" s="175" t="s">
        <v>169</v>
      </c>
      <c r="F116" s="176" t="s">
        <v>170</v>
      </c>
      <c r="G116" s="177" t="s">
        <v>139</v>
      </c>
      <c r="H116" s="178">
        <v>10</v>
      </c>
      <c r="I116" s="179"/>
      <c r="J116" s="180">
        <f>ROUND(I116*H116,2)</f>
        <v>0</v>
      </c>
      <c r="K116" s="176" t="s">
        <v>129</v>
      </c>
      <c r="L116" s="39"/>
      <c r="M116" s="181" t="s">
        <v>28</v>
      </c>
      <c r="N116" s="182" t="s">
        <v>47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5" t="s">
        <v>130</v>
      </c>
      <c r="AT116" s="185" t="s">
        <v>125</v>
      </c>
      <c r="AU116" s="185" t="s">
        <v>84</v>
      </c>
      <c r="AY116" s="17" t="s">
        <v>123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7" t="s">
        <v>130</v>
      </c>
      <c r="BK116" s="186">
        <f>ROUND(I116*H116,2)</f>
        <v>0</v>
      </c>
      <c r="BL116" s="17" t="s">
        <v>130</v>
      </c>
      <c r="BM116" s="185" t="s">
        <v>171</v>
      </c>
    </row>
    <row r="117" spans="1:47" s="2" customFormat="1" ht="19.5">
      <c r="A117" s="34"/>
      <c r="B117" s="35"/>
      <c r="C117" s="36"/>
      <c r="D117" s="187" t="s">
        <v>132</v>
      </c>
      <c r="E117" s="36"/>
      <c r="F117" s="188" t="s">
        <v>172</v>
      </c>
      <c r="G117" s="36"/>
      <c r="H117" s="36"/>
      <c r="I117" s="189"/>
      <c r="J117" s="36"/>
      <c r="K117" s="36"/>
      <c r="L117" s="39"/>
      <c r="M117" s="190"/>
      <c r="N117" s="191"/>
      <c r="O117" s="65"/>
      <c r="P117" s="65"/>
      <c r="Q117" s="65"/>
      <c r="R117" s="65"/>
      <c r="S117" s="65"/>
      <c r="T117" s="6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132</v>
      </c>
      <c r="AU117" s="17" t="s">
        <v>84</v>
      </c>
    </row>
    <row r="118" spans="2:51" s="13" customFormat="1" ht="12">
      <c r="B118" s="192"/>
      <c r="C118" s="193"/>
      <c r="D118" s="187" t="s">
        <v>134</v>
      </c>
      <c r="E118" s="194" t="s">
        <v>28</v>
      </c>
      <c r="F118" s="195" t="s">
        <v>173</v>
      </c>
      <c r="G118" s="193"/>
      <c r="H118" s="194" t="s">
        <v>28</v>
      </c>
      <c r="I118" s="196"/>
      <c r="J118" s="193"/>
      <c r="K118" s="193"/>
      <c r="L118" s="197"/>
      <c r="M118" s="198"/>
      <c r="N118" s="199"/>
      <c r="O118" s="199"/>
      <c r="P118" s="199"/>
      <c r="Q118" s="199"/>
      <c r="R118" s="199"/>
      <c r="S118" s="199"/>
      <c r="T118" s="200"/>
      <c r="AT118" s="201" t="s">
        <v>134</v>
      </c>
      <c r="AU118" s="201" t="s">
        <v>84</v>
      </c>
      <c r="AV118" s="13" t="s">
        <v>82</v>
      </c>
      <c r="AW118" s="13" t="s">
        <v>35</v>
      </c>
      <c r="AX118" s="13" t="s">
        <v>74</v>
      </c>
      <c r="AY118" s="201" t="s">
        <v>123</v>
      </c>
    </row>
    <row r="119" spans="2:51" s="14" customFormat="1" ht="12">
      <c r="B119" s="202"/>
      <c r="C119" s="203"/>
      <c r="D119" s="187" t="s">
        <v>134</v>
      </c>
      <c r="E119" s="204" t="s">
        <v>28</v>
      </c>
      <c r="F119" s="205" t="s">
        <v>174</v>
      </c>
      <c r="G119" s="203"/>
      <c r="H119" s="206">
        <v>10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134</v>
      </c>
      <c r="AU119" s="212" t="s">
        <v>84</v>
      </c>
      <c r="AV119" s="14" t="s">
        <v>84</v>
      </c>
      <c r="AW119" s="14" t="s">
        <v>35</v>
      </c>
      <c r="AX119" s="14" t="s">
        <v>82</v>
      </c>
      <c r="AY119" s="212" t="s">
        <v>123</v>
      </c>
    </row>
    <row r="120" spans="1:65" s="2" customFormat="1" ht="14.45" customHeight="1">
      <c r="A120" s="34"/>
      <c r="B120" s="35"/>
      <c r="C120" s="174" t="s">
        <v>175</v>
      </c>
      <c r="D120" s="174" t="s">
        <v>125</v>
      </c>
      <c r="E120" s="175" t="s">
        <v>176</v>
      </c>
      <c r="F120" s="176" t="s">
        <v>177</v>
      </c>
      <c r="G120" s="177" t="s">
        <v>128</v>
      </c>
      <c r="H120" s="178">
        <v>64.5</v>
      </c>
      <c r="I120" s="179"/>
      <c r="J120" s="180">
        <f>ROUND(I120*H120,2)</f>
        <v>0</v>
      </c>
      <c r="K120" s="176" t="s">
        <v>28</v>
      </c>
      <c r="L120" s="39"/>
      <c r="M120" s="181" t="s">
        <v>28</v>
      </c>
      <c r="N120" s="182" t="s">
        <v>47</v>
      </c>
      <c r="O120" s="65"/>
      <c r="P120" s="183">
        <f>O120*H120</f>
        <v>0</v>
      </c>
      <c r="Q120" s="183">
        <v>0.0007</v>
      </c>
      <c r="R120" s="183">
        <f>Q120*H120</f>
        <v>0.04515</v>
      </c>
      <c r="S120" s="183">
        <v>0</v>
      </c>
      <c r="T120" s="184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5" t="s">
        <v>130</v>
      </c>
      <c r="AT120" s="185" t="s">
        <v>125</v>
      </c>
      <c r="AU120" s="185" t="s">
        <v>84</v>
      </c>
      <c r="AY120" s="17" t="s">
        <v>123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7" t="s">
        <v>130</v>
      </c>
      <c r="BK120" s="186">
        <f>ROUND(I120*H120,2)</f>
        <v>0</v>
      </c>
      <c r="BL120" s="17" t="s">
        <v>130</v>
      </c>
      <c r="BM120" s="185" t="s">
        <v>178</v>
      </c>
    </row>
    <row r="121" spans="1:47" s="2" customFormat="1" ht="12">
      <c r="A121" s="34"/>
      <c r="B121" s="35"/>
      <c r="C121" s="36"/>
      <c r="D121" s="187" t="s">
        <v>132</v>
      </c>
      <c r="E121" s="36"/>
      <c r="F121" s="188" t="s">
        <v>179</v>
      </c>
      <c r="G121" s="36"/>
      <c r="H121" s="36"/>
      <c r="I121" s="189"/>
      <c r="J121" s="36"/>
      <c r="K121" s="36"/>
      <c r="L121" s="39"/>
      <c r="M121" s="190"/>
      <c r="N121" s="191"/>
      <c r="O121" s="65"/>
      <c r="P121" s="65"/>
      <c r="Q121" s="65"/>
      <c r="R121" s="65"/>
      <c r="S121" s="65"/>
      <c r="T121" s="6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132</v>
      </c>
      <c r="AU121" s="17" t="s">
        <v>84</v>
      </c>
    </row>
    <row r="122" spans="2:51" s="13" customFormat="1" ht="12">
      <c r="B122" s="192"/>
      <c r="C122" s="193"/>
      <c r="D122" s="187" t="s">
        <v>134</v>
      </c>
      <c r="E122" s="194" t="s">
        <v>28</v>
      </c>
      <c r="F122" s="195" t="s">
        <v>180</v>
      </c>
      <c r="G122" s="193"/>
      <c r="H122" s="194" t="s">
        <v>28</v>
      </c>
      <c r="I122" s="196"/>
      <c r="J122" s="193"/>
      <c r="K122" s="193"/>
      <c r="L122" s="197"/>
      <c r="M122" s="198"/>
      <c r="N122" s="199"/>
      <c r="O122" s="199"/>
      <c r="P122" s="199"/>
      <c r="Q122" s="199"/>
      <c r="R122" s="199"/>
      <c r="S122" s="199"/>
      <c r="T122" s="200"/>
      <c r="AT122" s="201" t="s">
        <v>134</v>
      </c>
      <c r="AU122" s="201" t="s">
        <v>84</v>
      </c>
      <c r="AV122" s="13" t="s">
        <v>82</v>
      </c>
      <c r="AW122" s="13" t="s">
        <v>35</v>
      </c>
      <c r="AX122" s="13" t="s">
        <v>74</v>
      </c>
      <c r="AY122" s="201" t="s">
        <v>123</v>
      </c>
    </row>
    <row r="123" spans="2:51" s="13" customFormat="1" ht="12">
      <c r="B123" s="192"/>
      <c r="C123" s="193"/>
      <c r="D123" s="187" t="s">
        <v>134</v>
      </c>
      <c r="E123" s="194" t="s">
        <v>28</v>
      </c>
      <c r="F123" s="195" t="s">
        <v>181</v>
      </c>
      <c r="G123" s="193"/>
      <c r="H123" s="194" t="s">
        <v>28</v>
      </c>
      <c r="I123" s="196"/>
      <c r="J123" s="193"/>
      <c r="K123" s="193"/>
      <c r="L123" s="197"/>
      <c r="M123" s="198"/>
      <c r="N123" s="199"/>
      <c r="O123" s="199"/>
      <c r="P123" s="199"/>
      <c r="Q123" s="199"/>
      <c r="R123" s="199"/>
      <c r="S123" s="199"/>
      <c r="T123" s="200"/>
      <c r="AT123" s="201" t="s">
        <v>134</v>
      </c>
      <c r="AU123" s="201" t="s">
        <v>84</v>
      </c>
      <c r="AV123" s="13" t="s">
        <v>82</v>
      </c>
      <c r="AW123" s="13" t="s">
        <v>35</v>
      </c>
      <c r="AX123" s="13" t="s">
        <v>74</v>
      </c>
      <c r="AY123" s="201" t="s">
        <v>123</v>
      </c>
    </row>
    <row r="124" spans="2:51" s="14" customFormat="1" ht="12">
      <c r="B124" s="202"/>
      <c r="C124" s="203"/>
      <c r="D124" s="187" t="s">
        <v>134</v>
      </c>
      <c r="E124" s="204" t="s">
        <v>28</v>
      </c>
      <c r="F124" s="205" t="s">
        <v>182</v>
      </c>
      <c r="G124" s="203"/>
      <c r="H124" s="206">
        <v>22.5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134</v>
      </c>
      <c r="AU124" s="212" t="s">
        <v>84</v>
      </c>
      <c r="AV124" s="14" t="s">
        <v>84</v>
      </c>
      <c r="AW124" s="14" t="s">
        <v>35</v>
      </c>
      <c r="AX124" s="14" t="s">
        <v>74</v>
      </c>
      <c r="AY124" s="212" t="s">
        <v>123</v>
      </c>
    </row>
    <row r="125" spans="2:51" s="13" customFormat="1" ht="12">
      <c r="B125" s="192"/>
      <c r="C125" s="193"/>
      <c r="D125" s="187" t="s">
        <v>134</v>
      </c>
      <c r="E125" s="194" t="s">
        <v>28</v>
      </c>
      <c r="F125" s="195" t="s">
        <v>183</v>
      </c>
      <c r="G125" s="193"/>
      <c r="H125" s="194" t="s">
        <v>28</v>
      </c>
      <c r="I125" s="196"/>
      <c r="J125" s="193"/>
      <c r="K125" s="193"/>
      <c r="L125" s="197"/>
      <c r="M125" s="198"/>
      <c r="N125" s="199"/>
      <c r="O125" s="199"/>
      <c r="P125" s="199"/>
      <c r="Q125" s="199"/>
      <c r="R125" s="199"/>
      <c r="S125" s="199"/>
      <c r="T125" s="200"/>
      <c r="AT125" s="201" t="s">
        <v>134</v>
      </c>
      <c r="AU125" s="201" t="s">
        <v>84</v>
      </c>
      <c r="AV125" s="13" t="s">
        <v>82</v>
      </c>
      <c r="AW125" s="13" t="s">
        <v>35</v>
      </c>
      <c r="AX125" s="13" t="s">
        <v>74</v>
      </c>
      <c r="AY125" s="201" t="s">
        <v>123</v>
      </c>
    </row>
    <row r="126" spans="2:51" s="14" customFormat="1" ht="12">
      <c r="B126" s="202"/>
      <c r="C126" s="203"/>
      <c r="D126" s="187" t="s">
        <v>134</v>
      </c>
      <c r="E126" s="204" t="s">
        <v>28</v>
      </c>
      <c r="F126" s="205" t="s">
        <v>184</v>
      </c>
      <c r="G126" s="203"/>
      <c r="H126" s="206">
        <v>42</v>
      </c>
      <c r="I126" s="207"/>
      <c r="J126" s="203"/>
      <c r="K126" s="203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134</v>
      </c>
      <c r="AU126" s="212" t="s">
        <v>84</v>
      </c>
      <c r="AV126" s="14" t="s">
        <v>84</v>
      </c>
      <c r="AW126" s="14" t="s">
        <v>35</v>
      </c>
      <c r="AX126" s="14" t="s">
        <v>74</v>
      </c>
      <c r="AY126" s="212" t="s">
        <v>123</v>
      </c>
    </row>
    <row r="127" spans="2:51" s="15" customFormat="1" ht="12">
      <c r="B127" s="213"/>
      <c r="C127" s="214"/>
      <c r="D127" s="187" t="s">
        <v>134</v>
      </c>
      <c r="E127" s="215" t="s">
        <v>28</v>
      </c>
      <c r="F127" s="216" t="s">
        <v>154</v>
      </c>
      <c r="G127" s="214"/>
      <c r="H127" s="217">
        <v>64.5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134</v>
      </c>
      <c r="AU127" s="223" t="s">
        <v>84</v>
      </c>
      <c r="AV127" s="15" t="s">
        <v>130</v>
      </c>
      <c r="AW127" s="15" t="s">
        <v>35</v>
      </c>
      <c r="AX127" s="15" t="s">
        <v>82</v>
      </c>
      <c r="AY127" s="223" t="s">
        <v>123</v>
      </c>
    </row>
    <row r="128" spans="1:65" s="2" customFormat="1" ht="14.45" customHeight="1">
      <c r="A128" s="34"/>
      <c r="B128" s="35"/>
      <c r="C128" s="174" t="s">
        <v>185</v>
      </c>
      <c r="D128" s="174" t="s">
        <v>125</v>
      </c>
      <c r="E128" s="175" t="s">
        <v>186</v>
      </c>
      <c r="F128" s="176" t="s">
        <v>187</v>
      </c>
      <c r="G128" s="177" t="s">
        <v>128</v>
      </c>
      <c r="H128" s="178">
        <v>64.5</v>
      </c>
      <c r="I128" s="179"/>
      <c r="J128" s="180">
        <f>ROUND(I128*H128,2)</f>
        <v>0</v>
      </c>
      <c r="K128" s="176" t="s">
        <v>28</v>
      </c>
      <c r="L128" s="39"/>
      <c r="M128" s="181" t="s">
        <v>28</v>
      </c>
      <c r="N128" s="182" t="s">
        <v>47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5" t="s">
        <v>130</v>
      </c>
      <c r="AT128" s="185" t="s">
        <v>125</v>
      </c>
      <c r="AU128" s="185" t="s">
        <v>84</v>
      </c>
      <c r="AY128" s="17" t="s">
        <v>123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7" t="s">
        <v>130</v>
      </c>
      <c r="BK128" s="186">
        <f>ROUND(I128*H128,2)</f>
        <v>0</v>
      </c>
      <c r="BL128" s="17" t="s">
        <v>130</v>
      </c>
      <c r="BM128" s="185" t="s">
        <v>188</v>
      </c>
    </row>
    <row r="129" spans="1:47" s="2" customFormat="1" ht="19.5">
      <c r="A129" s="34"/>
      <c r="B129" s="35"/>
      <c r="C129" s="36"/>
      <c r="D129" s="187" t="s">
        <v>132</v>
      </c>
      <c r="E129" s="36"/>
      <c r="F129" s="188" t="s">
        <v>189</v>
      </c>
      <c r="G129" s="36"/>
      <c r="H129" s="36"/>
      <c r="I129" s="189"/>
      <c r="J129" s="36"/>
      <c r="K129" s="36"/>
      <c r="L129" s="39"/>
      <c r="M129" s="190"/>
      <c r="N129" s="191"/>
      <c r="O129" s="65"/>
      <c r="P129" s="65"/>
      <c r="Q129" s="65"/>
      <c r="R129" s="65"/>
      <c r="S129" s="65"/>
      <c r="T129" s="6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132</v>
      </c>
      <c r="AU129" s="17" t="s">
        <v>84</v>
      </c>
    </row>
    <row r="130" spans="1:65" s="2" customFormat="1" ht="14.45" customHeight="1">
      <c r="A130" s="34"/>
      <c r="B130" s="35"/>
      <c r="C130" s="174" t="s">
        <v>190</v>
      </c>
      <c r="D130" s="174" t="s">
        <v>125</v>
      </c>
      <c r="E130" s="175" t="s">
        <v>191</v>
      </c>
      <c r="F130" s="176" t="s">
        <v>192</v>
      </c>
      <c r="G130" s="177" t="s">
        <v>128</v>
      </c>
      <c r="H130" s="178">
        <v>64.5</v>
      </c>
      <c r="I130" s="179"/>
      <c r="J130" s="180">
        <f>ROUND(I130*H130,2)</f>
        <v>0</v>
      </c>
      <c r="K130" s="176" t="s">
        <v>28</v>
      </c>
      <c r="L130" s="39"/>
      <c r="M130" s="181" t="s">
        <v>28</v>
      </c>
      <c r="N130" s="182" t="s">
        <v>47</v>
      </c>
      <c r="O130" s="65"/>
      <c r="P130" s="183">
        <f>O130*H130</f>
        <v>0</v>
      </c>
      <c r="Q130" s="183">
        <v>0.00079</v>
      </c>
      <c r="R130" s="183">
        <f>Q130*H130</f>
        <v>0.050955</v>
      </c>
      <c r="S130" s="183">
        <v>0</v>
      </c>
      <c r="T130" s="18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5" t="s">
        <v>130</v>
      </c>
      <c r="AT130" s="185" t="s">
        <v>125</v>
      </c>
      <c r="AU130" s="185" t="s">
        <v>84</v>
      </c>
      <c r="AY130" s="17" t="s">
        <v>123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7" t="s">
        <v>130</v>
      </c>
      <c r="BK130" s="186">
        <f>ROUND(I130*H130,2)</f>
        <v>0</v>
      </c>
      <c r="BL130" s="17" t="s">
        <v>130</v>
      </c>
      <c r="BM130" s="185" t="s">
        <v>193</v>
      </c>
    </row>
    <row r="131" spans="1:47" s="2" customFormat="1" ht="12">
      <c r="A131" s="34"/>
      <c r="B131" s="35"/>
      <c r="C131" s="36"/>
      <c r="D131" s="187" t="s">
        <v>132</v>
      </c>
      <c r="E131" s="36"/>
      <c r="F131" s="188" t="s">
        <v>194</v>
      </c>
      <c r="G131" s="36"/>
      <c r="H131" s="36"/>
      <c r="I131" s="189"/>
      <c r="J131" s="36"/>
      <c r="K131" s="36"/>
      <c r="L131" s="39"/>
      <c r="M131" s="190"/>
      <c r="N131" s="191"/>
      <c r="O131" s="65"/>
      <c r="P131" s="65"/>
      <c r="Q131" s="65"/>
      <c r="R131" s="65"/>
      <c r="S131" s="65"/>
      <c r="T131" s="6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132</v>
      </c>
      <c r="AU131" s="17" t="s">
        <v>84</v>
      </c>
    </row>
    <row r="132" spans="2:51" s="13" customFormat="1" ht="12">
      <c r="B132" s="192"/>
      <c r="C132" s="193"/>
      <c r="D132" s="187" t="s">
        <v>134</v>
      </c>
      <c r="E132" s="194" t="s">
        <v>28</v>
      </c>
      <c r="F132" s="195" t="s">
        <v>180</v>
      </c>
      <c r="G132" s="193"/>
      <c r="H132" s="194" t="s">
        <v>28</v>
      </c>
      <c r="I132" s="196"/>
      <c r="J132" s="193"/>
      <c r="K132" s="193"/>
      <c r="L132" s="197"/>
      <c r="M132" s="198"/>
      <c r="N132" s="199"/>
      <c r="O132" s="199"/>
      <c r="P132" s="199"/>
      <c r="Q132" s="199"/>
      <c r="R132" s="199"/>
      <c r="S132" s="199"/>
      <c r="T132" s="200"/>
      <c r="AT132" s="201" t="s">
        <v>134</v>
      </c>
      <c r="AU132" s="201" t="s">
        <v>84</v>
      </c>
      <c r="AV132" s="13" t="s">
        <v>82</v>
      </c>
      <c r="AW132" s="13" t="s">
        <v>35</v>
      </c>
      <c r="AX132" s="13" t="s">
        <v>74</v>
      </c>
      <c r="AY132" s="201" t="s">
        <v>123</v>
      </c>
    </row>
    <row r="133" spans="2:51" s="13" customFormat="1" ht="12">
      <c r="B133" s="192"/>
      <c r="C133" s="193"/>
      <c r="D133" s="187" t="s">
        <v>134</v>
      </c>
      <c r="E133" s="194" t="s">
        <v>28</v>
      </c>
      <c r="F133" s="195" t="s">
        <v>181</v>
      </c>
      <c r="G133" s="193"/>
      <c r="H133" s="194" t="s">
        <v>28</v>
      </c>
      <c r="I133" s="196"/>
      <c r="J133" s="193"/>
      <c r="K133" s="193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134</v>
      </c>
      <c r="AU133" s="201" t="s">
        <v>84</v>
      </c>
      <c r="AV133" s="13" t="s">
        <v>82</v>
      </c>
      <c r="AW133" s="13" t="s">
        <v>35</v>
      </c>
      <c r="AX133" s="13" t="s">
        <v>74</v>
      </c>
      <c r="AY133" s="201" t="s">
        <v>123</v>
      </c>
    </row>
    <row r="134" spans="2:51" s="14" customFormat="1" ht="12">
      <c r="B134" s="202"/>
      <c r="C134" s="203"/>
      <c r="D134" s="187" t="s">
        <v>134</v>
      </c>
      <c r="E134" s="204" t="s">
        <v>28</v>
      </c>
      <c r="F134" s="205" t="s">
        <v>182</v>
      </c>
      <c r="G134" s="203"/>
      <c r="H134" s="206">
        <v>22.5</v>
      </c>
      <c r="I134" s="207"/>
      <c r="J134" s="203"/>
      <c r="K134" s="203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134</v>
      </c>
      <c r="AU134" s="212" t="s">
        <v>84</v>
      </c>
      <c r="AV134" s="14" t="s">
        <v>84</v>
      </c>
      <c r="AW134" s="14" t="s">
        <v>35</v>
      </c>
      <c r="AX134" s="14" t="s">
        <v>74</v>
      </c>
      <c r="AY134" s="212" t="s">
        <v>123</v>
      </c>
    </row>
    <row r="135" spans="2:51" s="13" customFormat="1" ht="12">
      <c r="B135" s="192"/>
      <c r="C135" s="193"/>
      <c r="D135" s="187" t="s">
        <v>134</v>
      </c>
      <c r="E135" s="194" t="s">
        <v>28</v>
      </c>
      <c r="F135" s="195" t="s">
        <v>183</v>
      </c>
      <c r="G135" s="193"/>
      <c r="H135" s="194" t="s">
        <v>28</v>
      </c>
      <c r="I135" s="196"/>
      <c r="J135" s="193"/>
      <c r="K135" s="193"/>
      <c r="L135" s="197"/>
      <c r="M135" s="198"/>
      <c r="N135" s="199"/>
      <c r="O135" s="199"/>
      <c r="P135" s="199"/>
      <c r="Q135" s="199"/>
      <c r="R135" s="199"/>
      <c r="S135" s="199"/>
      <c r="T135" s="200"/>
      <c r="AT135" s="201" t="s">
        <v>134</v>
      </c>
      <c r="AU135" s="201" t="s">
        <v>84</v>
      </c>
      <c r="AV135" s="13" t="s">
        <v>82</v>
      </c>
      <c r="AW135" s="13" t="s">
        <v>35</v>
      </c>
      <c r="AX135" s="13" t="s">
        <v>74</v>
      </c>
      <c r="AY135" s="201" t="s">
        <v>123</v>
      </c>
    </row>
    <row r="136" spans="2:51" s="14" customFormat="1" ht="12">
      <c r="B136" s="202"/>
      <c r="C136" s="203"/>
      <c r="D136" s="187" t="s">
        <v>134</v>
      </c>
      <c r="E136" s="204" t="s">
        <v>28</v>
      </c>
      <c r="F136" s="205" t="s">
        <v>184</v>
      </c>
      <c r="G136" s="203"/>
      <c r="H136" s="206">
        <v>42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134</v>
      </c>
      <c r="AU136" s="212" t="s">
        <v>84</v>
      </c>
      <c r="AV136" s="14" t="s">
        <v>84</v>
      </c>
      <c r="AW136" s="14" t="s">
        <v>35</v>
      </c>
      <c r="AX136" s="14" t="s">
        <v>74</v>
      </c>
      <c r="AY136" s="212" t="s">
        <v>123</v>
      </c>
    </row>
    <row r="137" spans="2:51" s="15" customFormat="1" ht="12">
      <c r="B137" s="213"/>
      <c r="C137" s="214"/>
      <c r="D137" s="187" t="s">
        <v>134</v>
      </c>
      <c r="E137" s="215" t="s">
        <v>28</v>
      </c>
      <c r="F137" s="216" t="s">
        <v>154</v>
      </c>
      <c r="G137" s="214"/>
      <c r="H137" s="217">
        <v>64.5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134</v>
      </c>
      <c r="AU137" s="223" t="s">
        <v>84</v>
      </c>
      <c r="AV137" s="15" t="s">
        <v>130</v>
      </c>
      <c r="AW137" s="15" t="s">
        <v>35</v>
      </c>
      <c r="AX137" s="15" t="s">
        <v>82</v>
      </c>
      <c r="AY137" s="223" t="s">
        <v>123</v>
      </c>
    </row>
    <row r="138" spans="1:65" s="2" customFormat="1" ht="14.45" customHeight="1">
      <c r="A138" s="34"/>
      <c r="B138" s="35"/>
      <c r="C138" s="174" t="s">
        <v>195</v>
      </c>
      <c r="D138" s="174" t="s">
        <v>125</v>
      </c>
      <c r="E138" s="175" t="s">
        <v>196</v>
      </c>
      <c r="F138" s="176" t="s">
        <v>197</v>
      </c>
      <c r="G138" s="177" t="s">
        <v>128</v>
      </c>
      <c r="H138" s="178">
        <v>64.5</v>
      </c>
      <c r="I138" s="179"/>
      <c r="J138" s="180">
        <f>ROUND(I138*H138,2)</f>
        <v>0</v>
      </c>
      <c r="K138" s="176" t="s">
        <v>28</v>
      </c>
      <c r="L138" s="39"/>
      <c r="M138" s="181" t="s">
        <v>28</v>
      </c>
      <c r="N138" s="182" t="s">
        <v>47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5" t="s">
        <v>130</v>
      </c>
      <c r="AT138" s="185" t="s">
        <v>125</v>
      </c>
      <c r="AU138" s="185" t="s">
        <v>84</v>
      </c>
      <c r="AY138" s="17" t="s">
        <v>123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7" t="s">
        <v>130</v>
      </c>
      <c r="BK138" s="186">
        <f>ROUND(I138*H138,2)</f>
        <v>0</v>
      </c>
      <c r="BL138" s="17" t="s">
        <v>130</v>
      </c>
      <c r="BM138" s="185" t="s">
        <v>198</v>
      </c>
    </row>
    <row r="139" spans="1:47" s="2" customFormat="1" ht="12">
      <c r="A139" s="34"/>
      <c r="B139" s="35"/>
      <c r="C139" s="36"/>
      <c r="D139" s="187" t="s">
        <v>132</v>
      </c>
      <c r="E139" s="36"/>
      <c r="F139" s="188" t="s">
        <v>199</v>
      </c>
      <c r="G139" s="36"/>
      <c r="H139" s="36"/>
      <c r="I139" s="189"/>
      <c r="J139" s="36"/>
      <c r="K139" s="36"/>
      <c r="L139" s="39"/>
      <c r="M139" s="190"/>
      <c r="N139" s="191"/>
      <c r="O139" s="65"/>
      <c r="P139" s="65"/>
      <c r="Q139" s="65"/>
      <c r="R139" s="65"/>
      <c r="S139" s="65"/>
      <c r="T139" s="6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132</v>
      </c>
      <c r="AU139" s="17" t="s">
        <v>84</v>
      </c>
    </row>
    <row r="140" spans="1:65" s="2" customFormat="1" ht="14.45" customHeight="1">
      <c r="A140" s="34"/>
      <c r="B140" s="35"/>
      <c r="C140" s="174" t="s">
        <v>200</v>
      </c>
      <c r="D140" s="174" t="s">
        <v>125</v>
      </c>
      <c r="E140" s="175" t="s">
        <v>201</v>
      </c>
      <c r="F140" s="176" t="s">
        <v>202</v>
      </c>
      <c r="G140" s="177" t="s">
        <v>139</v>
      </c>
      <c r="H140" s="178">
        <v>50</v>
      </c>
      <c r="I140" s="179"/>
      <c r="J140" s="180">
        <f>ROUND(I140*H140,2)</f>
        <v>0</v>
      </c>
      <c r="K140" s="176" t="s">
        <v>129</v>
      </c>
      <c r="L140" s="39"/>
      <c r="M140" s="181" t="s">
        <v>28</v>
      </c>
      <c r="N140" s="182" t="s">
        <v>47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5" t="s">
        <v>130</v>
      </c>
      <c r="AT140" s="185" t="s">
        <v>125</v>
      </c>
      <c r="AU140" s="185" t="s">
        <v>84</v>
      </c>
      <c r="AY140" s="17" t="s">
        <v>123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7" t="s">
        <v>130</v>
      </c>
      <c r="BK140" s="186">
        <f>ROUND(I140*H140,2)</f>
        <v>0</v>
      </c>
      <c r="BL140" s="17" t="s">
        <v>130</v>
      </c>
      <c r="BM140" s="185" t="s">
        <v>203</v>
      </c>
    </row>
    <row r="141" spans="1:47" s="2" customFormat="1" ht="19.5">
      <c r="A141" s="34"/>
      <c r="B141" s="35"/>
      <c r="C141" s="36"/>
      <c r="D141" s="187" t="s">
        <v>132</v>
      </c>
      <c r="E141" s="36"/>
      <c r="F141" s="188" t="s">
        <v>204</v>
      </c>
      <c r="G141" s="36"/>
      <c r="H141" s="36"/>
      <c r="I141" s="189"/>
      <c r="J141" s="36"/>
      <c r="K141" s="36"/>
      <c r="L141" s="39"/>
      <c r="M141" s="190"/>
      <c r="N141" s="191"/>
      <c r="O141" s="65"/>
      <c r="P141" s="65"/>
      <c r="Q141" s="65"/>
      <c r="R141" s="65"/>
      <c r="S141" s="65"/>
      <c r="T141" s="6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132</v>
      </c>
      <c r="AU141" s="17" t="s">
        <v>84</v>
      </c>
    </row>
    <row r="142" spans="2:51" s="13" customFormat="1" ht="12">
      <c r="B142" s="192"/>
      <c r="C142" s="193"/>
      <c r="D142" s="187" t="s">
        <v>134</v>
      </c>
      <c r="E142" s="194" t="s">
        <v>28</v>
      </c>
      <c r="F142" s="195" t="s">
        <v>205</v>
      </c>
      <c r="G142" s="193"/>
      <c r="H142" s="194" t="s">
        <v>28</v>
      </c>
      <c r="I142" s="196"/>
      <c r="J142" s="193"/>
      <c r="K142" s="193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134</v>
      </c>
      <c r="AU142" s="201" t="s">
        <v>84</v>
      </c>
      <c r="AV142" s="13" t="s">
        <v>82</v>
      </c>
      <c r="AW142" s="13" t="s">
        <v>35</v>
      </c>
      <c r="AX142" s="13" t="s">
        <v>74</v>
      </c>
      <c r="AY142" s="201" t="s">
        <v>123</v>
      </c>
    </row>
    <row r="143" spans="2:51" s="14" customFormat="1" ht="12">
      <c r="B143" s="202"/>
      <c r="C143" s="203"/>
      <c r="D143" s="187" t="s">
        <v>134</v>
      </c>
      <c r="E143" s="204" t="s">
        <v>28</v>
      </c>
      <c r="F143" s="205" t="s">
        <v>160</v>
      </c>
      <c r="G143" s="203"/>
      <c r="H143" s="206">
        <v>50</v>
      </c>
      <c r="I143" s="207"/>
      <c r="J143" s="203"/>
      <c r="K143" s="203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134</v>
      </c>
      <c r="AU143" s="212" t="s">
        <v>84</v>
      </c>
      <c r="AV143" s="14" t="s">
        <v>84</v>
      </c>
      <c r="AW143" s="14" t="s">
        <v>35</v>
      </c>
      <c r="AX143" s="14" t="s">
        <v>82</v>
      </c>
      <c r="AY143" s="212" t="s">
        <v>123</v>
      </c>
    </row>
    <row r="144" spans="1:65" s="2" customFormat="1" ht="14.45" customHeight="1">
      <c r="A144" s="34"/>
      <c r="B144" s="35"/>
      <c r="C144" s="174" t="s">
        <v>206</v>
      </c>
      <c r="D144" s="174" t="s">
        <v>125</v>
      </c>
      <c r="E144" s="175" t="s">
        <v>207</v>
      </c>
      <c r="F144" s="176" t="s">
        <v>208</v>
      </c>
      <c r="G144" s="177" t="s">
        <v>139</v>
      </c>
      <c r="H144" s="178">
        <v>50</v>
      </c>
      <c r="I144" s="179"/>
      <c r="J144" s="180">
        <f>ROUND(I144*H144,2)</f>
        <v>0</v>
      </c>
      <c r="K144" s="176" t="s">
        <v>129</v>
      </c>
      <c r="L144" s="39"/>
      <c r="M144" s="181" t="s">
        <v>28</v>
      </c>
      <c r="N144" s="182" t="s">
        <v>47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5" t="s">
        <v>130</v>
      </c>
      <c r="AT144" s="185" t="s">
        <v>125</v>
      </c>
      <c r="AU144" s="185" t="s">
        <v>84</v>
      </c>
      <c r="AY144" s="17" t="s">
        <v>123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7" t="s">
        <v>130</v>
      </c>
      <c r="BK144" s="186">
        <f>ROUND(I144*H144,2)</f>
        <v>0</v>
      </c>
      <c r="BL144" s="17" t="s">
        <v>130</v>
      </c>
      <c r="BM144" s="185" t="s">
        <v>209</v>
      </c>
    </row>
    <row r="145" spans="1:47" s="2" customFormat="1" ht="19.5">
      <c r="A145" s="34"/>
      <c r="B145" s="35"/>
      <c r="C145" s="36"/>
      <c r="D145" s="187" t="s">
        <v>132</v>
      </c>
      <c r="E145" s="36"/>
      <c r="F145" s="188" t="s">
        <v>210</v>
      </c>
      <c r="G145" s="36"/>
      <c r="H145" s="36"/>
      <c r="I145" s="189"/>
      <c r="J145" s="36"/>
      <c r="K145" s="36"/>
      <c r="L145" s="39"/>
      <c r="M145" s="190"/>
      <c r="N145" s="191"/>
      <c r="O145" s="65"/>
      <c r="P145" s="65"/>
      <c r="Q145" s="65"/>
      <c r="R145" s="65"/>
      <c r="S145" s="65"/>
      <c r="T145" s="6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132</v>
      </c>
      <c r="AU145" s="17" t="s">
        <v>84</v>
      </c>
    </row>
    <row r="146" spans="2:51" s="13" customFormat="1" ht="12">
      <c r="B146" s="192"/>
      <c r="C146" s="193"/>
      <c r="D146" s="187" t="s">
        <v>134</v>
      </c>
      <c r="E146" s="194" t="s">
        <v>28</v>
      </c>
      <c r="F146" s="195" t="s">
        <v>211</v>
      </c>
      <c r="G146" s="193"/>
      <c r="H146" s="194" t="s">
        <v>28</v>
      </c>
      <c r="I146" s="196"/>
      <c r="J146" s="193"/>
      <c r="K146" s="193"/>
      <c r="L146" s="197"/>
      <c r="M146" s="198"/>
      <c r="N146" s="199"/>
      <c r="O146" s="199"/>
      <c r="P146" s="199"/>
      <c r="Q146" s="199"/>
      <c r="R146" s="199"/>
      <c r="S146" s="199"/>
      <c r="T146" s="200"/>
      <c r="AT146" s="201" t="s">
        <v>134</v>
      </c>
      <c r="AU146" s="201" t="s">
        <v>84</v>
      </c>
      <c r="AV146" s="13" t="s">
        <v>82</v>
      </c>
      <c r="AW146" s="13" t="s">
        <v>35</v>
      </c>
      <c r="AX146" s="13" t="s">
        <v>74</v>
      </c>
      <c r="AY146" s="201" t="s">
        <v>123</v>
      </c>
    </row>
    <row r="147" spans="2:51" s="14" customFormat="1" ht="12">
      <c r="B147" s="202"/>
      <c r="C147" s="203"/>
      <c r="D147" s="187" t="s">
        <v>134</v>
      </c>
      <c r="E147" s="204" t="s">
        <v>28</v>
      </c>
      <c r="F147" s="205" t="s">
        <v>160</v>
      </c>
      <c r="G147" s="203"/>
      <c r="H147" s="206">
        <v>50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134</v>
      </c>
      <c r="AU147" s="212" t="s">
        <v>84</v>
      </c>
      <c r="AV147" s="14" t="s">
        <v>84</v>
      </c>
      <c r="AW147" s="14" t="s">
        <v>35</v>
      </c>
      <c r="AX147" s="14" t="s">
        <v>82</v>
      </c>
      <c r="AY147" s="212" t="s">
        <v>123</v>
      </c>
    </row>
    <row r="148" spans="1:65" s="2" customFormat="1" ht="14.45" customHeight="1">
      <c r="A148" s="34"/>
      <c r="B148" s="35"/>
      <c r="C148" s="174" t="s">
        <v>212</v>
      </c>
      <c r="D148" s="174" t="s">
        <v>125</v>
      </c>
      <c r="E148" s="175" t="s">
        <v>213</v>
      </c>
      <c r="F148" s="176" t="s">
        <v>214</v>
      </c>
      <c r="G148" s="177" t="s">
        <v>139</v>
      </c>
      <c r="H148" s="178">
        <v>54.5</v>
      </c>
      <c r="I148" s="179"/>
      <c r="J148" s="180">
        <f>ROUND(I148*H148,2)</f>
        <v>0</v>
      </c>
      <c r="K148" s="176" t="s">
        <v>28</v>
      </c>
      <c r="L148" s="39"/>
      <c r="M148" s="181" t="s">
        <v>28</v>
      </c>
      <c r="N148" s="182" t="s">
        <v>47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5" t="s">
        <v>130</v>
      </c>
      <c r="AT148" s="185" t="s">
        <v>125</v>
      </c>
      <c r="AU148" s="185" t="s">
        <v>84</v>
      </c>
      <c r="AY148" s="17" t="s">
        <v>123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7" t="s">
        <v>130</v>
      </c>
      <c r="BK148" s="186">
        <f>ROUND(I148*H148,2)</f>
        <v>0</v>
      </c>
      <c r="BL148" s="17" t="s">
        <v>130</v>
      </c>
      <c r="BM148" s="185" t="s">
        <v>215</v>
      </c>
    </row>
    <row r="149" spans="1:47" s="2" customFormat="1" ht="12">
      <c r="A149" s="34"/>
      <c r="B149" s="35"/>
      <c r="C149" s="36"/>
      <c r="D149" s="187" t="s">
        <v>132</v>
      </c>
      <c r="E149" s="36"/>
      <c r="F149" s="188" t="s">
        <v>216</v>
      </c>
      <c r="G149" s="36"/>
      <c r="H149" s="36"/>
      <c r="I149" s="189"/>
      <c r="J149" s="36"/>
      <c r="K149" s="36"/>
      <c r="L149" s="39"/>
      <c r="M149" s="190"/>
      <c r="N149" s="191"/>
      <c r="O149" s="65"/>
      <c r="P149" s="65"/>
      <c r="Q149" s="65"/>
      <c r="R149" s="65"/>
      <c r="S149" s="65"/>
      <c r="T149" s="6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132</v>
      </c>
      <c r="AU149" s="17" t="s">
        <v>84</v>
      </c>
    </row>
    <row r="150" spans="2:51" s="13" customFormat="1" ht="12">
      <c r="B150" s="192"/>
      <c r="C150" s="193"/>
      <c r="D150" s="187" t="s">
        <v>134</v>
      </c>
      <c r="E150" s="194" t="s">
        <v>28</v>
      </c>
      <c r="F150" s="195" t="s">
        <v>217</v>
      </c>
      <c r="G150" s="193"/>
      <c r="H150" s="194" t="s">
        <v>28</v>
      </c>
      <c r="I150" s="196"/>
      <c r="J150" s="193"/>
      <c r="K150" s="193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134</v>
      </c>
      <c r="AU150" s="201" t="s">
        <v>84</v>
      </c>
      <c r="AV150" s="13" t="s">
        <v>82</v>
      </c>
      <c r="AW150" s="13" t="s">
        <v>35</v>
      </c>
      <c r="AX150" s="13" t="s">
        <v>74</v>
      </c>
      <c r="AY150" s="201" t="s">
        <v>123</v>
      </c>
    </row>
    <row r="151" spans="2:51" s="13" customFormat="1" ht="12">
      <c r="B151" s="192"/>
      <c r="C151" s="193"/>
      <c r="D151" s="187" t="s">
        <v>134</v>
      </c>
      <c r="E151" s="194" t="s">
        <v>28</v>
      </c>
      <c r="F151" s="195" t="s">
        <v>218</v>
      </c>
      <c r="G151" s="193"/>
      <c r="H151" s="194" t="s">
        <v>28</v>
      </c>
      <c r="I151" s="196"/>
      <c r="J151" s="193"/>
      <c r="K151" s="193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134</v>
      </c>
      <c r="AU151" s="201" t="s">
        <v>84</v>
      </c>
      <c r="AV151" s="13" t="s">
        <v>82</v>
      </c>
      <c r="AW151" s="13" t="s">
        <v>35</v>
      </c>
      <c r="AX151" s="13" t="s">
        <v>74</v>
      </c>
      <c r="AY151" s="201" t="s">
        <v>123</v>
      </c>
    </row>
    <row r="152" spans="2:51" s="14" customFormat="1" ht="12">
      <c r="B152" s="202"/>
      <c r="C152" s="203"/>
      <c r="D152" s="187" t="s">
        <v>134</v>
      </c>
      <c r="E152" s="204" t="s">
        <v>28</v>
      </c>
      <c r="F152" s="205" t="s">
        <v>160</v>
      </c>
      <c r="G152" s="203"/>
      <c r="H152" s="206">
        <v>50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134</v>
      </c>
      <c r="AU152" s="212" t="s">
        <v>84</v>
      </c>
      <c r="AV152" s="14" t="s">
        <v>84</v>
      </c>
      <c r="AW152" s="14" t="s">
        <v>35</v>
      </c>
      <c r="AX152" s="14" t="s">
        <v>74</v>
      </c>
      <c r="AY152" s="212" t="s">
        <v>123</v>
      </c>
    </row>
    <row r="153" spans="2:51" s="13" customFormat="1" ht="12">
      <c r="B153" s="192"/>
      <c r="C153" s="193"/>
      <c r="D153" s="187" t="s">
        <v>134</v>
      </c>
      <c r="E153" s="194" t="s">
        <v>28</v>
      </c>
      <c r="F153" s="195" t="s">
        <v>219</v>
      </c>
      <c r="G153" s="193"/>
      <c r="H153" s="194" t="s">
        <v>28</v>
      </c>
      <c r="I153" s="196"/>
      <c r="J153" s="193"/>
      <c r="K153" s="193"/>
      <c r="L153" s="197"/>
      <c r="M153" s="198"/>
      <c r="N153" s="199"/>
      <c r="O153" s="199"/>
      <c r="P153" s="199"/>
      <c r="Q153" s="199"/>
      <c r="R153" s="199"/>
      <c r="S153" s="199"/>
      <c r="T153" s="200"/>
      <c r="AT153" s="201" t="s">
        <v>134</v>
      </c>
      <c r="AU153" s="201" t="s">
        <v>84</v>
      </c>
      <c r="AV153" s="13" t="s">
        <v>82</v>
      </c>
      <c r="AW153" s="13" t="s">
        <v>35</v>
      </c>
      <c r="AX153" s="13" t="s">
        <v>74</v>
      </c>
      <c r="AY153" s="201" t="s">
        <v>123</v>
      </c>
    </row>
    <row r="154" spans="2:51" s="14" customFormat="1" ht="12">
      <c r="B154" s="202"/>
      <c r="C154" s="203"/>
      <c r="D154" s="187" t="s">
        <v>134</v>
      </c>
      <c r="E154" s="204" t="s">
        <v>28</v>
      </c>
      <c r="F154" s="205" t="s">
        <v>220</v>
      </c>
      <c r="G154" s="203"/>
      <c r="H154" s="206">
        <v>4.5</v>
      </c>
      <c r="I154" s="207"/>
      <c r="J154" s="203"/>
      <c r="K154" s="203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134</v>
      </c>
      <c r="AU154" s="212" t="s">
        <v>84</v>
      </c>
      <c r="AV154" s="14" t="s">
        <v>84</v>
      </c>
      <c r="AW154" s="14" t="s">
        <v>35</v>
      </c>
      <c r="AX154" s="14" t="s">
        <v>74</v>
      </c>
      <c r="AY154" s="212" t="s">
        <v>123</v>
      </c>
    </row>
    <row r="155" spans="2:51" s="15" customFormat="1" ht="12">
      <c r="B155" s="213"/>
      <c r="C155" s="214"/>
      <c r="D155" s="187" t="s">
        <v>134</v>
      </c>
      <c r="E155" s="215" t="s">
        <v>28</v>
      </c>
      <c r="F155" s="216" t="s">
        <v>154</v>
      </c>
      <c r="G155" s="214"/>
      <c r="H155" s="217">
        <v>54.5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134</v>
      </c>
      <c r="AU155" s="223" t="s">
        <v>84</v>
      </c>
      <c r="AV155" s="15" t="s">
        <v>130</v>
      </c>
      <c r="AW155" s="15" t="s">
        <v>35</v>
      </c>
      <c r="AX155" s="15" t="s">
        <v>82</v>
      </c>
      <c r="AY155" s="223" t="s">
        <v>123</v>
      </c>
    </row>
    <row r="156" spans="2:63" s="12" customFormat="1" ht="22.9" customHeight="1">
      <c r="B156" s="158"/>
      <c r="C156" s="159"/>
      <c r="D156" s="160" t="s">
        <v>73</v>
      </c>
      <c r="E156" s="172" t="s">
        <v>84</v>
      </c>
      <c r="F156" s="172" t="s">
        <v>221</v>
      </c>
      <c r="G156" s="159"/>
      <c r="H156" s="159"/>
      <c r="I156" s="162"/>
      <c r="J156" s="173">
        <f>BK156</f>
        <v>0</v>
      </c>
      <c r="K156" s="159"/>
      <c r="L156" s="164"/>
      <c r="M156" s="165"/>
      <c r="N156" s="166"/>
      <c r="O156" s="166"/>
      <c r="P156" s="167">
        <f>SUM(P157:P176)</f>
        <v>0</v>
      </c>
      <c r="Q156" s="166"/>
      <c r="R156" s="167">
        <f>SUM(R157:R176)</f>
        <v>2.2094430000000003</v>
      </c>
      <c r="S156" s="166"/>
      <c r="T156" s="168">
        <f>SUM(T157:T176)</f>
        <v>0</v>
      </c>
      <c r="AR156" s="169" t="s">
        <v>82</v>
      </c>
      <c r="AT156" s="170" t="s">
        <v>73</v>
      </c>
      <c r="AU156" s="170" t="s">
        <v>82</v>
      </c>
      <c r="AY156" s="169" t="s">
        <v>123</v>
      </c>
      <c r="BK156" s="171">
        <f>SUM(BK157:BK176)</f>
        <v>0</v>
      </c>
    </row>
    <row r="157" spans="1:65" s="2" customFormat="1" ht="19.5" customHeight="1">
      <c r="A157" s="34"/>
      <c r="B157" s="35"/>
      <c r="C157" s="224" t="s">
        <v>222</v>
      </c>
      <c r="D157" s="224" t="s">
        <v>223</v>
      </c>
      <c r="E157" s="225" t="s">
        <v>224</v>
      </c>
      <c r="F157" s="226" t="s">
        <v>225</v>
      </c>
      <c r="G157" s="227" t="s">
        <v>226</v>
      </c>
      <c r="H157" s="228">
        <v>1</v>
      </c>
      <c r="I157" s="229"/>
      <c r="J157" s="230">
        <f>ROUND(I157*H157,2)</f>
        <v>0</v>
      </c>
      <c r="K157" s="226" t="s">
        <v>28</v>
      </c>
      <c r="L157" s="231"/>
      <c r="M157" s="232" t="s">
        <v>28</v>
      </c>
      <c r="N157" s="233" t="s">
        <v>47</v>
      </c>
      <c r="O157" s="65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5" t="s">
        <v>185</v>
      </c>
      <c r="AT157" s="185" t="s">
        <v>223</v>
      </c>
      <c r="AU157" s="185" t="s">
        <v>84</v>
      </c>
      <c r="AY157" s="17" t="s">
        <v>123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7" t="s">
        <v>130</v>
      </c>
      <c r="BK157" s="186">
        <f>ROUND(I157*H157,2)</f>
        <v>0</v>
      </c>
      <c r="BL157" s="17" t="s">
        <v>130</v>
      </c>
      <c r="BM157" s="185" t="s">
        <v>227</v>
      </c>
    </row>
    <row r="158" spans="1:47" s="2" customFormat="1" ht="12">
      <c r="A158" s="34"/>
      <c r="B158" s="35"/>
      <c r="C158" s="36"/>
      <c r="D158" s="187" t="s">
        <v>132</v>
      </c>
      <c r="E158" s="36"/>
      <c r="F158" s="188" t="s">
        <v>225</v>
      </c>
      <c r="G158" s="36"/>
      <c r="H158" s="36"/>
      <c r="I158" s="189"/>
      <c r="J158" s="36"/>
      <c r="K158" s="36"/>
      <c r="L158" s="39"/>
      <c r="M158" s="190"/>
      <c r="N158" s="191"/>
      <c r="O158" s="65"/>
      <c r="P158" s="65"/>
      <c r="Q158" s="65"/>
      <c r="R158" s="65"/>
      <c r="S158" s="65"/>
      <c r="T158" s="6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132</v>
      </c>
      <c r="AU158" s="17" t="s">
        <v>84</v>
      </c>
    </row>
    <row r="159" spans="2:51" s="13" customFormat="1" ht="12">
      <c r="B159" s="192"/>
      <c r="C159" s="193"/>
      <c r="D159" s="187" t="s">
        <v>134</v>
      </c>
      <c r="E159" s="194" t="s">
        <v>28</v>
      </c>
      <c r="F159" s="195" t="s">
        <v>228</v>
      </c>
      <c r="G159" s="193"/>
      <c r="H159" s="194" t="s">
        <v>28</v>
      </c>
      <c r="I159" s="196"/>
      <c r="J159" s="193"/>
      <c r="K159" s="193"/>
      <c r="L159" s="197"/>
      <c r="M159" s="198"/>
      <c r="N159" s="199"/>
      <c r="O159" s="199"/>
      <c r="P159" s="199"/>
      <c r="Q159" s="199"/>
      <c r="R159" s="199"/>
      <c r="S159" s="199"/>
      <c r="T159" s="200"/>
      <c r="AT159" s="201" t="s">
        <v>134</v>
      </c>
      <c r="AU159" s="201" t="s">
        <v>84</v>
      </c>
      <c r="AV159" s="13" t="s">
        <v>82</v>
      </c>
      <c r="AW159" s="13" t="s">
        <v>35</v>
      </c>
      <c r="AX159" s="13" t="s">
        <v>74</v>
      </c>
      <c r="AY159" s="201" t="s">
        <v>123</v>
      </c>
    </row>
    <row r="160" spans="2:51" s="13" customFormat="1" ht="12">
      <c r="B160" s="192"/>
      <c r="C160" s="193"/>
      <c r="D160" s="187" t="s">
        <v>134</v>
      </c>
      <c r="E160" s="194" t="s">
        <v>28</v>
      </c>
      <c r="F160" s="195" t="s">
        <v>229</v>
      </c>
      <c r="G160" s="193"/>
      <c r="H160" s="194" t="s">
        <v>28</v>
      </c>
      <c r="I160" s="196"/>
      <c r="J160" s="193"/>
      <c r="K160" s="193"/>
      <c r="L160" s="197"/>
      <c r="M160" s="198"/>
      <c r="N160" s="199"/>
      <c r="O160" s="199"/>
      <c r="P160" s="199"/>
      <c r="Q160" s="199"/>
      <c r="R160" s="199"/>
      <c r="S160" s="199"/>
      <c r="T160" s="200"/>
      <c r="AT160" s="201" t="s">
        <v>134</v>
      </c>
      <c r="AU160" s="201" t="s">
        <v>84</v>
      </c>
      <c r="AV160" s="13" t="s">
        <v>82</v>
      </c>
      <c r="AW160" s="13" t="s">
        <v>35</v>
      </c>
      <c r="AX160" s="13" t="s">
        <v>74</v>
      </c>
      <c r="AY160" s="201" t="s">
        <v>123</v>
      </c>
    </row>
    <row r="161" spans="2:51" s="13" customFormat="1" ht="12">
      <c r="B161" s="192"/>
      <c r="C161" s="193"/>
      <c r="D161" s="187" t="s">
        <v>134</v>
      </c>
      <c r="E161" s="194" t="s">
        <v>28</v>
      </c>
      <c r="F161" s="195" t="s">
        <v>230</v>
      </c>
      <c r="G161" s="193"/>
      <c r="H161" s="194" t="s">
        <v>28</v>
      </c>
      <c r="I161" s="196"/>
      <c r="J161" s="193"/>
      <c r="K161" s="193"/>
      <c r="L161" s="197"/>
      <c r="M161" s="198"/>
      <c r="N161" s="199"/>
      <c r="O161" s="199"/>
      <c r="P161" s="199"/>
      <c r="Q161" s="199"/>
      <c r="R161" s="199"/>
      <c r="S161" s="199"/>
      <c r="T161" s="200"/>
      <c r="AT161" s="201" t="s">
        <v>134</v>
      </c>
      <c r="AU161" s="201" t="s">
        <v>84</v>
      </c>
      <c r="AV161" s="13" t="s">
        <v>82</v>
      </c>
      <c r="AW161" s="13" t="s">
        <v>35</v>
      </c>
      <c r="AX161" s="13" t="s">
        <v>74</v>
      </c>
      <c r="AY161" s="201" t="s">
        <v>123</v>
      </c>
    </row>
    <row r="162" spans="2:51" s="13" customFormat="1" ht="22.5">
      <c r="B162" s="192"/>
      <c r="C162" s="193"/>
      <c r="D162" s="187" t="s">
        <v>134</v>
      </c>
      <c r="E162" s="194" t="s">
        <v>28</v>
      </c>
      <c r="F162" s="195" t="s">
        <v>231</v>
      </c>
      <c r="G162" s="193"/>
      <c r="H162" s="194" t="s">
        <v>28</v>
      </c>
      <c r="I162" s="196"/>
      <c r="J162" s="193"/>
      <c r="K162" s="193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134</v>
      </c>
      <c r="AU162" s="201" t="s">
        <v>84</v>
      </c>
      <c r="AV162" s="13" t="s">
        <v>82</v>
      </c>
      <c r="AW162" s="13" t="s">
        <v>35</v>
      </c>
      <c r="AX162" s="13" t="s">
        <v>74</v>
      </c>
      <c r="AY162" s="201" t="s">
        <v>123</v>
      </c>
    </row>
    <row r="163" spans="2:51" s="13" customFormat="1" ht="12">
      <c r="B163" s="192"/>
      <c r="C163" s="193"/>
      <c r="D163" s="187" t="s">
        <v>134</v>
      </c>
      <c r="E163" s="194" t="s">
        <v>28</v>
      </c>
      <c r="F163" s="195" t="s">
        <v>232</v>
      </c>
      <c r="G163" s="193"/>
      <c r="H163" s="194" t="s">
        <v>28</v>
      </c>
      <c r="I163" s="196"/>
      <c r="J163" s="193"/>
      <c r="K163" s="193"/>
      <c r="L163" s="197"/>
      <c r="M163" s="198"/>
      <c r="N163" s="199"/>
      <c r="O163" s="199"/>
      <c r="P163" s="199"/>
      <c r="Q163" s="199"/>
      <c r="R163" s="199"/>
      <c r="S163" s="199"/>
      <c r="T163" s="200"/>
      <c r="AT163" s="201" t="s">
        <v>134</v>
      </c>
      <c r="AU163" s="201" t="s">
        <v>84</v>
      </c>
      <c r="AV163" s="13" t="s">
        <v>82</v>
      </c>
      <c r="AW163" s="13" t="s">
        <v>35</v>
      </c>
      <c r="AX163" s="13" t="s">
        <v>74</v>
      </c>
      <c r="AY163" s="201" t="s">
        <v>123</v>
      </c>
    </row>
    <row r="164" spans="2:51" s="13" customFormat="1" ht="12">
      <c r="B164" s="192"/>
      <c r="C164" s="193"/>
      <c r="D164" s="187" t="s">
        <v>134</v>
      </c>
      <c r="E164" s="194" t="s">
        <v>28</v>
      </c>
      <c r="F164" s="195" t="s">
        <v>233</v>
      </c>
      <c r="G164" s="193"/>
      <c r="H164" s="194" t="s">
        <v>28</v>
      </c>
      <c r="I164" s="196"/>
      <c r="J164" s="193"/>
      <c r="K164" s="193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134</v>
      </c>
      <c r="AU164" s="201" t="s">
        <v>84</v>
      </c>
      <c r="AV164" s="13" t="s">
        <v>82</v>
      </c>
      <c r="AW164" s="13" t="s">
        <v>35</v>
      </c>
      <c r="AX164" s="13" t="s">
        <v>74</v>
      </c>
      <c r="AY164" s="201" t="s">
        <v>123</v>
      </c>
    </row>
    <row r="165" spans="2:51" s="13" customFormat="1" ht="12">
      <c r="B165" s="192"/>
      <c r="C165" s="193"/>
      <c r="D165" s="187" t="s">
        <v>134</v>
      </c>
      <c r="E165" s="194" t="s">
        <v>28</v>
      </c>
      <c r="F165" s="195" t="s">
        <v>234</v>
      </c>
      <c r="G165" s="193"/>
      <c r="H165" s="194" t="s">
        <v>28</v>
      </c>
      <c r="I165" s="196"/>
      <c r="J165" s="193"/>
      <c r="K165" s="193"/>
      <c r="L165" s="197"/>
      <c r="M165" s="198"/>
      <c r="N165" s="199"/>
      <c r="O165" s="199"/>
      <c r="P165" s="199"/>
      <c r="Q165" s="199"/>
      <c r="R165" s="199"/>
      <c r="S165" s="199"/>
      <c r="T165" s="200"/>
      <c r="AT165" s="201" t="s">
        <v>134</v>
      </c>
      <c r="AU165" s="201" t="s">
        <v>84</v>
      </c>
      <c r="AV165" s="13" t="s">
        <v>82</v>
      </c>
      <c r="AW165" s="13" t="s">
        <v>35</v>
      </c>
      <c r="AX165" s="13" t="s">
        <v>74</v>
      </c>
      <c r="AY165" s="201" t="s">
        <v>123</v>
      </c>
    </row>
    <row r="166" spans="2:51" s="14" customFormat="1" ht="12">
      <c r="B166" s="202"/>
      <c r="C166" s="203"/>
      <c r="D166" s="187" t="s">
        <v>134</v>
      </c>
      <c r="E166" s="204" t="s">
        <v>28</v>
      </c>
      <c r="F166" s="205" t="s">
        <v>82</v>
      </c>
      <c r="G166" s="203"/>
      <c r="H166" s="206">
        <v>1</v>
      </c>
      <c r="I166" s="207"/>
      <c r="J166" s="203"/>
      <c r="K166" s="203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134</v>
      </c>
      <c r="AU166" s="212" t="s">
        <v>84</v>
      </c>
      <c r="AV166" s="14" t="s">
        <v>84</v>
      </c>
      <c r="AW166" s="14" t="s">
        <v>35</v>
      </c>
      <c r="AX166" s="14" t="s">
        <v>82</v>
      </c>
      <c r="AY166" s="212" t="s">
        <v>123</v>
      </c>
    </row>
    <row r="167" spans="1:65" s="2" customFormat="1" ht="14.45" customHeight="1">
      <c r="A167" s="34"/>
      <c r="B167" s="35"/>
      <c r="C167" s="174" t="s">
        <v>8</v>
      </c>
      <c r="D167" s="174" t="s">
        <v>125</v>
      </c>
      <c r="E167" s="175" t="s">
        <v>235</v>
      </c>
      <c r="F167" s="176" t="s">
        <v>236</v>
      </c>
      <c r="G167" s="177" t="s">
        <v>139</v>
      </c>
      <c r="H167" s="178">
        <v>0.9</v>
      </c>
      <c r="I167" s="179"/>
      <c r="J167" s="180">
        <f>ROUND(I167*H167,2)</f>
        <v>0</v>
      </c>
      <c r="K167" s="176" t="s">
        <v>129</v>
      </c>
      <c r="L167" s="39"/>
      <c r="M167" s="181" t="s">
        <v>28</v>
      </c>
      <c r="N167" s="182" t="s">
        <v>47</v>
      </c>
      <c r="O167" s="65"/>
      <c r="P167" s="183">
        <f>O167*H167</f>
        <v>0</v>
      </c>
      <c r="Q167" s="183">
        <v>2.45329</v>
      </c>
      <c r="R167" s="183">
        <f>Q167*H167</f>
        <v>2.207961</v>
      </c>
      <c r="S167" s="183">
        <v>0</v>
      </c>
      <c r="T167" s="18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5" t="s">
        <v>130</v>
      </c>
      <c r="AT167" s="185" t="s">
        <v>125</v>
      </c>
      <c r="AU167" s="185" t="s">
        <v>84</v>
      </c>
      <c r="AY167" s="17" t="s">
        <v>123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7" t="s">
        <v>130</v>
      </c>
      <c r="BK167" s="186">
        <f>ROUND(I167*H167,2)</f>
        <v>0</v>
      </c>
      <c r="BL167" s="17" t="s">
        <v>130</v>
      </c>
      <c r="BM167" s="185" t="s">
        <v>237</v>
      </c>
    </row>
    <row r="168" spans="1:47" s="2" customFormat="1" ht="12">
      <c r="A168" s="34"/>
      <c r="B168" s="35"/>
      <c r="C168" s="36"/>
      <c r="D168" s="187" t="s">
        <v>132</v>
      </c>
      <c r="E168" s="36"/>
      <c r="F168" s="188" t="s">
        <v>238</v>
      </c>
      <c r="G168" s="36"/>
      <c r="H168" s="36"/>
      <c r="I168" s="189"/>
      <c r="J168" s="36"/>
      <c r="K168" s="36"/>
      <c r="L168" s="39"/>
      <c r="M168" s="190"/>
      <c r="N168" s="191"/>
      <c r="O168" s="65"/>
      <c r="P168" s="65"/>
      <c r="Q168" s="65"/>
      <c r="R168" s="65"/>
      <c r="S168" s="65"/>
      <c r="T168" s="6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132</v>
      </c>
      <c r="AU168" s="17" t="s">
        <v>84</v>
      </c>
    </row>
    <row r="169" spans="2:51" s="13" customFormat="1" ht="12">
      <c r="B169" s="192"/>
      <c r="C169" s="193"/>
      <c r="D169" s="187" t="s">
        <v>134</v>
      </c>
      <c r="E169" s="194" t="s">
        <v>28</v>
      </c>
      <c r="F169" s="195" t="s">
        <v>239</v>
      </c>
      <c r="G169" s="193"/>
      <c r="H169" s="194" t="s">
        <v>28</v>
      </c>
      <c r="I169" s="196"/>
      <c r="J169" s="193"/>
      <c r="K169" s="193"/>
      <c r="L169" s="197"/>
      <c r="M169" s="198"/>
      <c r="N169" s="199"/>
      <c r="O169" s="199"/>
      <c r="P169" s="199"/>
      <c r="Q169" s="199"/>
      <c r="R169" s="199"/>
      <c r="S169" s="199"/>
      <c r="T169" s="200"/>
      <c r="AT169" s="201" t="s">
        <v>134</v>
      </c>
      <c r="AU169" s="201" t="s">
        <v>84</v>
      </c>
      <c r="AV169" s="13" t="s">
        <v>82</v>
      </c>
      <c r="AW169" s="13" t="s">
        <v>35</v>
      </c>
      <c r="AX169" s="13" t="s">
        <v>74</v>
      </c>
      <c r="AY169" s="201" t="s">
        <v>123</v>
      </c>
    </row>
    <row r="170" spans="2:51" s="14" customFormat="1" ht="12">
      <c r="B170" s="202"/>
      <c r="C170" s="203"/>
      <c r="D170" s="187" t="s">
        <v>134</v>
      </c>
      <c r="E170" s="204" t="s">
        <v>28</v>
      </c>
      <c r="F170" s="205" t="s">
        <v>240</v>
      </c>
      <c r="G170" s="203"/>
      <c r="H170" s="206">
        <v>0.9</v>
      </c>
      <c r="I170" s="207"/>
      <c r="J170" s="203"/>
      <c r="K170" s="203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134</v>
      </c>
      <c r="AU170" s="212" t="s">
        <v>84</v>
      </c>
      <c r="AV170" s="14" t="s">
        <v>84</v>
      </c>
      <c r="AW170" s="14" t="s">
        <v>35</v>
      </c>
      <c r="AX170" s="14" t="s">
        <v>82</v>
      </c>
      <c r="AY170" s="212" t="s">
        <v>123</v>
      </c>
    </row>
    <row r="171" spans="1:65" s="2" customFormat="1" ht="14.45" customHeight="1">
      <c r="A171" s="34"/>
      <c r="B171" s="35"/>
      <c r="C171" s="174" t="s">
        <v>241</v>
      </c>
      <c r="D171" s="174" t="s">
        <v>125</v>
      </c>
      <c r="E171" s="175" t="s">
        <v>242</v>
      </c>
      <c r="F171" s="176" t="s">
        <v>243</v>
      </c>
      <c r="G171" s="177" t="s">
        <v>128</v>
      </c>
      <c r="H171" s="178">
        <v>0.6</v>
      </c>
      <c r="I171" s="179"/>
      <c r="J171" s="180">
        <f>ROUND(I171*H171,2)</f>
        <v>0</v>
      </c>
      <c r="K171" s="176" t="s">
        <v>129</v>
      </c>
      <c r="L171" s="39"/>
      <c r="M171" s="181" t="s">
        <v>28</v>
      </c>
      <c r="N171" s="182" t="s">
        <v>47</v>
      </c>
      <c r="O171" s="65"/>
      <c r="P171" s="183">
        <f>O171*H171</f>
        <v>0</v>
      </c>
      <c r="Q171" s="183">
        <v>0.00247</v>
      </c>
      <c r="R171" s="183">
        <f>Q171*H171</f>
        <v>0.001482</v>
      </c>
      <c r="S171" s="183">
        <v>0</v>
      </c>
      <c r="T171" s="18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5" t="s">
        <v>130</v>
      </c>
      <c r="AT171" s="185" t="s">
        <v>125</v>
      </c>
      <c r="AU171" s="185" t="s">
        <v>84</v>
      </c>
      <c r="AY171" s="17" t="s">
        <v>123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7" t="s">
        <v>130</v>
      </c>
      <c r="BK171" s="186">
        <f>ROUND(I171*H171,2)</f>
        <v>0</v>
      </c>
      <c r="BL171" s="17" t="s">
        <v>130</v>
      </c>
      <c r="BM171" s="185" t="s">
        <v>244</v>
      </c>
    </row>
    <row r="172" spans="1:47" s="2" customFormat="1" ht="12">
      <c r="A172" s="34"/>
      <c r="B172" s="35"/>
      <c r="C172" s="36"/>
      <c r="D172" s="187" t="s">
        <v>132</v>
      </c>
      <c r="E172" s="36"/>
      <c r="F172" s="188" t="s">
        <v>245</v>
      </c>
      <c r="G172" s="36"/>
      <c r="H172" s="36"/>
      <c r="I172" s="189"/>
      <c r="J172" s="36"/>
      <c r="K172" s="36"/>
      <c r="L172" s="39"/>
      <c r="M172" s="190"/>
      <c r="N172" s="191"/>
      <c r="O172" s="65"/>
      <c r="P172" s="65"/>
      <c r="Q172" s="65"/>
      <c r="R172" s="65"/>
      <c r="S172" s="65"/>
      <c r="T172" s="6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132</v>
      </c>
      <c r="AU172" s="17" t="s">
        <v>84</v>
      </c>
    </row>
    <row r="173" spans="2:51" s="13" customFormat="1" ht="12">
      <c r="B173" s="192"/>
      <c r="C173" s="193"/>
      <c r="D173" s="187" t="s">
        <v>134</v>
      </c>
      <c r="E173" s="194" t="s">
        <v>28</v>
      </c>
      <c r="F173" s="195" t="s">
        <v>239</v>
      </c>
      <c r="G173" s="193"/>
      <c r="H173" s="194" t="s">
        <v>28</v>
      </c>
      <c r="I173" s="196"/>
      <c r="J173" s="193"/>
      <c r="K173" s="193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134</v>
      </c>
      <c r="AU173" s="201" t="s">
        <v>84</v>
      </c>
      <c r="AV173" s="13" t="s">
        <v>82</v>
      </c>
      <c r="AW173" s="13" t="s">
        <v>35</v>
      </c>
      <c r="AX173" s="13" t="s">
        <v>74</v>
      </c>
      <c r="AY173" s="201" t="s">
        <v>123</v>
      </c>
    </row>
    <row r="174" spans="2:51" s="14" customFormat="1" ht="12">
      <c r="B174" s="202"/>
      <c r="C174" s="203"/>
      <c r="D174" s="187" t="s">
        <v>134</v>
      </c>
      <c r="E174" s="204" t="s">
        <v>28</v>
      </c>
      <c r="F174" s="205" t="s">
        <v>246</v>
      </c>
      <c r="G174" s="203"/>
      <c r="H174" s="206">
        <v>0.6</v>
      </c>
      <c r="I174" s="207"/>
      <c r="J174" s="203"/>
      <c r="K174" s="203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134</v>
      </c>
      <c r="AU174" s="212" t="s">
        <v>84</v>
      </c>
      <c r="AV174" s="14" t="s">
        <v>84</v>
      </c>
      <c r="AW174" s="14" t="s">
        <v>35</v>
      </c>
      <c r="AX174" s="14" t="s">
        <v>82</v>
      </c>
      <c r="AY174" s="212" t="s">
        <v>123</v>
      </c>
    </row>
    <row r="175" spans="1:65" s="2" customFormat="1" ht="14.45" customHeight="1">
      <c r="A175" s="34"/>
      <c r="B175" s="35"/>
      <c r="C175" s="174" t="s">
        <v>247</v>
      </c>
      <c r="D175" s="174" t="s">
        <v>125</v>
      </c>
      <c r="E175" s="175" t="s">
        <v>248</v>
      </c>
      <c r="F175" s="176" t="s">
        <v>249</v>
      </c>
      <c r="G175" s="177" t="s">
        <v>128</v>
      </c>
      <c r="H175" s="178">
        <v>0.6</v>
      </c>
      <c r="I175" s="179"/>
      <c r="J175" s="180">
        <f>ROUND(I175*H175,2)</f>
        <v>0</v>
      </c>
      <c r="K175" s="176" t="s">
        <v>129</v>
      </c>
      <c r="L175" s="39"/>
      <c r="M175" s="181" t="s">
        <v>28</v>
      </c>
      <c r="N175" s="182" t="s">
        <v>47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5" t="s">
        <v>130</v>
      </c>
      <c r="AT175" s="185" t="s">
        <v>125</v>
      </c>
      <c r="AU175" s="185" t="s">
        <v>84</v>
      </c>
      <c r="AY175" s="17" t="s">
        <v>123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7" t="s">
        <v>130</v>
      </c>
      <c r="BK175" s="186">
        <f>ROUND(I175*H175,2)</f>
        <v>0</v>
      </c>
      <c r="BL175" s="17" t="s">
        <v>130</v>
      </c>
      <c r="BM175" s="185" t="s">
        <v>250</v>
      </c>
    </row>
    <row r="176" spans="1:47" s="2" customFormat="1" ht="12">
      <c r="A176" s="34"/>
      <c r="B176" s="35"/>
      <c r="C176" s="36"/>
      <c r="D176" s="187" t="s">
        <v>132</v>
      </c>
      <c r="E176" s="36"/>
      <c r="F176" s="188" t="s">
        <v>251</v>
      </c>
      <c r="G176" s="36"/>
      <c r="H176" s="36"/>
      <c r="I176" s="189"/>
      <c r="J176" s="36"/>
      <c r="K176" s="36"/>
      <c r="L176" s="39"/>
      <c r="M176" s="190"/>
      <c r="N176" s="191"/>
      <c r="O176" s="65"/>
      <c r="P176" s="65"/>
      <c r="Q176" s="65"/>
      <c r="R176" s="65"/>
      <c r="S176" s="65"/>
      <c r="T176" s="6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132</v>
      </c>
      <c r="AU176" s="17" t="s">
        <v>84</v>
      </c>
    </row>
    <row r="177" spans="2:63" s="12" customFormat="1" ht="22.9" customHeight="1">
      <c r="B177" s="158"/>
      <c r="C177" s="159"/>
      <c r="D177" s="160" t="s">
        <v>73</v>
      </c>
      <c r="E177" s="172" t="s">
        <v>144</v>
      </c>
      <c r="F177" s="172" t="s">
        <v>252</v>
      </c>
      <c r="G177" s="159"/>
      <c r="H177" s="159"/>
      <c r="I177" s="162"/>
      <c r="J177" s="173">
        <f>BK177</f>
        <v>0</v>
      </c>
      <c r="K177" s="159"/>
      <c r="L177" s="164"/>
      <c r="M177" s="165"/>
      <c r="N177" s="166"/>
      <c r="O177" s="166"/>
      <c r="P177" s="167">
        <f>SUM(P178:P197)</f>
        <v>0</v>
      </c>
      <c r="Q177" s="166"/>
      <c r="R177" s="167">
        <f>SUM(R178:R197)</f>
        <v>14.767005</v>
      </c>
      <c r="S177" s="166"/>
      <c r="T177" s="168">
        <f>SUM(T178:T197)</f>
        <v>0</v>
      </c>
      <c r="AR177" s="169" t="s">
        <v>82</v>
      </c>
      <c r="AT177" s="170" t="s">
        <v>73</v>
      </c>
      <c r="AU177" s="170" t="s">
        <v>82</v>
      </c>
      <c r="AY177" s="169" t="s">
        <v>123</v>
      </c>
      <c r="BK177" s="171">
        <f>SUM(BK178:BK197)</f>
        <v>0</v>
      </c>
    </row>
    <row r="178" spans="1:65" s="2" customFormat="1" ht="14.45" customHeight="1">
      <c r="A178" s="34"/>
      <c r="B178" s="35"/>
      <c r="C178" s="174" t="s">
        <v>253</v>
      </c>
      <c r="D178" s="174" t="s">
        <v>125</v>
      </c>
      <c r="E178" s="175" t="s">
        <v>254</v>
      </c>
      <c r="F178" s="176" t="s">
        <v>255</v>
      </c>
      <c r="G178" s="177" t="s">
        <v>139</v>
      </c>
      <c r="H178" s="178">
        <v>5</v>
      </c>
      <c r="I178" s="179"/>
      <c r="J178" s="180">
        <f>ROUND(I178*H178,2)</f>
        <v>0</v>
      </c>
      <c r="K178" s="176" t="s">
        <v>129</v>
      </c>
      <c r="L178" s="39"/>
      <c r="M178" s="181" t="s">
        <v>28</v>
      </c>
      <c r="N178" s="182" t="s">
        <v>47</v>
      </c>
      <c r="O178" s="65"/>
      <c r="P178" s="183">
        <f>O178*H178</f>
        <v>0</v>
      </c>
      <c r="Q178" s="183">
        <v>2.45329</v>
      </c>
      <c r="R178" s="183">
        <f>Q178*H178</f>
        <v>12.266449999999999</v>
      </c>
      <c r="S178" s="183">
        <v>0</v>
      </c>
      <c r="T178" s="18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5" t="s">
        <v>130</v>
      </c>
      <c r="AT178" s="185" t="s">
        <v>125</v>
      </c>
      <c r="AU178" s="185" t="s">
        <v>84</v>
      </c>
      <c r="AY178" s="17" t="s">
        <v>123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7" t="s">
        <v>130</v>
      </c>
      <c r="BK178" s="186">
        <f>ROUND(I178*H178,2)</f>
        <v>0</v>
      </c>
      <c r="BL178" s="17" t="s">
        <v>130</v>
      </c>
      <c r="BM178" s="185" t="s">
        <v>256</v>
      </c>
    </row>
    <row r="179" spans="1:47" s="2" customFormat="1" ht="12">
      <c r="A179" s="34"/>
      <c r="B179" s="35"/>
      <c r="C179" s="36"/>
      <c r="D179" s="187" t="s">
        <v>132</v>
      </c>
      <c r="E179" s="36"/>
      <c r="F179" s="188" t="s">
        <v>257</v>
      </c>
      <c r="G179" s="36"/>
      <c r="H179" s="36"/>
      <c r="I179" s="189"/>
      <c r="J179" s="36"/>
      <c r="K179" s="36"/>
      <c r="L179" s="39"/>
      <c r="M179" s="190"/>
      <c r="N179" s="191"/>
      <c r="O179" s="65"/>
      <c r="P179" s="65"/>
      <c r="Q179" s="65"/>
      <c r="R179" s="65"/>
      <c r="S179" s="65"/>
      <c r="T179" s="66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132</v>
      </c>
      <c r="AU179" s="17" t="s">
        <v>84</v>
      </c>
    </row>
    <row r="180" spans="2:51" s="13" customFormat="1" ht="12">
      <c r="B180" s="192"/>
      <c r="C180" s="193"/>
      <c r="D180" s="187" t="s">
        <v>134</v>
      </c>
      <c r="E180" s="194" t="s">
        <v>28</v>
      </c>
      <c r="F180" s="195" t="s">
        <v>258</v>
      </c>
      <c r="G180" s="193"/>
      <c r="H180" s="194" t="s">
        <v>28</v>
      </c>
      <c r="I180" s="196"/>
      <c r="J180" s="193"/>
      <c r="K180" s="193"/>
      <c r="L180" s="197"/>
      <c r="M180" s="198"/>
      <c r="N180" s="199"/>
      <c r="O180" s="199"/>
      <c r="P180" s="199"/>
      <c r="Q180" s="199"/>
      <c r="R180" s="199"/>
      <c r="S180" s="199"/>
      <c r="T180" s="200"/>
      <c r="AT180" s="201" t="s">
        <v>134</v>
      </c>
      <c r="AU180" s="201" t="s">
        <v>84</v>
      </c>
      <c r="AV180" s="13" t="s">
        <v>82</v>
      </c>
      <c r="AW180" s="13" t="s">
        <v>35</v>
      </c>
      <c r="AX180" s="13" t="s">
        <v>74</v>
      </c>
      <c r="AY180" s="201" t="s">
        <v>123</v>
      </c>
    </row>
    <row r="181" spans="2:51" s="14" customFormat="1" ht="12">
      <c r="B181" s="202"/>
      <c r="C181" s="203"/>
      <c r="D181" s="187" t="s">
        <v>134</v>
      </c>
      <c r="E181" s="204" t="s">
        <v>28</v>
      </c>
      <c r="F181" s="205" t="s">
        <v>259</v>
      </c>
      <c r="G181" s="203"/>
      <c r="H181" s="206">
        <v>5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134</v>
      </c>
      <c r="AU181" s="212" t="s">
        <v>84</v>
      </c>
      <c r="AV181" s="14" t="s">
        <v>84</v>
      </c>
      <c r="AW181" s="14" t="s">
        <v>35</v>
      </c>
      <c r="AX181" s="14" t="s">
        <v>82</v>
      </c>
      <c r="AY181" s="212" t="s">
        <v>123</v>
      </c>
    </row>
    <row r="182" spans="1:65" s="2" customFormat="1" ht="14.45" customHeight="1">
      <c r="A182" s="34"/>
      <c r="B182" s="35"/>
      <c r="C182" s="174" t="s">
        <v>260</v>
      </c>
      <c r="D182" s="174" t="s">
        <v>125</v>
      </c>
      <c r="E182" s="175" t="s">
        <v>261</v>
      </c>
      <c r="F182" s="176" t="s">
        <v>262</v>
      </c>
      <c r="G182" s="177" t="s">
        <v>139</v>
      </c>
      <c r="H182" s="178">
        <v>13.5</v>
      </c>
      <c r="I182" s="179"/>
      <c r="J182" s="180">
        <f>ROUND(I182*H182,2)</f>
        <v>0</v>
      </c>
      <c r="K182" s="176" t="s">
        <v>129</v>
      </c>
      <c r="L182" s="39"/>
      <c r="M182" s="181" t="s">
        <v>28</v>
      </c>
      <c r="N182" s="182" t="s">
        <v>47</v>
      </c>
      <c r="O182" s="65"/>
      <c r="P182" s="183">
        <f>O182*H182</f>
        <v>0</v>
      </c>
      <c r="Q182" s="183">
        <v>0.18293</v>
      </c>
      <c r="R182" s="183">
        <f>Q182*H182</f>
        <v>2.469555</v>
      </c>
      <c r="S182" s="183">
        <v>0</v>
      </c>
      <c r="T182" s="18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5" t="s">
        <v>130</v>
      </c>
      <c r="AT182" s="185" t="s">
        <v>125</v>
      </c>
      <c r="AU182" s="185" t="s">
        <v>84</v>
      </c>
      <c r="AY182" s="17" t="s">
        <v>123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7" t="s">
        <v>130</v>
      </c>
      <c r="BK182" s="186">
        <f>ROUND(I182*H182,2)</f>
        <v>0</v>
      </c>
      <c r="BL182" s="17" t="s">
        <v>130</v>
      </c>
      <c r="BM182" s="185" t="s">
        <v>263</v>
      </c>
    </row>
    <row r="183" spans="1:47" s="2" customFormat="1" ht="29.25">
      <c r="A183" s="34"/>
      <c r="B183" s="35"/>
      <c r="C183" s="36"/>
      <c r="D183" s="187" t="s">
        <v>132</v>
      </c>
      <c r="E183" s="36"/>
      <c r="F183" s="188" t="s">
        <v>264</v>
      </c>
      <c r="G183" s="36"/>
      <c r="H183" s="36"/>
      <c r="I183" s="189"/>
      <c r="J183" s="36"/>
      <c r="K183" s="36"/>
      <c r="L183" s="39"/>
      <c r="M183" s="190"/>
      <c r="N183" s="191"/>
      <c r="O183" s="65"/>
      <c r="P183" s="65"/>
      <c r="Q183" s="65"/>
      <c r="R183" s="65"/>
      <c r="S183" s="65"/>
      <c r="T183" s="6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132</v>
      </c>
      <c r="AU183" s="17" t="s">
        <v>84</v>
      </c>
    </row>
    <row r="184" spans="2:51" s="13" customFormat="1" ht="12">
      <c r="B184" s="192"/>
      <c r="C184" s="193"/>
      <c r="D184" s="187" t="s">
        <v>134</v>
      </c>
      <c r="E184" s="194" t="s">
        <v>28</v>
      </c>
      <c r="F184" s="195" t="s">
        <v>265</v>
      </c>
      <c r="G184" s="193"/>
      <c r="H184" s="194" t="s">
        <v>28</v>
      </c>
      <c r="I184" s="196"/>
      <c r="J184" s="193"/>
      <c r="K184" s="193"/>
      <c r="L184" s="197"/>
      <c r="M184" s="198"/>
      <c r="N184" s="199"/>
      <c r="O184" s="199"/>
      <c r="P184" s="199"/>
      <c r="Q184" s="199"/>
      <c r="R184" s="199"/>
      <c r="S184" s="199"/>
      <c r="T184" s="200"/>
      <c r="AT184" s="201" t="s">
        <v>134</v>
      </c>
      <c r="AU184" s="201" t="s">
        <v>84</v>
      </c>
      <c r="AV184" s="13" t="s">
        <v>82</v>
      </c>
      <c r="AW184" s="13" t="s">
        <v>35</v>
      </c>
      <c r="AX184" s="13" t="s">
        <v>74</v>
      </c>
      <c r="AY184" s="201" t="s">
        <v>123</v>
      </c>
    </row>
    <row r="185" spans="2:51" s="13" customFormat="1" ht="12">
      <c r="B185" s="192"/>
      <c r="C185" s="193"/>
      <c r="D185" s="187" t="s">
        <v>134</v>
      </c>
      <c r="E185" s="194" t="s">
        <v>28</v>
      </c>
      <c r="F185" s="195" t="s">
        <v>266</v>
      </c>
      <c r="G185" s="193"/>
      <c r="H185" s="194" t="s">
        <v>28</v>
      </c>
      <c r="I185" s="196"/>
      <c r="J185" s="193"/>
      <c r="K185" s="193"/>
      <c r="L185" s="197"/>
      <c r="M185" s="198"/>
      <c r="N185" s="199"/>
      <c r="O185" s="199"/>
      <c r="P185" s="199"/>
      <c r="Q185" s="199"/>
      <c r="R185" s="199"/>
      <c r="S185" s="199"/>
      <c r="T185" s="200"/>
      <c r="AT185" s="201" t="s">
        <v>134</v>
      </c>
      <c r="AU185" s="201" t="s">
        <v>84</v>
      </c>
      <c r="AV185" s="13" t="s">
        <v>82</v>
      </c>
      <c r="AW185" s="13" t="s">
        <v>35</v>
      </c>
      <c r="AX185" s="13" t="s">
        <v>74</v>
      </c>
      <c r="AY185" s="201" t="s">
        <v>123</v>
      </c>
    </row>
    <row r="186" spans="2:51" s="14" customFormat="1" ht="12">
      <c r="B186" s="202"/>
      <c r="C186" s="203"/>
      <c r="D186" s="187" t="s">
        <v>134</v>
      </c>
      <c r="E186" s="204" t="s">
        <v>28</v>
      </c>
      <c r="F186" s="205" t="s">
        <v>267</v>
      </c>
      <c r="G186" s="203"/>
      <c r="H186" s="206">
        <v>13.488</v>
      </c>
      <c r="I186" s="207"/>
      <c r="J186" s="203"/>
      <c r="K186" s="203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134</v>
      </c>
      <c r="AU186" s="212" t="s">
        <v>84</v>
      </c>
      <c r="AV186" s="14" t="s">
        <v>84</v>
      </c>
      <c r="AW186" s="14" t="s">
        <v>35</v>
      </c>
      <c r="AX186" s="14" t="s">
        <v>74</v>
      </c>
      <c r="AY186" s="212" t="s">
        <v>123</v>
      </c>
    </row>
    <row r="187" spans="2:51" s="13" customFormat="1" ht="12">
      <c r="B187" s="192"/>
      <c r="C187" s="193"/>
      <c r="D187" s="187" t="s">
        <v>134</v>
      </c>
      <c r="E187" s="194" t="s">
        <v>28</v>
      </c>
      <c r="F187" s="195" t="s">
        <v>268</v>
      </c>
      <c r="G187" s="193"/>
      <c r="H187" s="194" t="s">
        <v>28</v>
      </c>
      <c r="I187" s="196"/>
      <c r="J187" s="193"/>
      <c r="K187" s="193"/>
      <c r="L187" s="197"/>
      <c r="M187" s="198"/>
      <c r="N187" s="199"/>
      <c r="O187" s="199"/>
      <c r="P187" s="199"/>
      <c r="Q187" s="199"/>
      <c r="R187" s="199"/>
      <c r="S187" s="199"/>
      <c r="T187" s="200"/>
      <c r="AT187" s="201" t="s">
        <v>134</v>
      </c>
      <c r="AU187" s="201" t="s">
        <v>84</v>
      </c>
      <c r="AV187" s="13" t="s">
        <v>82</v>
      </c>
      <c r="AW187" s="13" t="s">
        <v>35</v>
      </c>
      <c r="AX187" s="13" t="s">
        <v>74</v>
      </c>
      <c r="AY187" s="201" t="s">
        <v>123</v>
      </c>
    </row>
    <row r="188" spans="2:51" s="14" customFormat="1" ht="12">
      <c r="B188" s="202"/>
      <c r="C188" s="203"/>
      <c r="D188" s="187" t="s">
        <v>134</v>
      </c>
      <c r="E188" s="204" t="s">
        <v>28</v>
      </c>
      <c r="F188" s="205" t="s">
        <v>269</v>
      </c>
      <c r="G188" s="203"/>
      <c r="H188" s="206">
        <v>0.012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134</v>
      </c>
      <c r="AU188" s="212" t="s">
        <v>84</v>
      </c>
      <c r="AV188" s="14" t="s">
        <v>84</v>
      </c>
      <c r="AW188" s="14" t="s">
        <v>35</v>
      </c>
      <c r="AX188" s="14" t="s">
        <v>74</v>
      </c>
      <c r="AY188" s="212" t="s">
        <v>123</v>
      </c>
    </row>
    <row r="189" spans="2:51" s="15" customFormat="1" ht="12">
      <c r="B189" s="213"/>
      <c r="C189" s="214"/>
      <c r="D189" s="187" t="s">
        <v>134</v>
      </c>
      <c r="E189" s="215" t="s">
        <v>28</v>
      </c>
      <c r="F189" s="216" t="s">
        <v>154</v>
      </c>
      <c r="G189" s="214"/>
      <c r="H189" s="217">
        <v>13.5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134</v>
      </c>
      <c r="AU189" s="223" t="s">
        <v>84</v>
      </c>
      <c r="AV189" s="15" t="s">
        <v>130</v>
      </c>
      <c r="AW189" s="15" t="s">
        <v>35</v>
      </c>
      <c r="AX189" s="15" t="s">
        <v>82</v>
      </c>
      <c r="AY189" s="223" t="s">
        <v>123</v>
      </c>
    </row>
    <row r="190" spans="1:65" s="2" customFormat="1" ht="14.45" customHeight="1">
      <c r="A190" s="34"/>
      <c r="B190" s="35"/>
      <c r="C190" s="224" t="s">
        <v>270</v>
      </c>
      <c r="D190" s="224" t="s">
        <v>223</v>
      </c>
      <c r="E190" s="225" t="s">
        <v>271</v>
      </c>
      <c r="F190" s="226" t="s">
        <v>272</v>
      </c>
      <c r="G190" s="227" t="s">
        <v>273</v>
      </c>
      <c r="H190" s="228">
        <v>0.031</v>
      </c>
      <c r="I190" s="229"/>
      <c r="J190" s="230">
        <f>ROUND(I190*H190,2)</f>
        <v>0</v>
      </c>
      <c r="K190" s="226" t="s">
        <v>129</v>
      </c>
      <c r="L190" s="231"/>
      <c r="M190" s="232" t="s">
        <v>28</v>
      </c>
      <c r="N190" s="233" t="s">
        <v>47</v>
      </c>
      <c r="O190" s="65"/>
      <c r="P190" s="183">
        <f>O190*H190</f>
        <v>0</v>
      </c>
      <c r="Q190" s="183">
        <v>1</v>
      </c>
      <c r="R190" s="183">
        <f>Q190*H190</f>
        <v>0.031</v>
      </c>
      <c r="S190" s="183">
        <v>0</v>
      </c>
      <c r="T190" s="18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5" t="s">
        <v>185</v>
      </c>
      <c r="AT190" s="185" t="s">
        <v>223</v>
      </c>
      <c r="AU190" s="185" t="s">
        <v>84</v>
      </c>
      <c r="AY190" s="17" t="s">
        <v>123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7" t="s">
        <v>130</v>
      </c>
      <c r="BK190" s="186">
        <f>ROUND(I190*H190,2)</f>
        <v>0</v>
      </c>
      <c r="BL190" s="17" t="s">
        <v>130</v>
      </c>
      <c r="BM190" s="185" t="s">
        <v>274</v>
      </c>
    </row>
    <row r="191" spans="1:47" s="2" customFormat="1" ht="12">
      <c r="A191" s="34"/>
      <c r="B191" s="35"/>
      <c r="C191" s="36"/>
      <c r="D191" s="187" t="s">
        <v>132</v>
      </c>
      <c r="E191" s="36"/>
      <c r="F191" s="188" t="s">
        <v>272</v>
      </c>
      <c r="G191" s="36"/>
      <c r="H191" s="36"/>
      <c r="I191" s="189"/>
      <c r="J191" s="36"/>
      <c r="K191" s="36"/>
      <c r="L191" s="39"/>
      <c r="M191" s="190"/>
      <c r="N191" s="191"/>
      <c r="O191" s="65"/>
      <c r="P191" s="65"/>
      <c r="Q191" s="65"/>
      <c r="R191" s="65"/>
      <c r="S191" s="65"/>
      <c r="T191" s="6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132</v>
      </c>
      <c r="AU191" s="17" t="s">
        <v>84</v>
      </c>
    </row>
    <row r="192" spans="2:51" s="13" customFormat="1" ht="12">
      <c r="B192" s="192"/>
      <c r="C192" s="193"/>
      <c r="D192" s="187" t="s">
        <v>134</v>
      </c>
      <c r="E192" s="194" t="s">
        <v>28</v>
      </c>
      <c r="F192" s="195" t="s">
        <v>275</v>
      </c>
      <c r="G192" s="193"/>
      <c r="H192" s="194" t="s">
        <v>28</v>
      </c>
      <c r="I192" s="196"/>
      <c r="J192" s="193"/>
      <c r="K192" s="193"/>
      <c r="L192" s="197"/>
      <c r="M192" s="198"/>
      <c r="N192" s="199"/>
      <c r="O192" s="199"/>
      <c r="P192" s="199"/>
      <c r="Q192" s="199"/>
      <c r="R192" s="199"/>
      <c r="S192" s="199"/>
      <c r="T192" s="200"/>
      <c r="AT192" s="201" t="s">
        <v>134</v>
      </c>
      <c r="AU192" s="201" t="s">
        <v>84</v>
      </c>
      <c r="AV192" s="13" t="s">
        <v>82</v>
      </c>
      <c r="AW192" s="13" t="s">
        <v>35</v>
      </c>
      <c r="AX192" s="13" t="s">
        <v>74</v>
      </c>
      <c r="AY192" s="201" t="s">
        <v>123</v>
      </c>
    </row>
    <row r="193" spans="2:51" s="14" customFormat="1" ht="12">
      <c r="B193" s="202"/>
      <c r="C193" s="203"/>
      <c r="D193" s="187" t="s">
        <v>134</v>
      </c>
      <c r="E193" s="204" t="s">
        <v>28</v>
      </c>
      <c r="F193" s="205" t="s">
        <v>276</v>
      </c>
      <c r="G193" s="203"/>
      <c r="H193" s="206">
        <v>0.031</v>
      </c>
      <c r="I193" s="207"/>
      <c r="J193" s="203"/>
      <c r="K193" s="203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134</v>
      </c>
      <c r="AU193" s="212" t="s">
        <v>84</v>
      </c>
      <c r="AV193" s="14" t="s">
        <v>84</v>
      </c>
      <c r="AW193" s="14" t="s">
        <v>35</v>
      </c>
      <c r="AX193" s="14" t="s">
        <v>82</v>
      </c>
      <c r="AY193" s="212" t="s">
        <v>123</v>
      </c>
    </row>
    <row r="194" spans="1:65" s="2" customFormat="1" ht="14.45" customHeight="1">
      <c r="A194" s="34"/>
      <c r="B194" s="35"/>
      <c r="C194" s="174" t="s">
        <v>7</v>
      </c>
      <c r="D194" s="174" t="s">
        <v>125</v>
      </c>
      <c r="E194" s="175" t="s">
        <v>277</v>
      </c>
      <c r="F194" s="176" t="s">
        <v>278</v>
      </c>
      <c r="G194" s="177" t="s">
        <v>139</v>
      </c>
      <c r="H194" s="178">
        <v>4.5</v>
      </c>
      <c r="I194" s="179"/>
      <c r="J194" s="180">
        <f>ROUND(I194*H194,2)</f>
        <v>0</v>
      </c>
      <c r="K194" s="176" t="s">
        <v>129</v>
      </c>
      <c r="L194" s="39"/>
      <c r="M194" s="181" t="s">
        <v>28</v>
      </c>
      <c r="N194" s="182" t="s">
        <v>47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5" t="s">
        <v>130</v>
      </c>
      <c r="AT194" s="185" t="s">
        <v>125</v>
      </c>
      <c r="AU194" s="185" t="s">
        <v>84</v>
      </c>
      <c r="AY194" s="17" t="s">
        <v>123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7" t="s">
        <v>130</v>
      </c>
      <c r="BK194" s="186">
        <f>ROUND(I194*H194,2)</f>
        <v>0</v>
      </c>
      <c r="BL194" s="17" t="s">
        <v>130</v>
      </c>
      <c r="BM194" s="185" t="s">
        <v>279</v>
      </c>
    </row>
    <row r="195" spans="1:47" s="2" customFormat="1" ht="19.5">
      <c r="A195" s="34"/>
      <c r="B195" s="35"/>
      <c r="C195" s="36"/>
      <c r="D195" s="187" t="s">
        <v>132</v>
      </c>
      <c r="E195" s="36"/>
      <c r="F195" s="188" t="s">
        <v>280</v>
      </c>
      <c r="G195" s="36"/>
      <c r="H195" s="36"/>
      <c r="I195" s="189"/>
      <c r="J195" s="36"/>
      <c r="K195" s="36"/>
      <c r="L195" s="39"/>
      <c r="M195" s="190"/>
      <c r="N195" s="191"/>
      <c r="O195" s="65"/>
      <c r="P195" s="65"/>
      <c r="Q195" s="65"/>
      <c r="R195" s="65"/>
      <c r="S195" s="65"/>
      <c r="T195" s="6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132</v>
      </c>
      <c r="AU195" s="17" t="s">
        <v>84</v>
      </c>
    </row>
    <row r="196" spans="2:51" s="13" customFormat="1" ht="12">
      <c r="B196" s="192"/>
      <c r="C196" s="193"/>
      <c r="D196" s="187" t="s">
        <v>134</v>
      </c>
      <c r="E196" s="194" t="s">
        <v>28</v>
      </c>
      <c r="F196" s="195" t="s">
        <v>281</v>
      </c>
      <c r="G196" s="193"/>
      <c r="H196" s="194" t="s">
        <v>28</v>
      </c>
      <c r="I196" s="196"/>
      <c r="J196" s="193"/>
      <c r="K196" s="193"/>
      <c r="L196" s="197"/>
      <c r="M196" s="198"/>
      <c r="N196" s="199"/>
      <c r="O196" s="199"/>
      <c r="P196" s="199"/>
      <c r="Q196" s="199"/>
      <c r="R196" s="199"/>
      <c r="S196" s="199"/>
      <c r="T196" s="200"/>
      <c r="AT196" s="201" t="s">
        <v>134</v>
      </c>
      <c r="AU196" s="201" t="s">
        <v>84</v>
      </c>
      <c r="AV196" s="13" t="s">
        <v>82</v>
      </c>
      <c r="AW196" s="13" t="s">
        <v>35</v>
      </c>
      <c r="AX196" s="13" t="s">
        <v>74</v>
      </c>
      <c r="AY196" s="201" t="s">
        <v>123</v>
      </c>
    </row>
    <row r="197" spans="2:51" s="14" customFormat="1" ht="12">
      <c r="B197" s="202"/>
      <c r="C197" s="203"/>
      <c r="D197" s="187" t="s">
        <v>134</v>
      </c>
      <c r="E197" s="204" t="s">
        <v>28</v>
      </c>
      <c r="F197" s="205" t="s">
        <v>167</v>
      </c>
      <c r="G197" s="203"/>
      <c r="H197" s="206">
        <v>4.5</v>
      </c>
      <c r="I197" s="207"/>
      <c r="J197" s="203"/>
      <c r="K197" s="203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134</v>
      </c>
      <c r="AU197" s="212" t="s">
        <v>84</v>
      </c>
      <c r="AV197" s="14" t="s">
        <v>84</v>
      </c>
      <c r="AW197" s="14" t="s">
        <v>35</v>
      </c>
      <c r="AX197" s="14" t="s">
        <v>82</v>
      </c>
      <c r="AY197" s="212" t="s">
        <v>123</v>
      </c>
    </row>
    <row r="198" spans="2:63" s="12" customFormat="1" ht="22.9" customHeight="1">
      <c r="B198" s="158"/>
      <c r="C198" s="159"/>
      <c r="D198" s="160" t="s">
        <v>73</v>
      </c>
      <c r="E198" s="172" t="s">
        <v>130</v>
      </c>
      <c r="F198" s="172" t="s">
        <v>282</v>
      </c>
      <c r="G198" s="159"/>
      <c r="H198" s="159"/>
      <c r="I198" s="162"/>
      <c r="J198" s="173">
        <f>BK198</f>
        <v>0</v>
      </c>
      <c r="K198" s="159"/>
      <c r="L198" s="164"/>
      <c r="M198" s="165"/>
      <c r="N198" s="166"/>
      <c r="O198" s="166"/>
      <c r="P198" s="167">
        <f>SUM(P199:P206)</f>
        <v>0</v>
      </c>
      <c r="Q198" s="166"/>
      <c r="R198" s="167">
        <f>SUM(R199:R206)</f>
        <v>0.8701665</v>
      </c>
      <c r="S198" s="166"/>
      <c r="T198" s="168">
        <f>SUM(T199:T206)</f>
        <v>0</v>
      </c>
      <c r="AR198" s="169" t="s">
        <v>82</v>
      </c>
      <c r="AT198" s="170" t="s">
        <v>73</v>
      </c>
      <c r="AU198" s="170" t="s">
        <v>82</v>
      </c>
      <c r="AY198" s="169" t="s">
        <v>123</v>
      </c>
      <c r="BK198" s="171">
        <f>SUM(BK199:BK206)</f>
        <v>0</v>
      </c>
    </row>
    <row r="199" spans="1:65" s="2" customFormat="1" ht="14.45" customHeight="1">
      <c r="A199" s="34"/>
      <c r="B199" s="35"/>
      <c r="C199" s="174" t="s">
        <v>283</v>
      </c>
      <c r="D199" s="174" t="s">
        <v>125</v>
      </c>
      <c r="E199" s="175" t="s">
        <v>284</v>
      </c>
      <c r="F199" s="176" t="s">
        <v>285</v>
      </c>
      <c r="G199" s="177" t="s">
        <v>128</v>
      </c>
      <c r="H199" s="178">
        <v>7</v>
      </c>
      <c r="I199" s="179"/>
      <c r="J199" s="180">
        <f>ROUND(I199*H199,2)</f>
        <v>0</v>
      </c>
      <c r="K199" s="176" t="s">
        <v>129</v>
      </c>
      <c r="L199" s="39"/>
      <c r="M199" s="181" t="s">
        <v>28</v>
      </c>
      <c r="N199" s="182" t="s">
        <v>47</v>
      </c>
      <c r="O199" s="65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5" t="s">
        <v>130</v>
      </c>
      <c r="AT199" s="185" t="s">
        <v>125</v>
      </c>
      <c r="AU199" s="185" t="s">
        <v>84</v>
      </c>
      <c r="AY199" s="17" t="s">
        <v>123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7" t="s">
        <v>130</v>
      </c>
      <c r="BK199" s="186">
        <f>ROUND(I199*H199,2)</f>
        <v>0</v>
      </c>
      <c r="BL199" s="17" t="s">
        <v>130</v>
      </c>
      <c r="BM199" s="185" t="s">
        <v>286</v>
      </c>
    </row>
    <row r="200" spans="1:47" s="2" customFormat="1" ht="12">
      <c r="A200" s="34"/>
      <c r="B200" s="35"/>
      <c r="C200" s="36"/>
      <c r="D200" s="187" t="s">
        <v>132</v>
      </c>
      <c r="E200" s="36"/>
      <c r="F200" s="188" t="s">
        <v>287</v>
      </c>
      <c r="G200" s="36"/>
      <c r="H200" s="36"/>
      <c r="I200" s="189"/>
      <c r="J200" s="36"/>
      <c r="K200" s="36"/>
      <c r="L200" s="39"/>
      <c r="M200" s="190"/>
      <c r="N200" s="191"/>
      <c r="O200" s="65"/>
      <c r="P200" s="65"/>
      <c r="Q200" s="65"/>
      <c r="R200" s="65"/>
      <c r="S200" s="65"/>
      <c r="T200" s="6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132</v>
      </c>
      <c r="AU200" s="17" t="s">
        <v>84</v>
      </c>
    </row>
    <row r="201" spans="2:51" s="13" customFormat="1" ht="12">
      <c r="B201" s="192"/>
      <c r="C201" s="193"/>
      <c r="D201" s="187" t="s">
        <v>134</v>
      </c>
      <c r="E201" s="194" t="s">
        <v>28</v>
      </c>
      <c r="F201" s="195" t="s">
        <v>288</v>
      </c>
      <c r="G201" s="193"/>
      <c r="H201" s="194" t="s">
        <v>28</v>
      </c>
      <c r="I201" s="196"/>
      <c r="J201" s="193"/>
      <c r="K201" s="193"/>
      <c r="L201" s="197"/>
      <c r="M201" s="198"/>
      <c r="N201" s="199"/>
      <c r="O201" s="199"/>
      <c r="P201" s="199"/>
      <c r="Q201" s="199"/>
      <c r="R201" s="199"/>
      <c r="S201" s="199"/>
      <c r="T201" s="200"/>
      <c r="AT201" s="201" t="s">
        <v>134</v>
      </c>
      <c r="AU201" s="201" t="s">
        <v>84</v>
      </c>
      <c r="AV201" s="13" t="s">
        <v>82</v>
      </c>
      <c r="AW201" s="13" t="s">
        <v>35</v>
      </c>
      <c r="AX201" s="13" t="s">
        <v>74</v>
      </c>
      <c r="AY201" s="201" t="s">
        <v>123</v>
      </c>
    </row>
    <row r="202" spans="2:51" s="14" customFormat="1" ht="12">
      <c r="B202" s="202"/>
      <c r="C202" s="203"/>
      <c r="D202" s="187" t="s">
        <v>134</v>
      </c>
      <c r="E202" s="204" t="s">
        <v>28</v>
      </c>
      <c r="F202" s="205" t="s">
        <v>289</v>
      </c>
      <c r="G202" s="203"/>
      <c r="H202" s="206">
        <v>7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134</v>
      </c>
      <c r="AU202" s="212" t="s">
        <v>84</v>
      </c>
      <c r="AV202" s="14" t="s">
        <v>84</v>
      </c>
      <c r="AW202" s="14" t="s">
        <v>35</v>
      </c>
      <c r="AX202" s="14" t="s">
        <v>82</v>
      </c>
      <c r="AY202" s="212" t="s">
        <v>123</v>
      </c>
    </row>
    <row r="203" spans="1:65" s="2" customFormat="1" ht="14.45" customHeight="1">
      <c r="A203" s="34"/>
      <c r="B203" s="35"/>
      <c r="C203" s="174" t="s">
        <v>290</v>
      </c>
      <c r="D203" s="174" t="s">
        <v>125</v>
      </c>
      <c r="E203" s="175" t="s">
        <v>291</v>
      </c>
      <c r="F203" s="176" t="s">
        <v>292</v>
      </c>
      <c r="G203" s="177" t="s">
        <v>139</v>
      </c>
      <c r="H203" s="178">
        <v>1.05</v>
      </c>
      <c r="I203" s="179"/>
      <c r="J203" s="180">
        <f>ROUND(I203*H203,2)</f>
        <v>0</v>
      </c>
      <c r="K203" s="176" t="s">
        <v>28</v>
      </c>
      <c r="L203" s="39"/>
      <c r="M203" s="181" t="s">
        <v>28</v>
      </c>
      <c r="N203" s="182" t="s">
        <v>47</v>
      </c>
      <c r="O203" s="65"/>
      <c r="P203" s="183">
        <f>O203*H203</f>
        <v>0</v>
      </c>
      <c r="Q203" s="183">
        <v>0.82873</v>
      </c>
      <c r="R203" s="183">
        <f>Q203*H203</f>
        <v>0.8701665</v>
      </c>
      <c r="S203" s="183">
        <v>0</v>
      </c>
      <c r="T203" s="18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5" t="s">
        <v>130</v>
      </c>
      <c r="AT203" s="185" t="s">
        <v>125</v>
      </c>
      <c r="AU203" s="185" t="s">
        <v>84</v>
      </c>
      <c r="AY203" s="17" t="s">
        <v>123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7" t="s">
        <v>130</v>
      </c>
      <c r="BK203" s="186">
        <f>ROUND(I203*H203,2)</f>
        <v>0</v>
      </c>
      <c r="BL203" s="17" t="s">
        <v>130</v>
      </c>
      <c r="BM203" s="185" t="s">
        <v>293</v>
      </c>
    </row>
    <row r="204" spans="1:47" s="2" customFormat="1" ht="12">
      <c r="A204" s="34"/>
      <c r="B204" s="35"/>
      <c r="C204" s="36"/>
      <c r="D204" s="187" t="s">
        <v>132</v>
      </c>
      <c r="E204" s="36"/>
      <c r="F204" s="188" t="s">
        <v>294</v>
      </c>
      <c r="G204" s="36"/>
      <c r="H204" s="36"/>
      <c r="I204" s="189"/>
      <c r="J204" s="36"/>
      <c r="K204" s="36"/>
      <c r="L204" s="39"/>
      <c r="M204" s="190"/>
      <c r="N204" s="191"/>
      <c r="O204" s="65"/>
      <c r="P204" s="65"/>
      <c r="Q204" s="65"/>
      <c r="R204" s="65"/>
      <c r="S204" s="65"/>
      <c r="T204" s="6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132</v>
      </c>
      <c r="AU204" s="17" t="s">
        <v>84</v>
      </c>
    </row>
    <row r="205" spans="2:51" s="13" customFormat="1" ht="12">
      <c r="B205" s="192"/>
      <c r="C205" s="193"/>
      <c r="D205" s="187" t="s">
        <v>134</v>
      </c>
      <c r="E205" s="194" t="s">
        <v>28</v>
      </c>
      <c r="F205" s="195" t="s">
        <v>295</v>
      </c>
      <c r="G205" s="193"/>
      <c r="H205" s="194" t="s">
        <v>28</v>
      </c>
      <c r="I205" s="196"/>
      <c r="J205" s="193"/>
      <c r="K205" s="193"/>
      <c r="L205" s="197"/>
      <c r="M205" s="198"/>
      <c r="N205" s="199"/>
      <c r="O205" s="199"/>
      <c r="P205" s="199"/>
      <c r="Q205" s="199"/>
      <c r="R205" s="199"/>
      <c r="S205" s="199"/>
      <c r="T205" s="200"/>
      <c r="AT205" s="201" t="s">
        <v>134</v>
      </c>
      <c r="AU205" s="201" t="s">
        <v>84</v>
      </c>
      <c r="AV205" s="13" t="s">
        <v>82</v>
      </c>
      <c r="AW205" s="13" t="s">
        <v>35</v>
      </c>
      <c r="AX205" s="13" t="s">
        <v>74</v>
      </c>
      <c r="AY205" s="201" t="s">
        <v>123</v>
      </c>
    </row>
    <row r="206" spans="2:51" s="14" customFormat="1" ht="12">
      <c r="B206" s="202"/>
      <c r="C206" s="203"/>
      <c r="D206" s="187" t="s">
        <v>134</v>
      </c>
      <c r="E206" s="204" t="s">
        <v>28</v>
      </c>
      <c r="F206" s="205" t="s">
        <v>153</v>
      </c>
      <c r="G206" s="203"/>
      <c r="H206" s="206">
        <v>1.05</v>
      </c>
      <c r="I206" s="207"/>
      <c r="J206" s="203"/>
      <c r="K206" s="203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134</v>
      </c>
      <c r="AU206" s="212" t="s">
        <v>84</v>
      </c>
      <c r="AV206" s="14" t="s">
        <v>84</v>
      </c>
      <c r="AW206" s="14" t="s">
        <v>35</v>
      </c>
      <c r="AX206" s="14" t="s">
        <v>82</v>
      </c>
      <c r="AY206" s="212" t="s">
        <v>123</v>
      </c>
    </row>
    <row r="207" spans="2:63" s="12" customFormat="1" ht="22.9" customHeight="1">
      <c r="B207" s="158"/>
      <c r="C207" s="159"/>
      <c r="D207" s="160" t="s">
        <v>73</v>
      </c>
      <c r="E207" s="172" t="s">
        <v>161</v>
      </c>
      <c r="F207" s="172" t="s">
        <v>296</v>
      </c>
      <c r="G207" s="159"/>
      <c r="H207" s="159"/>
      <c r="I207" s="162"/>
      <c r="J207" s="173">
        <f>BK207</f>
        <v>0</v>
      </c>
      <c r="K207" s="159"/>
      <c r="L207" s="164"/>
      <c r="M207" s="165"/>
      <c r="N207" s="166"/>
      <c r="O207" s="166"/>
      <c r="P207" s="167">
        <f>SUM(P208:P211)</f>
        <v>0</v>
      </c>
      <c r="Q207" s="166"/>
      <c r="R207" s="167">
        <f>SUM(R208:R211)</f>
        <v>0.0066</v>
      </c>
      <c r="S207" s="166"/>
      <c r="T207" s="168">
        <f>SUM(T208:T211)</f>
        <v>0</v>
      </c>
      <c r="AR207" s="169" t="s">
        <v>82</v>
      </c>
      <c r="AT207" s="170" t="s">
        <v>73</v>
      </c>
      <c r="AU207" s="170" t="s">
        <v>82</v>
      </c>
      <c r="AY207" s="169" t="s">
        <v>123</v>
      </c>
      <c r="BK207" s="171">
        <f>SUM(BK208:BK211)</f>
        <v>0</v>
      </c>
    </row>
    <row r="208" spans="1:65" s="2" customFormat="1" ht="14.45" customHeight="1">
      <c r="A208" s="34"/>
      <c r="B208" s="35"/>
      <c r="C208" s="174" t="s">
        <v>297</v>
      </c>
      <c r="D208" s="174" t="s">
        <v>125</v>
      </c>
      <c r="E208" s="175" t="s">
        <v>298</v>
      </c>
      <c r="F208" s="176" t="s">
        <v>299</v>
      </c>
      <c r="G208" s="177" t="s">
        <v>128</v>
      </c>
      <c r="H208" s="178">
        <v>30</v>
      </c>
      <c r="I208" s="179"/>
      <c r="J208" s="180">
        <f>ROUND(I208*H208,2)</f>
        <v>0</v>
      </c>
      <c r="K208" s="176" t="s">
        <v>28</v>
      </c>
      <c r="L208" s="39"/>
      <c r="M208" s="181" t="s">
        <v>28</v>
      </c>
      <c r="N208" s="182" t="s">
        <v>47</v>
      </c>
      <c r="O208" s="65"/>
      <c r="P208" s="183">
        <f>O208*H208</f>
        <v>0</v>
      </c>
      <c r="Q208" s="183">
        <v>0.00022</v>
      </c>
      <c r="R208" s="183">
        <f>Q208*H208</f>
        <v>0.0066</v>
      </c>
      <c r="S208" s="183">
        <v>0</v>
      </c>
      <c r="T208" s="18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5" t="s">
        <v>130</v>
      </c>
      <c r="AT208" s="185" t="s">
        <v>125</v>
      </c>
      <c r="AU208" s="185" t="s">
        <v>84</v>
      </c>
      <c r="AY208" s="17" t="s">
        <v>123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7" t="s">
        <v>130</v>
      </c>
      <c r="BK208" s="186">
        <f>ROUND(I208*H208,2)</f>
        <v>0</v>
      </c>
      <c r="BL208" s="17" t="s">
        <v>130</v>
      </c>
      <c r="BM208" s="185" t="s">
        <v>300</v>
      </c>
    </row>
    <row r="209" spans="1:47" s="2" customFormat="1" ht="19.5">
      <c r="A209" s="34"/>
      <c r="B209" s="35"/>
      <c r="C209" s="36"/>
      <c r="D209" s="187" t="s">
        <v>132</v>
      </c>
      <c r="E209" s="36"/>
      <c r="F209" s="188" t="s">
        <v>301</v>
      </c>
      <c r="G209" s="36"/>
      <c r="H209" s="36"/>
      <c r="I209" s="189"/>
      <c r="J209" s="36"/>
      <c r="K209" s="36"/>
      <c r="L209" s="39"/>
      <c r="M209" s="190"/>
      <c r="N209" s="191"/>
      <c r="O209" s="65"/>
      <c r="P209" s="65"/>
      <c r="Q209" s="65"/>
      <c r="R209" s="65"/>
      <c r="S209" s="65"/>
      <c r="T209" s="66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132</v>
      </c>
      <c r="AU209" s="17" t="s">
        <v>84</v>
      </c>
    </row>
    <row r="210" spans="2:51" s="13" customFormat="1" ht="12">
      <c r="B210" s="192"/>
      <c r="C210" s="193"/>
      <c r="D210" s="187" t="s">
        <v>134</v>
      </c>
      <c r="E210" s="194" t="s">
        <v>28</v>
      </c>
      <c r="F210" s="195" t="s">
        <v>302</v>
      </c>
      <c r="G210" s="193"/>
      <c r="H210" s="194" t="s">
        <v>28</v>
      </c>
      <c r="I210" s="196"/>
      <c r="J210" s="193"/>
      <c r="K210" s="193"/>
      <c r="L210" s="197"/>
      <c r="M210" s="198"/>
      <c r="N210" s="199"/>
      <c r="O210" s="199"/>
      <c r="P210" s="199"/>
      <c r="Q210" s="199"/>
      <c r="R210" s="199"/>
      <c r="S210" s="199"/>
      <c r="T210" s="200"/>
      <c r="AT210" s="201" t="s">
        <v>134</v>
      </c>
      <c r="AU210" s="201" t="s">
        <v>84</v>
      </c>
      <c r="AV210" s="13" t="s">
        <v>82</v>
      </c>
      <c r="AW210" s="13" t="s">
        <v>35</v>
      </c>
      <c r="AX210" s="13" t="s">
        <v>74</v>
      </c>
      <c r="AY210" s="201" t="s">
        <v>123</v>
      </c>
    </row>
    <row r="211" spans="2:51" s="14" customFormat="1" ht="12">
      <c r="B211" s="202"/>
      <c r="C211" s="203"/>
      <c r="D211" s="187" t="s">
        <v>134</v>
      </c>
      <c r="E211" s="204" t="s">
        <v>28</v>
      </c>
      <c r="F211" s="205" t="s">
        <v>136</v>
      </c>
      <c r="G211" s="203"/>
      <c r="H211" s="206">
        <v>30</v>
      </c>
      <c r="I211" s="207"/>
      <c r="J211" s="203"/>
      <c r="K211" s="203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134</v>
      </c>
      <c r="AU211" s="212" t="s">
        <v>84</v>
      </c>
      <c r="AV211" s="14" t="s">
        <v>84</v>
      </c>
      <c r="AW211" s="14" t="s">
        <v>35</v>
      </c>
      <c r="AX211" s="14" t="s">
        <v>82</v>
      </c>
      <c r="AY211" s="212" t="s">
        <v>123</v>
      </c>
    </row>
    <row r="212" spans="2:63" s="12" customFormat="1" ht="22.9" customHeight="1">
      <c r="B212" s="158"/>
      <c r="C212" s="159"/>
      <c r="D212" s="160" t="s">
        <v>73</v>
      </c>
      <c r="E212" s="172" t="s">
        <v>168</v>
      </c>
      <c r="F212" s="172" t="s">
        <v>303</v>
      </c>
      <c r="G212" s="159"/>
      <c r="H212" s="159"/>
      <c r="I212" s="162"/>
      <c r="J212" s="173">
        <f>BK212</f>
        <v>0</v>
      </c>
      <c r="K212" s="159"/>
      <c r="L212" s="164"/>
      <c r="M212" s="165"/>
      <c r="N212" s="166"/>
      <c r="O212" s="166"/>
      <c r="P212" s="167">
        <f>SUM(P213:P237)</f>
        <v>0</v>
      </c>
      <c r="Q212" s="166"/>
      <c r="R212" s="167">
        <f>SUM(R213:R237)</f>
        <v>53.428495999999996</v>
      </c>
      <c r="S212" s="166"/>
      <c r="T212" s="168">
        <f>SUM(T213:T237)</f>
        <v>0</v>
      </c>
      <c r="AR212" s="169" t="s">
        <v>82</v>
      </c>
      <c r="AT212" s="170" t="s">
        <v>73</v>
      </c>
      <c r="AU212" s="170" t="s">
        <v>82</v>
      </c>
      <c r="AY212" s="169" t="s">
        <v>123</v>
      </c>
      <c r="BK212" s="171">
        <f>SUM(BK213:BK237)</f>
        <v>0</v>
      </c>
    </row>
    <row r="213" spans="1:65" s="2" customFormat="1" ht="14.45" customHeight="1">
      <c r="A213" s="34"/>
      <c r="B213" s="35"/>
      <c r="C213" s="174" t="s">
        <v>304</v>
      </c>
      <c r="D213" s="174" t="s">
        <v>125</v>
      </c>
      <c r="E213" s="175" t="s">
        <v>305</v>
      </c>
      <c r="F213" s="176" t="s">
        <v>306</v>
      </c>
      <c r="G213" s="177" t="s">
        <v>128</v>
      </c>
      <c r="H213" s="178">
        <v>246.1</v>
      </c>
      <c r="I213" s="179"/>
      <c r="J213" s="180">
        <f>ROUND(I213*H213,2)</f>
        <v>0</v>
      </c>
      <c r="K213" s="176" t="s">
        <v>129</v>
      </c>
      <c r="L213" s="39"/>
      <c r="M213" s="181" t="s">
        <v>28</v>
      </c>
      <c r="N213" s="182" t="s">
        <v>47</v>
      </c>
      <c r="O213" s="65"/>
      <c r="P213" s="183">
        <f>O213*H213</f>
        <v>0</v>
      </c>
      <c r="Q213" s="183">
        <v>0.13076</v>
      </c>
      <c r="R213" s="183">
        <f>Q213*H213</f>
        <v>32.180035999999994</v>
      </c>
      <c r="S213" s="183">
        <v>0</v>
      </c>
      <c r="T213" s="18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5" t="s">
        <v>130</v>
      </c>
      <c r="AT213" s="185" t="s">
        <v>125</v>
      </c>
      <c r="AU213" s="185" t="s">
        <v>84</v>
      </c>
      <c r="AY213" s="17" t="s">
        <v>123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7" t="s">
        <v>130</v>
      </c>
      <c r="BK213" s="186">
        <f>ROUND(I213*H213,2)</f>
        <v>0</v>
      </c>
      <c r="BL213" s="17" t="s">
        <v>130</v>
      </c>
      <c r="BM213" s="185" t="s">
        <v>307</v>
      </c>
    </row>
    <row r="214" spans="1:47" s="2" customFormat="1" ht="19.5">
      <c r="A214" s="34"/>
      <c r="B214" s="35"/>
      <c r="C214" s="36"/>
      <c r="D214" s="187" t="s">
        <v>132</v>
      </c>
      <c r="E214" s="36"/>
      <c r="F214" s="188" t="s">
        <v>308</v>
      </c>
      <c r="G214" s="36"/>
      <c r="H214" s="36"/>
      <c r="I214" s="189"/>
      <c r="J214" s="36"/>
      <c r="K214" s="36"/>
      <c r="L214" s="39"/>
      <c r="M214" s="190"/>
      <c r="N214" s="191"/>
      <c r="O214" s="65"/>
      <c r="P214" s="65"/>
      <c r="Q214" s="65"/>
      <c r="R214" s="65"/>
      <c r="S214" s="65"/>
      <c r="T214" s="6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132</v>
      </c>
      <c r="AU214" s="17" t="s">
        <v>84</v>
      </c>
    </row>
    <row r="215" spans="2:51" s="13" customFormat="1" ht="12">
      <c r="B215" s="192"/>
      <c r="C215" s="193"/>
      <c r="D215" s="187" t="s">
        <v>134</v>
      </c>
      <c r="E215" s="194" t="s">
        <v>28</v>
      </c>
      <c r="F215" s="195" t="s">
        <v>309</v>
      </c>
      <c r="G215" s="193"/>
      <c r="H215" s="194" t="s">
        <v>28</v>
      </c>
      <c r="I215" s="196"/>
      <c r="J215" s="193"/>
      <c r="K215" s="193"/>
      <c r="L215" s="197"/>
      <c r="M215" s="198"/>
      <c r="N215" s="199"/>
      <c r="O215" s="199"/>
      <c r="P215" s="199"/>
      <c r="Q215" s="199"/>
      <c r="R215" s="199"/>
      <c r="S215" s="199"/>
      <c r="T215" s="200"/>
      <c r="AT215" s="201" t="s">
        <v>134</v>
      </c>
      <c r="AU215" s="201" t="s">
        <v>84</v>
      </c>
      <c r="AV215" s="13" t="s">
        <v>82</v>
      </c>
      <c r="AW215" s="13" t="s">
        <v>35</v>
      </c>
      <c r="AX215" s="13" t="s">
        <v>74</v>
      </c>
      <c r="AY215" s="201" t="s">
        <v>123</v>
      </c>
    </row>
    <row r="216" spans="2:51" s="13" customFormat="1" ht="12">
      <c r="B216" s="192"/>
      <c r="C216" s="193"/>
      <c r="D216" s="187" t="s">
        <v>134</v>
      </c>
      <c r="E216" s="194" t="s">
        <v>28</v>
      </c>
      <c r="F216" s="195" t="s">
        <v>310</v>
      </c>
      <c r="G216" s="193"/>
      <c r="H216" s="194" t="s">
        <v>28</v>
      </c>
      <c r="I216" s="196"/>
      <c r="J216" s="193"/>
      <c r="K216" s="193"/>
      <c r="L216" s="197"/>
      <c r="M216" s="198"/>
      <c r="N216" s="199"/>
      <c r="O216" s="199"/>
      <c r="P216" s="199"/>
      <c r="Q216" s="199"/>
      <c r="R216" s="199"/>
      <c r="S216" s="199"/>
      <c r="T216" s="200"/>
      <c r="AT216" s="201" t="s">
        <v>134</v>
      </c>
      <c r="AU216" s="201" t="s">
        <v>84</v>
      </c>
      <c r="AV216" s="13" t="s">
        <v>82</v>
      </c>
      <c r="AW216" s="13" t="s">
        <v>35</v>
      </c>
      <c r="AX216" s="13" t="s">
        <v>74</v>
      </c>
      <c r="AY216" s="201" t="s">
        <v>123</v>
      </c>
    </row>
    <row r="217" spans="2:51" s="14" customFormat="1" ht="12">
      <c r="B217" s="202"/>
      <c r="C217" s="203"/>
      <c r="D217" s="187" t="s">
        <v>134</v>
      </c>
      <c r="E217" s="204" t="s">
        <v>28</v>
      </c>
      <c r="F217" s="205" t="s">
        <v>311</v>
      </c>
      <c r="G217" s="203"/>
      <c r="H217" s="206">
        <v>67</v>
      </c>
      <c r="I217" s="207"/>
      <c r="J217" s="203"/>
      <c r="K217" s="203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134</v>
      </c>
      <c r="AU217" s="212" t="s">
        <v>84</v>
      </c>
      <c r="AV217" s="14" t="s">
        <v>84</v>
      </c>
      <c r="AW217" s="14" t="s">
        <v>35</v>
      </c>
      <c r="AX217" s="14" t="s">
        <v>74</v>
      </c>
      <c r="AY217" s="212" t="s">
        <v>123</v>
      </c>
    </row>
    <row r="218" spans="2:51" s="13" customFormat="1" ht="12">
      <c r="B218" s="192"/>
      <c r="C218" s="193"/>
      <c r="D218" s="187" t="s">
        <v>134</v>
      </c>
      <c r="E218" s="194" t="s">
        <v>28</v>
      </c>
      <c r="F218" s="195" t="s">
        <v>312</v>
      </c>
      <c r="G218" s="193"/>
      <c r="H218" s="194" t="s">
        <v>28</v>
      </c>
      <c r="I218" s="196"/>
      <c r="J218" s="193"/>
      <c r="K218" s="193"/>
      <c r="L218" s="197"/>
      <c r="M218" s="198"/>
      <c r="N218" s="199"/>
      <c r="O218" s="199"/>
      <c r="P218" s="199"/>
      <c r="Q218" s="199"/>
      <c r="R218" s="199"/>
      <c r="S218" s="199"/>
      <c r="T218" s="200"/>
      <c r="AT218" s="201" t="s">
        <v>134</v>
      </c>
      <c r="AU218" s="201" t="s">
        <v>84</v>
      </c>
      <c r="AV218" s="13" t="s">
        <v>82</v>
      </c>
      <c r="AW218" s="13" t="s">
        <v>35</v>
      </c>
      <c r="AX218" s="13" t="s">
        <v>74</v>
      </c>
      <c r="AY218" s="201" t="s">
        <v>123</v>
      </c>
    </row>
    <row r="219" spans="2:51" s="14" customFormat="1" ht="12">
      <c r="B219" s="202"/>
      <c r="C219" s="203"/>
      <c r="D219" s="187" t="s">
        <v>134</v>
      </c>
      <c r="E219" s="204" t="s">
        <v>28</v>
      </c>
      <c r="F219" s="205" t="s">
        <v>313</v>
      </c>
      <c r="G219" s="203"/>
      <c r="H219" s="206">
        <v>33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134</v>
      </c>
      <c r="AU219" s="212" t="s">
        <v>84</v>
      </c>
      <c r="AV219" s="14" t="s">
        <v>84</v>
      </c>
      <c r="AW219" s="14" t="s">
        <v>35</v>
      </c>
      <c r="AX219" s="14" t="s">
        <v>74</v>
      </c>
      <c r="AY219" s="212" t="s">
        <v>123</v>
      </c>
    </row>
    <row r="220" spans="2:51" s="13" customFormat="1" ht="12">
      <c r="B220" s="192"/>
      <c r="C220" s="193"/>
      <c r="D220" s="187" t="s">
        <v>134</v>
      </c>
      <c r="E220" s="194" t="s">
        <v>28</v>
      </c>
      <c r="F220" s="195" t="s">
        <v>314</v>
      </c>
      <c r="G220" s="193"/>
      <c r="H220" s="194" t="s">
        <v>28</v>
      </c>
      <c r="I220" s="196"/>
      <c r="J220" s="193"/>
      <c r="K220" s="193"/>
      <c r="L220" s="197"/>
      <c r="M220" s="198"/>
      <c r="N220" s="199"/>
      <c r="O220" s="199"/>
      <c r="P220" s="199"/>
      <c r="Q220" s="199"/>
      <c r="R220" s="199"/>
      <c r="S220" s="199"/>
      <c r="T220" s="200"/>
      <c r="AT220" s="201" t="s">
        <v>134</v>
      </c>
      <c r="AU220" s="201" t="s">
        <v>84</v>
      </c>
      <c r="AV220" s="13" t="s">
        <v>82</v>
      </c>
      <c r="AW220" s="13" t="s">
        <v>35</v>
      </c>
      <c r="AX220" s="13" t="s">
        <v>74</v>
      </c>
      <c r="AY220" s="201" t="s">
        <v>123</v>
      </c>
    </row>
    <row r="221" spans="2:51" s="14" customFormat="1" ht="12">
      <c r="B221" s="202"/>
      <c r="C221" s="203"/>
      <c r="D221" s="187" t="s">
        <v>134</v>
      </c>
      <c r="E221" s="204" t="s">
        <v>28</v>
      </c>
      <c r="F221" s="205" t="s">
        <v>315</v>
      </c>
      <c r="G221" s="203"/>
      <c r="H221" s="206">
        <v>38.4</v>
      </c>
      <c r="I221" s="207"/>
      <c r="J221" s="203"/>
      <c r="K221" s="203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134</v>
      </c>
      <c r="AU221" s="212" t="s">
        <v>84</v>
      </c>
      <c r="AV221" s="14" t="s">
        <v>84</v>
      </c>
      <c r="AW221" s="14" t="s">
        <v>35</v>
      </c>
      <c r="AX221" s="14" t="s">
        <v>74</v>
      </c>
      <c r="AY221" s="212" t="s">
        <v>123</v>
      </c>
    </row>
    <row r="222" spans="2:51" s="13" customFormat="1" ht="12">
      <c r="B222" s="192"/>
      <c r="C222" s="193"/>
      <c r="D222" s="187" t="s">
        <v>134</v>
      </c>
      <c r="E222" s="194" t="s">
        <v>28</v>
      </c>
      <c r="F222" s="195" t="s">
        <v>316</v>
      </c>
      <c r="G222" s="193"/>
      <c r="H222" s="194" t="s">
        <v>28</v>
      </c>
      <c r="I222" s="196"/>
      <c r="J222" s="193"/>
      <c r="K222" s="193"/>
      <c r="L222" s="197"/>
      <c r="M222" s="198"/>
      <c r="N222" s="199"/>
      <c r="O222" s="199"/>
      <c r="P222" s="199"/>
      <c r="Q222" s="199"/>
      <c r="R222" s="199"/>
      <c r="S222" s="199"/>
      <c r="T222" s="200"/>
      <c r="AT222" s="201" t="s">
        <v>134</v>
      </c>
      <c r="AU222" s="201" t="s">
        <v>84</v>
      </c>
      <c r="AV222" s="13" t="s">
        <v>82</v>
      </c>
      <c r="AW222" s="13" t="s">
        <v>35</v>
      </c>
      <c r="AX222" s="13" t="s">
        <v>74</v>
      </c>
      <c r="AY222" s="201" t="s">
        <v>123</v>
      </c>
    </row>
    <row r="223" spans="2:51" s="14" customFormat="1" ht="12">
      <c r="B223" s="202"/>
      <c r="C223" s="203"/>
      <c r="D223" s="187" t="s">
        <v>134</v>
      </c>
      <c r="E223" s="204" t="s">
        <v>28</v>
      </c>
      <c r="F223" s="205" t="s">
        <v>317</v>
      </c>
      <c r="G223" s="203"/>
      <c r="H223" s="206">
        <v>42</v>
      </c>
      <c r="I223" s="207"/>
      <c r="J223" s="203"/>
      <c r="K223" s="203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134</v>
      </c>
      <c r="AU223" s="212" t="s">
        <v>84</v>
      </c>
      <c r="AV223" s="14" t="s">
        <v>84</v>
      </c>
      <c r="AW223" s="14" t="s">
        <v>35</v>
      </c>
      <c r="AX223" s="14" t="s">
        <v>74</v>
      </c>
      <c r="AY223" s="212" t="s">
        <v>123</v>
      </c>
    </row>
    <row r="224" spans="2:51" s="13" customFormat="1" ht="12">
      <c r="B224" s="192"/>
      <c r="C224" s="193"/>
      <c r="D224" s="187" t="s">
        <v>134</v>
      </c>
      <c r="E224" s="194" t="s">
        <v>28</v>
      </c>
      <c r="F224" s="195" t="s">
        <v>318</v>
      </c>
      <c r="G224" s="193"/>
      <c r="H224" s="194" t="s">
        <v>28</v>
      </c>
      <c r="I224" s="196"/>
      <c r="J224" s="193"/>
      <c r="K224" s="193"/>
      <c r="L224" s="197"/>
      <c r="M224" s="198"/>
      <c r="N224" s="199"/>
      <c r="O224" s="199"/>
      <c r="P224" s="199"/>
      <c r="Q224" s="199"/>
      <c r="R224" s="199"/>
      <c r="S224" s="199"/>
      <c r="T224" s="200"/>
      <c r="AT224" s="201" t="s">
        <v>134</v>
      </c>
      <c r="AU224" s="201" t="s">
        <v>84</v>
      </c>
      <c r="AV224" s="13" t="s">
        <v>82</v>
      </c>
      <c r="AW224" s="13" t="s">
        <v>35</v>
      </c>
      <c r="AX224" s="13" t="s">
        <v>74</v>
      </c>
      <c r="AY224" s="201" t="s">
        <v>123</v>
      </c>
    </row>
    <row r="225" spans="2:51" s="14" customFormat="1" ht="12">
      <c r="B225" s="202"/>
      <c r="C225" s="203"/>
      <c r="D225" s="187" t="s">
        <v>134</v>
      </c>
      <c r="E225" s="204" t="s">
        <v>28</v>
      </c>
      <c r="F225" s="205" t="s">
        <v>319</v>
      </c>
      <c r="G225" s="203"/>
      <c r="H225" s="206">
        <v>46.5</v>
      </c>
      <c r="I225" s="207"/>
      <c r="J225" s="203"/>
      <c r="K225" s="203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134</v>
      </c>
      <c r="AU225" s="212" t="s">
        <v>84</v>
      </c>
      <c r="AV225" s="14" t="s">
        <v>84</v>
      </c>
      <c r="AW225" s="14" t="s">
        <v>35</v>
      </c>
      <c r="AX225" s="14" t="s">
        <v>74</v>
      </c>
      <c r="AY225" s="212" t="s">
        <v>123</v>
      </c>
    </row>
    <row r="226" spans="2:51" s="13" customFormat="1" ht="12">
      <c r="B226" s="192"/>
      <c r="C226" s="193"/>
      <c r="D226" s="187" t="s">
        <v>134</v>
      </c>
      <c r="E226" s="194" t="s">
        <v>28</v>
      </c>
      <c r="F226" s="195" t="s">
        <v>320</v>
      </c>
      <c r="G226" s="193"/>
      <c r="H226" s="194" t="s">
        <v>28</v>
      </c>
      <c r="I226" s="196"/>
      <c r="J226" s="193"/>
      <c r="K226" s="193"/>
      <c r="L226" s="197"/>
      <c r="M226" s="198"/>
      <c r="N226" s="199"/>
      <c r="O226" s="199"/>
      <c r="P226" s="199"/>
      <c r="Q226" s="199"/>
      <c r="R226" s="199"/>
      <c r="S226" s="199"/>
      <c r="T226" s="200"/>
      <c r="AT226" s="201" t="s">
        <v>134</v>
      </c>
      <c r="AU226" s="201" t="s">
        <v>84</v>
      </c>
      <c r="AV226" s="13" t="s">
        <v>82</v>
      </c>
      <c r="AW226" s="13" t="s">
        <v>35</v>
      </c>
      <c r="AX226" s="13" t="s">
        <v>74</v>
      </c>
      <c r="AY226" s="201" t="s">
        <v>123</v>
      </c>
    </row>
    <row r="227" spans="2:51" s="14" customFormat="1" ht="12">
      <c r="B227" s="202"/>
      <c r="C227" s="203"/>
      <c r="D227" s="187" t="s">
        <v>134</v>
      </c>
      <c r="E227" s="204" t="s">
        <v>28</v>
      </c>
      <c r="F227" s="205" t="s">
        <v>321</v>
      </c>
      <c r="G227" s="203"/>
      <c r="H227" s="206">
        <v>19.2</v>
      </c>
      <c r="I227" s="207"/>
      <c r="J227" s="203"/>
      <c r="K227" s="203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134</v>
      </c>
      <c r="AU227" s="212" t="s">
        <v>84</v>
      </c>
      <c r="AV227" s="14" t="s">
        <v>84</v>
      </c>
      <c r="AW227" s="14" t="s">
        <v>35</v>
      </c>
      <c r="AX227" s="14" t="s">
        <v>74</v>
      </c>
      <c r="AY227" s="212" t="s">
        <v>123</v>
      </c>
    </row>
    <row r="228" spans="2:51" s="15" customFormat="1" ht="12">
      <c r="B228" s="213"/>
      <c r="C228" s="214"/>
      <c r="D228" s="187" t="s">
        <v>134</v>
      </c>
      <c r="E228" s="215" t="s">
        <v>28</v>
      </c>
      <c r="F228" s="216" t="s">
        <v>154</v>
      </c>
      <c r="G228" s="214"/>
      <c r="H228" s="217">
        <v>246.1</v>
      </c>
      <c r="I228" s="218"/>
      <c r="J228" s="214"/>
      <c r="K228" s="214"/>
      <c r="L228" s="219"/>
      <c r="M228" s="220"/>
      <c r="N228" s="221"/>
      <c r="O228" s="221"/>
      <c r="P228" s="221"/>
      <c r="Q228" s="221"/>
      <c r="R228" s="221"/>
      <c r="S228" s="221"/>
      <c r="T228" s="222"/>
      <c r="AT228" s="223" t="s">
        <v>134</v>
      </c>
      <c r="AU228" s="223" t="s">
        <v>84</v>
      </c>
      <c r="AV228" s="15" t="s">
        <v>130</v>
      </c>
      <c r="AW228" s="15" t="s">
        <v>35</v>
      </c>
      <c r="AX228" s="15" t="s">
        <v>82</v>
      </c>
      <c r="AY228" s="223" t="s">
        <v>123</v>
      </c>
    </row>
    <row r="229" spans="1:65" s="2" customFormat="1" ht="14.45" customHeight="1">
      <c r="A229" s="34"/>
      <c r="B229" s="35"/>
      <c r="C229" s="174" t="s">
        <v>322</v>
      </c>
      <c r="D229" s="174" t="s">
        <v>125</v>
      </c>
      <c r="E229" s="175" t="s">
        <v>323</v>
      </c>
      <c r="F229" s="176" t="s">
        <v>324</v>
      </c>
      <c r="G229" s="177" t="s">
        <v>128</v>
      </c>
      <c r="H229" s="178">
        <v>109</v>
      </c>
      <c r="I229" s="179"/>
      <c r="J229" s="180">
        <f>ROUND(I229*H229,2)</f>
        <v>0</v>
      </c>
      <c r="K229" s="176" t="s">
        <v>28</v>
      </c>
      <c r="L229" s="39"/>
      <c r="M229" s="181" t="s">
        <v>28</v>
      </c>
      <c r="N229" s="182" t="s">
        <v>47</v>
      </c>
      <c r="O229" s="65"/>
      <c r="P229" s="183">
        <f>O229*H229</f>
        <v>0</v>
      </c>
      <c r="Q229" s="183">
        <v>0.19494</v>
      </c>
      <c r="R229" s="183">
        <f>Q229*H229</f>
        <v>21.24846</v>
      </c>
      <c r="S229" s="183">
        <v>0</v>
      </c>
      <c r="T229" s="184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5" t="s">
        <v>130</v>
      </c>
      <c r="AT229" s="185" t="s">
        <v>125</v>
      </c>
      <c r="AU229" s="185" t="s">
        <v>84</v>
      </c>
      <c r="AY229" s="17" t="s">
        <v>123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7" t="s">
        <v>130</v>
      </c>
      <c r="BK229" s="186">
        <f>ROUND(I229*H229,2)</f>
        <v>0</v>
      </c>
      <c r="BL229" s="17" t="s">
        <v>130</v>
      </c>
      <c r="BM229" s="185" t="s">
        <v>325</v>
      </c>
    </row>
    <row r="230" spans="1:47" s="2" customFormat="1" ht="12">
      <c r="A230" s="34"/>
      <c r="B230" s="35"/>
      <c r="C230" s="36"/>
      <c r="D230" s="187" t="s">
        <v>132</v>
      </c>
      <c r="E230" s="36"/>
      <c r="F230" s="188" t="s">
        <v>324</v>
      </c>
      <c r="G230" s="36"/>
      <c r="H230" s="36"/>
      <c r="I230" s="189"/>
      <c r="J230" s="36"/>
      <c r="K230" s="36"/>
      <c r="L230" s="39"/>
      <c r="M230" s="190"/>
      <c r="N230" s="191"/>
      <c r="O230" s="65"/>
      <c r="P230" s="65"/>
      <c r="Q230" s="65"/>
      <c r="R230" s="65"/>
      <c r="S230" s="65"/>
      <c r="T230" s="66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132</v>
      </c>
      <c r="AU230" s="17" t="s">
        <v>84</v>
      </c>
    </row>
    <row r="231" spans="2:51" s="13" customFormat="1" ht="12">
      <c r="B231" s="192"/>
      <c r="C231" s="193"/>
      <c r="D231" s="187" t="s">
        <v>134</v>
      </c>
      <c r="E231" s="194" t="s">
        <v>28</v>
      </c>
      <c r="F231" s="195" t="s">
        <v>326</v>
      </c>
      <c r="G231" s="193"/>
      <c r="H231" s="194" t="s">
        <v>28</v>
      </c>
      <c r="I231" s="196"/>
      <c r="J231" s="193"/>
      <c r="K231" s="193"/>
      <c r="L231" s="197"/>
      <c r="M231" s="198"/>
      <c r="N231" s="199"/>
      <c r="O231" s="199"/>
      <c r="P231" s="199"/>
      <c r="Q231" s="199"/>
      <c r="R231" s="199"/>
      <c r="S231" s="199"/>
      <c r="T231" s="200"/>
      <c r="AT231" s="201" t="s">
        <v>134</v>
      </c>
      <c r="AU231" s="201" t="s">
        <v>84</v>
      </c>
      <c r="AV231" s="13" t="s">
        <v>82</v>
      </c>
      <c r="AW231" s="13" t="s">
        <v>35</v>
      </c>
      <c r="AX231" s="13" t="s">
        <v>74</v>
      </c>
      <c r="AY231" s="201" t="s">
        <v>123</v>
      </c>
    </row>
    <row r="232" spans="2:51" s="13" customFormat="1" ht="22.5">
      <c r="B232" s="192"/>
      <c r="C232" s="193"/>
      <c r="D232" s="187" t="s">
        <v>134</v>
      </c>
      <c r="E232" s="194" t="s">
        <v>28</v>
      </c>
      <c r="F232" s="195" t="s">
        <v>327</v>
      </c>
      <c r="G232" s="193"/>
      <c r="H232" s="194" t="s">
        <v>28</v>
      </c>
      <c r="I232" s="196"/>
      <c r="J232" s="193"/>
      <c r="K232" s="193"/>
      <c r="L232" s="197"/>
      <c r="M232" s="198"/>
      <c r="N232" s="199"/>
      <c r="O232" s="199"/>
      <c r="P232" s="199"/>
      <c r="Q232" s="199"/>
      <c r="R232" s="199"/>
      <c r="S232" s="199"/>
      <c r="T232" s="200"/>
      <c r="AT232" s="201" t="s">
        <v>134</v>
      </c>
      <c r="AU232" s="201" t="s">
        <v>84</v>
      </c>
      <c r="AV232" s="13" t="s">
        <v>82</v>
      </c>
      <c r="AW232" s="13" t="s">
        <v>35</v>
      </c>
      <c r="AX232" s="13" t="s">
        <v>74</v>
      </c>
      <c r="AY232" s="201" t="s">
        <v>123</v>
      </c>
    </row>
    <row r="233" spans="2:51" s="13" customFormat="1" ht="12">
      <c r="B233" s="192"/>
      <c r="C233" s="193"/>
      <c r="D233" s="187" t="s">
        <v>134</v>
      </c>
      <c r="E233" s="194" t="s">
        <v>28</v>
      </c>
      <c r="F233" s="195" t="s">
        <v>310</v>
      </c>
      <c r="G233" s="193"/>
      <c r="H233" s="194" t="s">
        <v>28</v>
      </c>
      <c r="I233" s="196"/>
      <c r="J233" s="193"/>
      <c r="K233" s="193"/>
      <c r="L233" s="197"/>
      <c r="M233" s="198"/>
      <c r="N233" s="199"/>
      <c r="O233" s="199"/>
      <c r="P233" s="199"/>
      <c r="Q233" s="199"/>
      <c r="R233" s="199"/>
      <c r="S233" s="199"/>
      <c r="T233" s="200"/>
      <c r="AT233" s="201" t="s">
        <v>134</v>
      </c>
      <c r="AU233" s="201" t="s">
        <v>84</v>
      </c>
      <c r="AV233" s="13" t="s">
        <v>82</v>
      </c>
      <c r="AW233" s="13" t="s">
        <v>35</v>
      </c>
      <c r="AX233" s="13" t="s">
        <v>74</v>
      </c>
      <c r="AY233" s="201" t="s">
        <v>123</v>
      </c>
    </row>
    <row r="234" spans="2:51" s="14" customFormat="1" ht="12">
      <c r="B234" s="202"/>
      <c r="C234" s="203"/>
      <c r="D234" s="187" t="s">
        <v>134</v>
      </c>
      <c r="E234" s="204" t="s">
        <v>28</v>
      </c>
      <c r="F234" s="205" t="s">
        <v>311</v>
      </c>
      <c r="G234" s="203"/>
      <c r="H234" s="206">
        <v>67</v>
      </c>
      <c r="I234" s="207"/>
      <c r="J234" s="203"/>
      <c r="K234" s="203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134</v>
      </c>
      <c r="AU234" s="212" t="s">
        <v>84</v>
      </c>
      <c r="AV234" s="14" t="s">
        <v>84</v>
      </c>
      <c r="AW234" s="14" t="s">
        <v>35</v>
      </c>
      <c r="AX234" s="14" t="s">
        <v>74</v>
      </c>
      <c r="AY234" s="212" t="s">
        <v>123</v>
      </c>
    </row>
    <row r="235" spans="2:51" s="13" customFormat="1" ht="12">
      <c r="B235" s="192"/>
      <c r="C235" s="193"/>
      <c r="D235" s="187" t="s">
        <v>134</v>
      </c>
      <c r="E235" s="194" t="s">
        <v>28</v>
      </c>
      <c r="F235" s="195" t="s">
        <v>316</v>
      </c>
      <c r="G235" s="193"/>
      <c r="H235" s="194" t="s">
        <v>28</v>
      </c>
      <c r="I235" s="196"/>
      <c r="J235" s="193"/>
      <c r="K235" s="193"/>
      <c r="L235" s="197"/>
      <c r="M235" s="198"/>
      <c r="N235" s="199"/>
      <c r="O235" s="199"/>
      <c r="P235" s="199"/>
      <c r="Q235" s="199"/>
      <c r="R235" s="199"/>
      <c r="S235" s="199"/>
      <c r="T235" s="200"/>
      <c r="AT235" s="201" t="s">
        <v>134</v>
      </c>
      <c r="AU235" s="201" t="s">
        <v>84</v>
      </c>
      <c r="AV235" s="13" t="s">
        <v>82</v>
      </c>
      <c r="AW235" s="13" t="s">
        <v>35</v>
      </c>
      <c r="AX235" s="13" t="s">
        <v>74</v>
      </c>
      <c r="AY235" s="201" t="s">
        <v>123</v>
      </c>
    </row>
    <row r="236" spans="2:51" s="14" customFormat="1" ht="12">
      <c r="B236" s="202"/>
      <c r="C236" s="203"/>
      <c r="D236" s="187" t="s">
        <v>134</v>
      </c>
      <c r="E236" s="204" t="s">
        <v>28</v>
      </c>
      <c r="F236" s="205" t="s">
        <v>317</v>
      </c>
      <c r="G236" s="203"/>
      <c r="H236" s="206">
        <v>42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134</v>
      </c>
      <c r="AU236" s="212" t="s">
        <v>84</v>
      </c>
      <c r="AV236" s="14" t="s">
        <v>84</v>
      </c>
      <c r="AW236" s="14" t="s">
        <v>35</v>
      </c>
      <c r="AX236" s="14" t="s">
        <v>74</v>
      </c>
      <c r="AY236" s="212" t="s">
        <v>123</v>
      </c>
    </row>
    <row r="237" spans="2:51" s="15" customFormat="1" ht="12">
      <c r="B237" s="213"/>
      <c r="C237" s="214"/>
      <c r="D237" s="187" t="s">
        <v>134</v>
      </c>
      <c r="E237" s="215" t="s">
        <v>28</v>
      </c>
      <c r="F237" s="216" t="s">
        <v>154</v>
      </c>
      <c r="G237" s="214"/>
      <c r="H237" s="217">
        <v>109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134</v>
      </c>
      <c r="AU237" s="223" t="s">
        <v>84</v>
      </c>
      <c r="AV237" s="15" t="s">
        <v>130</v>
      </c>
      <c r="AW237" s="15" t="s">
        <v>35</v>
      </c>
      <c r="AX237" s="15" t="s">
        <v>82</v>
      </c>
      <c r="AY237" s="223" t="s">
        <v>123</v>
      </c>
    </row>
    <row r="238" spans="2:63" s="12" customFormat="1" ht="22.9" customHeight="1">
      <c r="B238" s="158"/>
      <c r="C238" s="159"/>
      <c r="D238" s="160" t="s">
        <v>73</v>
      </c>
      <c r="E238" s="172" t="s">
        <v>190</v>
      </c>
      <c r="F238" s="172" t="s">
        <v>328</v>
      </c>
      <c r="G238" s="159"/>
      <c r="H238" s="159"/>
      <c r="I238" s="162"/>
      <c r="J238" s="173">
        <f>BK238</f>
        <v>0</v>
      </c>
      <c r="K238" s="159"/>
      <c r="L238" s="164"/>
      <c r="M238" s="165"/>
      <c r="N238" s="166"/>
      <c r="O238" s="166"/>
      <c r="P238" s="167">
        <f>SUM(P239:P342)</f>
        <v>0</v>
      </c>
      <c r="Q238" s="166"/>
      <c r="R238" s="167">
        <f>SUM(R239:R342)</f>
        <v>2.1751549999999997</v>
      </c>
      <c r="S238" s="166"/>
      <c r="T238" s="168">
        <f>SUM(T239:T342)</f>
        <v>91.087203</v>
      </c>
      <c r="AR238" s="169" t="s">
        <v>82</v>
      </c>
      <c r="AT238" s="170" t="s">
        <v>73</v>
      </c>
      <c r="AU238" s="170" t="s">
        <v>82</v>
      </c>
      <c r="AY238" s="169" t="s">
        <v>123</v>
      </c>
      <c r="BK238" s="171">
        <f>SUM(BK239:BK342)</f>
        <v>0</v>
      </c>
    </row>
    <row r="239" spans="1:65" s="2" customFormat="1" ht="14.45" customHeight="1">
      <c r="A239" s="34"/>
      <c r="B239" s="35"/>
      <c r="C239" s="174" t="s">
        <v>329</v>
      </c>
      <c r="D239" s="174" t="s">
        <v>125</v>
      </c>
      <c r="E239" s="175" t="s">
        <v>330</v>
      </c>
      <c r="F239" s="176" t="s">
        <v>331</v>
      </c>
      <c r="G239" s="177" t="s">
        <v>128</v>
      </c>
      <c r="H239" s="178">
        <v>246.1</v>
      </c>
      <c r="I239" s="179"/>
      <c r="J239" s="180">
        <f>ROUND(I239*H239,2)</f>
        <v>0</v>
      </c>
      <c r="K239" s="176" t="s">
        <v>129</v>
      </c>
      <c r="L239" s="39"/>
      <c r="M239" s="181" t="s">
        <v>28</v>
      </c>
      <c r="N239" s="182" t="s">
        <v>47</v>
      </c>
      <c r="O239" s="65"/>
      <c r="P239" s="183">
        <f>O239*H239</f>
        <v>0</v>
      </c>
      <c r="Q239" s="183">
        <v>0</v>
      </c>
      <c r="R239" s="183">
        <f>Q239*H239</f>
        <v>0</v>
      </c>
      <c r="S239" s="183">
        <v>0.07223</v>
      </c>
      <c r="T239" s="184">
        <f>S239*H239</f>
        <v>17.775803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5" t="s">
        <v>130</v>
      </c>
      <c r="AT239" s="185" t="s">
        <v>125</v>
      </c>
      <c r="AU239" s="185" t="s">
        <v>84</v>
      </c>
      <c r="AY239" s="17" t="s">
        <v>123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7" t="s">
        <v>130</v>
      </c>
      <c r="BK239" s="186">
        <f>ROUND(I239*H239,2)</f>
        <v>0</v>
      </c>
      <c r="BL239" s="17" t="s">
        <v>130</v>
      </c>
      <c r="BM239" s="185" t="s">
        <v>332</v>
      </c>
    </row>
    <row r="240" spans="1:47" s="2" customFormat="1" ht="19.5">
      <c r="A240" s="34"/>
      <c r="B240" s="35"/>
      <c r="C240" s="36"/>
      <c r="D240" s="187" t="s">
        <v>132</v>
      </c>
      <c r="E240" s="36"/>
      <c r="F240" s="188" t="s">
        <v>333</v>
      </c>
      <c r="G240" s="36"/>
      <c r="H240" s="36"/>
      <c r="I240" s="189"/>
      <c r="J240" s="36"/>
      <c r="K240" s="36"/>
      <c r="L240" s="39"/>
      <c r="M240" s="190"/>
      <c r="N240" s="191"/>
      <c r="O240" s="65"/>
      <c r="P240" s="65"/>
      <c r="Q240" s="65"/>
      <c r="R240" s="65"/>
      <c r="S240" s="65"/>
      <c r="T240" s="6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132</v>
      </c>
      <c r="AU240" s="17" t="s">
        <v>84</v>
      </c>
    </row>
    <row r="241" spans="2:51" s="13" customFormat="1" ht="12">
      <c r="B241" s="192"/>
      <c r="C241" s="193"/>
      <c r="D241" s="187" t="s">
        <v>134</v>
      </c>
      <c r="E241" s="194" t="s">
        <v>28</v>
      </c>
      <c r="F241" s="195" t="s">
        <v>334</v>
      </c>
      <c r="G241" s="193"/>
      <c r="H241" s="194" t="s">
        <v>28</v>
      </c>
      <c r="I241" s="196"/>
      <c r="J241" s="193"/>
      <c r="K241" s="193"/>
      <c r="L241" s="197"/>
      <c r="M241" s="198"/>
      <c r="N241" s="199"/>
      <c r="O241" s="199"/>
      <c r="P241" s="199"/>
      <c r="Q241" s="199"/>
      <c r="R241" s="199"/>
      <c r="S241" s="199"/>
      <c r="T241" s="200"/>
      <c r="AT241" s="201" t="s">
        <v>134</v>
      </c>
      <c r="AU241" s="201" t="s">
        <v>84</v>
      </c>
      <c r="AV241" s="13" t="s">
        <v>82</v>
      </c>
      <c r="AW241" s="13" t="s">
        <v>35</v>
      </c>
      <c r="AX241" s="13" t="s">
        <v>74</v>
      </c>
      <c r="AY241" s="201" t="s">
        <v>123</v>
      </c>
    </row>
    <row r="242" spans="2:51" s="13" customFormat="1" ht="12">
      <c r="B242" s="192"/>
      <c r="C242" s="193"/>
      <c r="D242" s="187" t="s">
        <v>134</v>
      </c>
      <c r="E242" s="194" t="s">
        <v>28</v>
      </c>
      <c r="F242" s="195" t="s">
        <v>310</v>
      </c>
      <c r="G242" s="193"/>
      <c r="H242" s="194" t="s">
        <v>28</v>
      </c>
      <c r="I242" s="196"/>
      <c r="J242" s="193"/>
      <c r="K242" s="193"/>
      <c r="L242" s="197"/>
      <c r="M242" s="198"/>
      <c r="N242" s="199"/>
      <c r="O242" s="199"/>
      <c r="P242" s="199"/>
      <c r="Q242" s="199"/>
      <c r="R242" s="199"/>
      <c r="S242" s="199"/>
      <c r="T242" s="200"/>
      <c r="AT242" s="201" t="s">
        <v>134</v>
      </c>
      <c r="AU242" s="201" t="s">
        <v>84</v>
      </c>
      <c r="AV242" s="13" t="s">
        <v>82</v>
      </c>
      <c r="AW242" s="13" t="s">
        <v>35</v>
      </c>
      <c r="AX242" s="13" t="s">
        <v>74</v>
      </c>
      <c r="AY242" s="201" t="s">
        <v>123</v>
      </c>
    </row>
    <row r="243" spans="2:51" s="14" customFormat="1" ht="12">
      <c r="B243" s="202"/>
      <c r="C243" s="203"/>
      <c r="D243" s="187" t="s">
        <v>134</v>
      </c>
      <c r="E243" s="204" t="s">
        <v>28</v>
      </c>
      <c r="F243" s="205" t="s">
        <v>311</v>
      </c>
      <c r="G243" s="203"/>
      <c r="H243" s="206">
        <v>67</v>
      </c>
      <c r="I243" s="207"/>
      <c r="J243" s="203"/>
      <c r="K243" s="203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134</v>
      </c>
      <c r="AU243" s="212" t="s">
        <v>84</v>
      </c>
      <c r="AV243" s="14" t="s">
        <v>84</v>
      </c>
      <c r="AW243" s="14" t="s">
        <v>35</v>
      </c>
      <c r="AX243" s="14" t="s">
        <v>74</v>
      </c>
      <c r="AY243" s="212" t="s">
        <v>123</v>
      </c>
    </row>
    <row r="244" spans="2:51" s="13" customFormat="1" ht="12">
      <c r="B244" s="192"/>
      <c r="C244" s="193"/>
      <c r="D244" s="187" t="s">
        <v>134</v>
      </c>
      <c r="E244" s="194" t="s">
        <v>28</v>
      </c>
      <c r="F244" s="195" t="s">
        <v>312</v>
      </c>
      <c r="G244" s="193"/>
      <c r="H244" s="194" t="s">
        <v>28</v>
      </c>
      <c r="I244" s="196"/>
      <c r="J244" s="193"/>
      <c r="K244" s="193"/>
      <c r="L244" s="197"/>
      <c r="M244" s="198"/>
      <c r="N244" s="199"/>
      <c r="O244" s="199"/>
      <c r="P244" s="199"/>
      <c r="Q244" s="199"/>
      <c r="R244" s="199"/>
      <c r="S244" s="199"/>
      <c r="T244" s="200"/>
      <c r="AT244" s="201" t="s">
        <v>134</v>
      </c>
      <c r="AU244" s="201" t="s">
        <v>84</v>
      </c>
      <c r="AV244" s="13" t="s">
        <v>82</v>
      </c>
      <c r="AW244" s="13" t="s">
        <v>35</v>
      </c>
      <c r="AX244" s="13" t="s">
        <v>74</v>
      </c>
      <c r="AY244" s="201" t="s">
        <v>123</v>
      </c>
    </row>
    <row r="245" spans="2:51" s="14" customFormat="1" ht="12">
      <c r="B245" s="202"/>
      <c r="C245" s="203"/>
      <c r="D245" s="187" t="s">
        <v>134</v>
      </c>
      <c r="E245" s="204" t="s">
        <v>28</v>
      </c>
      <c r="F245" s="205" t="s">
        <v>313</v>
      </c>
      <c r="G245" s="203"/>
      <c r="H245" s="206">
        <v>33</v>
      </c>
      <c r="I245" s="207"/>
      <c r="J245" s="203"/>
      <c r="K245" s="203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134</v>
      </c>
      <c r="AU245" s="212" t="s">
        <v>84</v>
      </c>
      <c r="AV245" s="14" t="s">
        <v>84</v>
      </c>
      <c r="AW245" s="14" t="s">
        <v>35</v>
      </c>
      <c r="AX245" s="14" t="s">
        <v>74</v>
      </c>
      <c r="AY245" s="212" t="s">
        <v>123</v>
      </c>
    </row>
    <row r="246" spans="2:51" s="13" customFormat="1" ht="12">
      <c r="B246" s="192"/>
      <c r="C246" s="193"/>
      <c r="D246" s="187" t="s">
        <v>134</v>
      </c>
      <c r="E246" s="194" t="s">
        <v>28</v>
      </c>
      <c r="F246" s="195" t="s">
        <v>314</v>
      </c>
      <c r="G246" s="193"/>
      <c r="H246" s="194" t="s">
        <v>28</v>
      </c>
      <c r="I246" s="196"/>
      <c r="J246" s="193"/>
      <c r="K246" s="193"/>
      <c r="L246" s="197"/>
      <c r="M246" s="198"/>
      <c r="N246" s="199"/>
      <c r="O246" s="199"/>
      <c r="P246" s="199"/>
      <c r="Q246" s="199"/>
      <c r="R246" s="199"/>
      <c r="S246" s="199"/>
      <c r="T246" s="200"/>
      <c r="AT246" s="201" t="s">
        <v>134</v>
      </c>
      <c r="AU246" s="201" t="s">
        <v>84</v>
      </c>
      <c r="AV246" s="13" t="s">
        <v>82</v>
      </c>
      <c r="AW246" s="13" t="s">
        <v>35</v>
      </c>
      <c r="AX246" s="13" t="s">
        <v>74</v>
      </c>
      <c r="AY246" s="201" t="s">
        <v>123</v>
      </c>
    </row>
    <row r="247" spans="2:51" s="14" customFormat="1" ht="12">
      <c r="B247" s="202"/>
      <c r="C247" s="203"/>
      <c r="D247" s="187" t="s">
        <v>134</v>
      </c>
      <c r="E247" s="204" t="s">
        <v>28</v>
      </c>
      <c r="F247" s="205" t="s">
        <v>315</v>
      </c>
      <c r="G247" s="203"/>
      <c r="H247" s="206">
        <v>38.4</v>
      </c>
      <c r="I247" s="207"/>
      <c r="J247" s="203"/>
      <c r="K247" s="203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134</v>
      </c>
      <c r="AU247" s="212" t="s">
        <v>84</v>
      </c>
      <c r="AV247" s="14" t="s">
        <v>84</v>
      </c>
      <c r="AW247" s="14" t="s">
        <v>35</v>
      </c>
      <c r="AX247" s="14" t="s">
        <v>74</v>
      </c>
      <c r="AY247" s="212" t="s">
        <v>123</v>
      </c>
    </row>
    <row r="248" spans="2:51" s="13" customFormat="1" ht="12">
      <c r="B248" s="192"/>
      <c r="C248" s="193"/>
      <c r="D248" s="187" t="s">
        <v>134</v>
      </c>
      <c r="E248" s="194" t="s">
        <v>28</v>
      </c>
      <c r="F248" s="195" t="s">
        <v>316</v>
      </c>
      <c r="G248" s="193"/>
      <c r="H248" s="194" t="s">
        <v>28</v>
      </c>
      <c r="I248" s="196"/>
      <c r="J248" s="193"/>
      <c r="K248" s="193"/>
      <c r="L248" s="197"/>
      <c r="M248" s="198"/>
      <c r="N248" s="199"/>
      <c r="O248" s="199"/>
      <c r="P248" s="199"/>
      <c r="Q248" s="199"/>
      <c r="R248" s="199"/>
      <c r="S248" s="199"/>
      <c r="T248" s="200"/>
      <c r="AT248" s="201" t="s">
        <v>134</v>
      </c>
      <c r="AU248" s="201" t="s">
        <v>84</v>
      </c>
      <c r="AV248" s="13" t="s">
        <v>82</v>
      </c>
      <c r="AW248" s="13" t="s">
        <v>35</v>
      </c>
      <c r="AX248" s="13" t="s">
        <v>74</v>
      </c>
      <c r="AY248" s="201" t="s">
        <v>123</v>
      </c>
    </row>
    <row r="249" spans="2:51" s="14" customFormat="1" ht="12">
      <c r="B249" s="202"/>
      <c r="C249" s="203"/>
      <c r="D249" s="187" t="s">
        <v>134</v>
      </c>
      <c r="E249" s="204" t="s">
        <v>28</v>
      </c>
      <c r="F249" s="205" t="s">
        <v>317</v>
      </c>
      <c r="G249" s="203"/>
      <c r="H249" s="206">
        <v>42</v>
      </c>
      <c r="I249" s="207"/>
      <c r="J249" s="203"/>
      <c r="K249" s="203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134</v>
      </c>
      <c r="AU249" s="212" t="s">
        <v>84</v>
      </c>
      <c r="AV249" s="14" t="s">
        <v>84</v>
      </c>
      <c r="AW249" s="14" t="s">
        <v>35</v>
      </c>
      <c r="AX249" s="14" t="s">
        <v>74</v>
      </c>
      <c r="AY249" s="212" t="s">
        <v>123</v>
      </c>
    </row>
    <row r="250" spans="2:51" s="13" customFormat="1" ht="12">
      <c r="B250" s="192"/>
      <c r="C250" s="193"/>
      <c r="D250" s="187" t="s">
        <v>134</v>
      </c>
      <c r="E250" s="194" t="s">
        <v>28</v>
      </c>
      <c r="F250" s="195" t="s">
        <v>318</v>
      </c>
      <c r="G250" s="193"/>
      <c r="H250" s="194" t="s">
        <v>28</v>
      </c>
      <c r="I250" s="196"/>
      <c r="J250" s="193"/>
      <c r="K250" s="193"/>
      <c r="L250" s="197"/>
      <c r="M250" s="198"/>
      <c r="N250" s="199"/>
      <c r="O250" s="199"/>
      <c r="P250" s="199"/>
      <c r="Q250" s="199"/>
      <c r="R250" s="199"/>
      <c r="S250" s="199"/>
      <c r="T250" s="200"/>
      <c r="AT250" s="201" t="s">
        <v>134</v>
      </c>
      <c r="AU250" s="201" t="s">
        <v>84</v>
      </c>
      <c r="AV250" s="13" t="s">
        <v>82</v>
      </c>
      <c r="AW250" s="13" t="s">
        <v>35</v>
      </c>
      <c r="AX250" s="13" t="s">
        <v>74</v>
      </c>
      <c r="AY250" s="201" t="s">
        <v>123</v>
      </c>
    </row>
    <row r="251" spans="2:51" s="14" customFormat="1" ht="12">
      <c r="B251" s="202"/>
      <c r="C251" s="203"/>
      <c r="D251" s="187" t="s">
        <v>134</v>
      </c>
      <c r="E251" s="204" t="s">
        <v>28</v>
      </c>
      <c r="F251" s="205" t="s">
        <v>319</v>
      </c>
      <c r="G251" s="203"/>
      <c r="H251" s="206">
        <v>46.5</v>
      </c>
      <c r="I251" s="207"/>
      <c r="J251" s="203"/>
      <c r="K251" s="203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134</v>
      </c>
      <c r="AU251" s="212" t="s">
        <v>84</v>
      </c>
      <c r="AV251" s="14" t="s">
        <v>84</v>
      </c>
      <c r="AW251" s="14" t="s">
        <v>35</v>
      </c>
      <c r="AX251" s="14" t="s">
        <v>74</v>
      </c>
      <c r="AY251" s="212" t="s">
        <v>123</v>
      </c>
    </row>
    <row r="252" spans="2:51" s="13" customFormat="1" ht="12">
      <c r="B252" s="192"/>
      <c r="C252" s="193"/>
      <c r="D252" s="187" t="s">
        <v>134</v>
      </c>
      <c r="E252" s="194" t="s">
        <v>28</v>
      </c>
      <c r="F252" s="195" t="s">
        <v>320</v>
      </c>
      <c r="G252" s="193"/>
      <c r="H252" s="194" t="s">
        <v>28</v>
      </c>
      <c r="I252" s="196"/>
      <c r="J252" s="193"/>
      <c r="K252" s="193"/>
      <c r="L252" s="197"/>
      <c r="M252" s="198"/>
      <c r="N252" s="199"/>
      <c r="O252" s="199"/>
      <c r="P252" s="199"/>
      <c r="Q252" s="199"/>
      <c r="R252" s="199"/>
      <c r="S252" s="199"/>
      <c r="T252" s="200"/>
      <c r="AT252" s="201" t="s">
        <v>134</v>
      </c>
      <c r="AU252" s="201" t="s">
        <v>84</v>
      </c>
      <c r="AV252" s="13" t="s">
        <v>82</v>
      </c>
      <c r="AW252" s="13" t="s">
        <v>35</v>
      </c>
      <c r="AX252" s="13" t="s">
        <v>74</v>
      </c>
      <c r="AY252" s="201" t="s">
        <v>123</v>
      </c>
    </row>
    <row r="253" spans="2:51" s="14" customFormat="1" ht="12">
      <c r="B253" s="202"/>
      <c r="C253" s="203"/>
      <c r="D253" s="187" t="s">
        <v>134</v>
      </c>
      <c r="E253" s="204" t="s">
        <v>28</v>
      </c>
      <c r="F253" s="205" t="s">
        <v>321</v>
      </c>
      <c r="G253" s="203"/>
      <c r="H253" s="206">
        <v>19.2</v>
      </c>
      <c r="I253" s="207"/>
      <c r="J253" s="203"/>
      <c r="K253" s="203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134</v>
      </c>
      <c r="AU253" s="212" t="s">
        <v>84</v>
      </c>
      <c r="AV253" s="14" t="s">
        <v>84</v>
      </c>
      <c r="AW253" s="14" t="s">
        <v>35</v>
      </c>
      <c r="AX253" s="14" t="s">
        <v>74</v>
      </c>
      <c r="AY253" s="212" t="s">
        <v>123</v>
      </c>
    </row>
    <row r="254" spans="2:51" s="15" customFormat="1" ht="12">
      <c r="B254" s="213"/>
      <c r="C254" s="214"/>
      <c r="D254" s="187" t="s">
        <v>134</v>
      </c>
      <c r="E254" s="215" t="s">
        <v>28</v>
      </c>
      <c r="F254" s="216" t="s">
        <v>154</v>
      </c>
      <c r="G254" s="214"/>
      <c r="H254" s="217">
        <v>246.1</v>
      </c>
      <c r="I254" s="218"/>
      <c r="J254" s="214"/>
      <c r="K254" s="214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134</v>
      </c>
      <c r="AU254" s="223" t="s">
        <v>84</v>
      </c>
      <c r="AV254" s="15" t="s">
        <v>130</v>
      </c>
      <c r="AW254" s="15" t="s">
        <v>35</v>
      </c>
      <c r="AX254" s="15" t="s">
        <v>82</v>
      </c>
      <c r="AY254" s="223" t="s">
        <v>123</v>
      </c>
    </row>
    <row r="255" spans="1:65" s="2" customFormat="1" ht="14.45" customHeight="1">
      <c r="A255" s="34"/>
      <c r="B255" s="35"/>
      <c r="C255" s="174" t="s">
        <v>335</v>
      </c>
      <c r="D255" s="174" t="s">
        <v>125</v>
      </c>
      <c r="E255" s="175" t="s">
        <v>336</v>
      </c>
      <c r="F255" s="176" t="s">
        <v>337</v>
      </c>
      <c r="G255" s="177" t="s">
        <v>128</v>
      </c>
      <c r="H255" s="178">
        <v>68.8</v>
      </c>
      <c r="I255" s="179"/>
      <c r="J255" s="180">
        <f>ROUND(I255*H255,2)</f>
        <v>0</v>
      </c>
      <c r="K255" s="176" t="s">
        <v>28</v>
      </c>
      <c r="L255" s="39"/>
      <c r="M255" s="181" t="s">
        <v>28</v>
      </c>
      <c r="N255" s="182" t="s">
        <v>47</v>
      </c>
      <c r="O255" s="65"/>
      <c r="P255" s="183">
        <f>O255*H255</f>
        <v>0</v>
      </c>
      <c r="Q255" s="183">
        <v>0</v>
      </c>
      <c r="R255" s="183">
        <f>Q255*H255</f>
        <v>0</v>
      </c>
      <c r="S255" s="183">
        <v>0.108</v>
      </c>
      <c r="T255" s="184">
        <f>S255*H255</f>
        <v>7.4304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5" t="s">
        <v>130</v>
      </c>
      <c r="AT255" s="185" t="s">
        <v>125</v>
      </c>
      <c r="AU255" s="185" t="s">
        <v>84</v>
      </c>
      <c r="AY255" s="17" t="s">
        <v>123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7" t="s">
        <v>130</v>
      </c>
      <c r="BK255" s="186">
        <f>ROUND(I255*H255,2)</f>
        <v>0</v>
      </c>
      <c r="BL255" s="17" t="s">
        <v>130</v>
      </c>
      <c r="BM255" s="185" t="s">
        <v>338</v>
      </c>
    </row>
    <row r="256" spans="1:47" s="2" customFormat="1" ht="19.5">
      <c r="A256" s="34"/>
      <c r="B256" s="35"/>
      <c r="C256" s="36"/>
      <c r="D256" s="187" t="s">
        <v>132</v>
      </c>
      <c r="E256" s="36"/>
      <c r="F256" s="188" t="s">
        <v>339</v>
      </c>
      <c r="G256" s="36"/>
      <c r="H256" s="36"/>
      <c r="I256" s="189"/>
      <c r="J256" s="36"/>
      <c r="K256" s="36"/>
      <c r="L256" s="39"/>
      <c r="M256" s="190"/>
      <c r="N256" s="191"/>
      <c r="O256" s="65"/>
      <c r="P256" s="65"/>
      <c r="Q256" s="65"/>
      <c r="R256" s="65"/>
      <c r="S256" s="65"/>
      <c r="T256" s="66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132</v>
      </c>
      <c r="AU256" s="17" t="s">
        <v>84</v>
      </c>
    </row>
    <row r="257" spans="2:51" s="13" customFormat="1" ht="12">
      <c r="B257" s="192"/>
      <c r="C257" s="193"/>
      <c r="D257" s="187" t="s">
        <v>134</v>
      </c>
      <c r="E257" s="194" t="s">
        <v>28</v>
      </c>
      <c r="F257" s="195" t="s">
        <v>334</v>
      </c>
      <c r="G257" s="193"/>
      <c r="H257" s="194" t="s">
        <v>28</v>
      </c>
      <c r="I257" s="196"/>
      <c r="J257" s="193"/>
      <c r="K257" s="193"/>
      <c r="L257" s="197"/>
      <c r="M257" s="198"/>
      <c r="N257" s="199"/>
      <c r="O257" s="199"/>
      <c r="P257" s="199"/>
      <c r="Q257" s="199"/>
      <c r="R257" s="199"/>
      <c r="S257" s="199"/>
      <c r="T257" s="200"/>
      <c r="AT257" s="201" t="s">
        <v>134</v>
      </c>
      <c r="AU257" s="201" t="s">
        <v>84</v>
      </c>
      <c r="AV257" s="13" t="s">
        <v>82</v>
      </c>
      <c r="AW257" s="13" t="s">
        <v>35</v>
      </c>
      <c r="AX257" s="13" t="s">
        <v>74</v>
      </c>
      <c r="AY257" s="201" t="s">
        <v>123</v>
      </c>
    </row>
    <row r="258" spans="2:51" s="13" customFormat="1" ht="12">
      <c r="B258" s="192"/>
      <c r="C258" s="193"/>
      <c r="D258" s="187" t="s">
        <v>134</v>
      </c>
      <c r="E258" s="194" t="s">
        <v>28</v>
      </c>
      <c r="F258" s="195" t="s">
        <v>340</v>
      </c>
      <c r="G258" s="193"/>
      <c r="H258" s="194" t="s">
        <v>28</v>
      </c>
      <c r="I258" s="196"/>
      <c r="J258" s="193"/>
      <c r="K258" s="193"/>
      <c r="L258" s="197"/>
      <c r="M258" s="198"/>
      <c r="N258" s="199"/>
      <c r="O258" s="199"/>
      <c r="P258" s="199"/>
      <c r="Q258" s="199"/>
      <c r="R258" s="199"/>
      <c r="S258" s="199"/>
      <c r="T258" s="200"/>
      <c r="AT258" s="201" t="s">
        <v>134</v>
      </c>
      <c r="AU258" s="201" t="s">
        <v>84</v>
      </c>
      <c r="AV258" s="13" t="s">
        <v>82</v>
      </c>
      <c r="AW258" s="13" t="s">
        <v>35</v>
      </c>
      <c r="AX258" s="13" t="s">
        <v>74</v>
      </c>
      <c r="AY258" s="201" t="s">
        <v>123</v>
      </c>
    </row>
    <row r="259" spans="2:51" s="14" customFormat="1" ht="12">
      <c r="B259" s="202"/>
      <c r="C259" s="203"/>
      <c r="D259" s="187" t="s">
        <v>134</v>
      </c>
      <c r="E259" s="204" t="s">
        <v>28</v>
      </c>
      <c r="F259" s="205" t="s">
        <v>341</v>
      </c>
      <c r="G259" s="203"/>
      <c r="H259" s="206">
        <v>26.8</v>
      </c>
      <c r="I259" s="207"/>
      <c r="J259" s="203"/>
      <c r="K259" s="203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134</v>
      </c>
      <c r="AU259" s="212" t="s">
        <v>84</v>
      </c>
      <c r="AV259" s="14" t="s">
        <v>84</v>
      </c>
      <c r="AW259" s="14" t="s">
        <v>35</v>
      </c>
      <c r="AX259" s="14" t="s">
        <v>74</v>
      </c>
      <c r="AY259" s="212" t="s">
        <v>123</v>
      </c>
    </row>
    <row r="260" spans="2:51" s="13" customFormat="1" ht="12">
      <c r="B260" s="192"/>
      <c r="C260" s="193"/>
      <c r="D260" s="187" t="s">
        <v>134</v>
      </c>
      <c r="E260" s="194" t="s">
        <v>28</v>
      </c>
      <c r="F260" s="195" t="s">
        <v>316</v>
      </c>
      <c r="G260" s="193"/>
      <c r="H260" s="194" t="s">
        <v>28</v>
      </c>
      <c r="I260" s="196"/>
      <c r="J260" s="193"/>
      <c r="K260" s="193"/>
      <c r="L260" s="197"/>
      <c r="M260" s="198"/>
      <c r="N260" s="199"/>
      <c r="O260" s="199"/>
      <c r="P260" s="199"/>
      <c r="Q260" s="199"/>
      <c r="R260" s="199"/>
      <c r="S260" s="199"/>
      <c r="T260" s="200"/>
      <c r="AT260" s="201" t="s">
        <v>134</v>
      </c>
      <c r="AU260" s="201" t="s">
        <v>84</v>
      </c>
      <c r="AV260" s="13" t="s">
        <v>82</v>
      </c>
      <c r="AW260" s="13" t="s">
        <v>35</v>
      </c>
      <c r="AX260" s="13" t="s">
        <v>74</v>
      </c>
      <c r="AY260" s="201" t="s">
        <v>123</v>
      </c>
    </row>
    <row r="261" spans="2:51" s="14" customFormat="1" ht="12">
      <c r="B261" s="202"/>
      <c r="C261" s="203"/>
      <c r="D261" s="187" t="s">
        <v>134</v>
      </c>
      <c r="E261" s="204" t="s">
        <v>28</v>
      </c>
      <c r="F261" s="205" t="s">
        <v>317</v>
      </c>
      <c r="G261" s="203"/>
      <c r="H261" s="206">
        <v>42</v>
      </c>
      <c r="I261" s="207"/>
      <c r="J261" s="203"/>
      <c r="K261" s="203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134</v>
      </c>
      <c r="AU261" s="212" t="s">
        <v>84</v>
      </c>
      <c r="AV261" s="14" t="s">
        <v>84</v>
      </c>
      <c r="AW261" s="14" t="s">
        <v>35</v>
      </c>
      <c r="AX261" s="14" t="s">
        <v>74</v>
      </c>
      <c r="AY261" s="212" t="s">
        <v>123</v>
      </c>
    </row>
    <row r="262" spans="2:51" s="15" customFormat="1" ht="12">
      <c r="B262" s="213"/>
      <c r="C262" s="214"/>
      <c r="D262" s="187" t="s">
        <v>134</v>
      </c>
      <c r="E262" s="215" t="s">
        <v>28</v>
      </c>
      <c r="F262" s="216" t="s">
        <v>154</v>
      </c>
      <c r="G262" s="214"/>
      <c r="H262" s="217">
        <v>68.8</v>
      </c>
      <c r="I262" s="218"/>
      <c r="J262" s="214"/>
      <c r="K262" s="214"/>
      <c r="L262" s="219"/>
      <c r="M262" s="220"/>
      <c r="N262" s="221"/>
      <c r="O262" s="221"/>
      <c r="P262" s="221"/>
      <c r="Q262" s="221"/>
      <c r="R262" s="221"/>
      <c r="S262" s="221"/>
      <c r="T262" s="222"/>
      <c r="AT262" s="223" t="s">
        <v>134</v>
      </c>
      <c r="AU262" s="223" t="s">
        <v>84</v>
      </c>
      <c r="AV262" s="15" t="s">
        <v>130</v>
      </c>
      <c r="AW262" s="15" t="s">
        <v>35</v>
      </c>
      <c r="AX262" s="15" t="s">
        <v>82</v>
      </c>
      <c r="AY262" s="223" t="s">
        <v>123</v>
      </c>
    </row>
    <row r="263" spans="1:65" s="2" customFormat="1" ht="14.45" customHeight="1">
      <c r="A263" s="34"/>
      <c r="B263" s="35"/>
      <c r="C263" s="174" t="s">
        <v>342</v>
      </c>
      <c r="D263" s="174" t="s">
        <v>125</v>
      </c>
      <c r="E263" s="175" t="s">
        <v>343</v>
      </c>
      <c r="F263" s="176" t="s">
        <v>344</v>
      </c>
      <c r="G263" s="177" t="s">
        <v>128</v>
      </c>
      <c r="H263" s="178">
        <v>118.8</v>
      </c>
      <c r="I263" s="179"/>
      <c r="J263" s="180">
        <f>ROUND(I263*H263,2)</f>
        <v>0</v>
      </c>
      <c r="K263" s="176" t="s">
        <v>28</v>
      </c>
      <c r="L263" s="39"/>
      <c r="M263" s="181" t="s">
        <v>28</v>
      </c>
      <c r="N263" s="182" t="s">
        <v>47</v>
      </c>
      <c r="O263" s="65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5" t="s">
        <v>130</v>
      </c>
      <c r="AT263" s="185" t="s">
        <v>125</v>
      </c>
      <c r="AU263" s="185" t="s">
        <v>84</v>
      </c>
      <c r="AY263" s="17" t="s">
        <v>123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7" t="s">
        <v>130</v>
      </c>
      <c r="BK263" s="186">
        <f>ROUND(I263*H263,2)</f>
        <v>0</v>
      </c>
      <c r="BL263" s="17" t="s">
        <v>130</v>
      </c>
      <c r="BM263" s="185" t="s">
        <v>345</v>
      </c>
    </row>
    <row r="264" spans="1:47" s="2" customFormat="1" ht="19.5">
      <c r="A264" s="34"/>
      <c r="B264" s="35"/>
      <c r="C264" s="36"/>
      <c r="D264" s="187" t="s">
        <v>132</v>
      </c>
      <c r="E264" s="36"/>
      <c r="F264" s="188" t="s">
        <v>346</v>
      </c>
      <c r="G264" s="36"/>
      <c r="H264" s="36"/>
      <c r="I264" s="189"/>
      <c r="J264" s="36"/>
      <c r="K264" s="36"/>
      <c r="L264" s="39"/>
      <c r="M264" s="190"/>
      <c r="N264" s="191"/>
      <c r="O264" s="65"/>
      <c r="P264" s="65"/>
      <c r="Q264" s="65"/>
      <c r="R264" s="65"/>
      <c r="S264" s="65"/>
      <c r="T264" s="66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132</v>
      </c>
      <c r="AU264" s="17" t="s">
        <v>84</v>
      </c>
    </row>
    <row r="265" spans="2:51" s="13" customFormat="1" ht="12">
      <c r="B265" s="192"/>
      <c r="C265" s="193"/>
      <c r="D265" s="187" t="s">
        <v>134</v>
      </c>
      <c r="E265" s="194" t="s">
        <v>28</v>
      </c>
      <c r="F265" s="195" t="s">
        <v>180</v>
      </c>
      <c r="G265" s="193"/>
      <c r="H265" s="194" t="s">
        <v>28</v>
      </c>
      <c r="I265" s="196"/>
      <c r="J265" s="193"/>
      <c r="K265" s="193"/>
      <c r="L265" s="197"/>
      <c r="M265" s="198"/>
      <c r="N265" s="199"/>
      <c r="O265" s="199"/>
      <c r="P265" s="199"/>
      <c r="Q265" s="199"/>
      <c r="R265" s="199"/>
      <c r="S265" s="199"/>
      <c r="T265" s="200"/>
      <c r="AT265" s="201" t="s">
        <v>134</v>
      </c>
      <c r="AU265" s="201" t="s">
        <v>84</v>
      </c>
      <c r="AV265" s="13" t="s">
        <v>82</v>
      </c>
      <c r="AW265" s="13" t="s">
        <v>35</v>
      </c>
      <c r="AX265" s="13" t="s">
        <v>74</v>
      </c>
      <c r="AY265" s="201" t="s">
        <v>123</v>
      </c>
    </row>
    <row r="266" spans="2:51" s="13" customFormat="1" ht="12">
      <c r="B266" s="192"/>
      <c r="C266" s="193"/>
      <c r="D266" s="187" t="s">
        <v>134</v>
      </c>
      <c r="E266" s="194" t="s">
        <v>28</v>
      </c>
      <c r="F266" s="195" t="s">
        <v>314</v>
      </c>
      <c r="G266" s="193"/>
      <c r="H266" s="194" t="s">
        <v>28</v>
      </c>
      <c r="I266" s="196"/>
      <c r="J266" s="193"/>
      <c r="K266" s="193"/>
      <c r="L266" s="197"/>
      <c r="M266" s="198"/>
      <c r="N266" s="199"/>
      <c r="O266" s="199"/>
      <c r="P266" s="199"/>
      <c r="Q266" s="199"/>
      <c r="R266" s="199"/>
      <c r="S266" s="199"/>
      <c r="T266" s="200"/>
      <c r="AT266" s="201" t="s">
        <v>134</v>
      </c>
      <c r="AU266" s="201" t="s">
        <v>84</v>
      </c>
      <c r="AV266" s="13" t="s">
        <v>82</v>
      </c>
      <c r="AW266" s="13" t="s">
        <v>35</v>
      </c>
      <c r="AX266" s="13" t="s">
        <v>74</v>
      </c>
      <c r="AY266" s="201" t="s">
        <v>123</v>
      </c>
    </row>
    <row r="267" spans="2:51" s="14" customFormat="1" ht="12">
      <c r="B267" s="202"/>
      <c r="C267" s="203"/>
      <c r="D267" s="187" t="s">
        <v>134</v>
      </c>
      <c r="E267" s="204" t="s">
        <v>28</v>
      </c>
      <c r="F267" s="205" t="s">
        <v>347</v>
      </c>
      <c r="G267" s="203"/>
      <c r="H267" s="206">
        <v>76.8</v>
      </c>
      <c r="I267" s="207"/>
      <c r="J267" s="203"/>
      <c r="K267" s="203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134</v>
      </c>
      <c r="AU267" s="212" t="s">
        <v>84</v>
      </c>
      <c r="AV267" s="14" t="s">
        <v>84</v>
      </c>
      <c r="AW267" s="14" t="s">
        <v>35</v>
      </c>
      <c r="AX267" s="14" t="s">
        <v>74</v>
      </c>
      <c r="AY267" s="212" t="s">
        <v>123</v>
      </c>
    </row>
    <row r="268" spans="2:51" s="13" customFormat="1" ht="12">
      <c r="B268" s="192"/>
      <c r="C268" s="193"/>
      <c r="D268" s="187" t="s">
        <v>134</v>
      </c>
      <c r="E268" s="194" t="s">
        <v>28</v>
      </c>
      <c r="F268" s="195" t="s">
        <v>316</v>
      </c>
      <c r="G268" s="193"/>
      <c r="H268" s="194" t="s">
        <v>28</v>
      </c>
      <c r="I268" s="196"/>
      <c r="J268" s="193"/>
      <c r="K268" s="193"/>
      <c r="L268" s="197"/>
      <c r="M268" s="198"/>
      <c r="N268" s="199"/>
      <c r="O268" s="199"/>
      <c r="P268" s="199"/>
      <c r="Q268" s="199"/>
      <c r="R268" s="199"/>
      <c r="S268" s="199"/>
      <c r="T268" s="200"/>
      <c r="AT268" s="201" t="s">
        <v>134</v>
      </c>
      <c r="AU268" s="201" t="s">
        <v>84</v>
      </c>
      <c r="AV268" s="13" t="s">
        <v>82</v>
      </c>
      <c r="AW268" s="13" t="s">
        <v>35</v>
      </c>
      <c r="AX268" s="13" t="s">
        <v>74</v>
      </c>
      <c r="AY268" s="201" t="s">
        <v>123</v>
      </c>
    </row>
    <row r="269" spans="2:51" s="14" customFormat="1" ht="12">
      <c r="B269" s="202"/>
      <c r="C269" s="203"/>
      <c r="D269" s="187" t="s">
        <v>134</v>
      </c>
      <c r="E269" s="204" t="s">
        <v>28</v>
      </c>
      <c r="F269" s="205" t="s">
        <v>317</v>
      </c>
      <c r="G269" s="203"/>
      <c r="H269" s="206">
        <v>42</v>
      </c>
      <c r="I269" s="207"/>
      <c r="J269" s="203"/>
      <c r="K269" s="203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134</v>
      </c>
      <c r="AU269" s="212" t="s">
        <v>84</v>
      </c>
      <c r="AV269" s="14" t="s">
        <v>84</v>
      </c>
      <c r="AW269" s="14" t="s">
        <v>35</v>
      </c>
      <c r="AX269" s="14" t="s">
        <v>74</v>
      </c>
      <c r="AY269" s="212" t="s">
        <v>123</v>
      </c>
    </row>
    <row r="270" spans="2:51" s="15" customFormat="1" ht="12">
      <c r="B270" s="213"/>
      <c r="C270" s="214"/>
      <c r="D270" s="187" t="s">
        <v>134</v>
      </c>
      <c r="E270" s="215" t="s">
        <v>28</v>
      </c>
      <c r="F270" s="216" t="s">
        <v>154</v>
      </c>
      <c r="G270" s="214"/>
      <c r="H270" s="217">
        <v>118.8</v>
      </c>
      <c r="I270" s="218"/>
      <c r="J270" s="214"/>
      <c r="K270" s="214"/>
      <c r="L270" s="219"/>
      <c r="M270" s="220"/>
      <c r="N270" s="221"/>
      <c r="O270" s="221"/>
      <c r="P270" s="221"/>
      <c r="Q270" s="221"/>
      <c r="R270" s="221"/>
      <c r="S270" s="221"/>
      <c r="T270" s="222"/>
      <c r="AT270" s="223" t="s">
        <v>134</v>
      </c>
      <c r="AU270" s="223" t="s">
        <v>84</v>
      </c>
      <c r="AV270" s="15" t="s">
        <v>130</v>
      </c>
      <c r="AW270" s="15" t="s">
        <v>35</v>
      </c>
      <c r="AX270" s="15" t="s">
        <v>82</v>
      </c>
      <c r="AY270" s="223" t="s">
        <v>123</v>
      </c>
    </row>
    <row r="271" spans="1:65" s="2" customFormat="1" ht="14.45" customHeight="1">
      <c r="A271" s="34"/>
      <c r="B271" s="35"/>
      <c r="C271" s="174" t="s">
        <v>348</v>
      </c>
      <c r="D271" s="174" t="s">
        <v>125</v>
      </c>
      <c r="E271" s="175" t="s">
        <v>349</v>
      </c>
      <c r="F271" s="176" t="s">
        <v>350</v>
      </c>
      <c r="G271" s="177" t="s">
        <v>128</v>
      </c>
      <c r="H271" s="178">
        <v>1915.2</v>
      </c>
      <c r="I271" s="179"/>
      <c r="J271" s="180">
        <f>ROUND(I271*H271,2)</f>
        <v>0</v>
      </c>
      <c r="K271" s="176" t="s">
        <v>28</v>
      </c>
      <c r="L271" s="39"/>
      <c r="M271" s="181" t="s">
        <v>28</v>
      </c>
      <c r="N271" s="182" t="s">
        <v>47</v>
      </c>
      <c r="O271" s="65"/>
      <c r="P271" s="183">
        <f>O271*H271</f>
        <v>0</v>
      </c>
      <c r="Q271" s="183">
        <v>0</v>
      </c>
      <c r="R271" s="183">
        <f>Q271*H271</f>
        <v>0</v>
      </c>
      <c r="S271" s="183">
        <v>0</v>
      </c>
      <c r="T271" s="184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5" t="s">
        <v>130</v>
      </c>
      <c r="AT271" s="185" t="s">
        <v>125</v>
      </c>
      <c r="AU271" s="185" t="s">
        <v>84</v>
      </c>
      <c r="AY271" s="17" t="s">
        <v>123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7" t="s">
        <v>130</v>
      </c>
      <c r="BK271" s="186">
        <f>ROUND(I271*H271,2)</f>
        <v>0</v>
      </c>
      <c r="BL271" s="17" t="s">
        <v>130</v>
      </c>
      <c r="BM271" s="185" t="s">
        <v>351</v>
      </c>
    </row>
    <row r="272" spans="1:47" s="2" customFormat="1" ht="19.5">
      <c r="A272" s="34"/>
      <c r="B272" s="35"/>
      <c r="C272" s="36"/>
      <c r="D272" s="187" t="s">
        <v>132</v>
      </c>
      <c r="E272" s="36"/>
      <c r="F272" s="188" t="s">
        <v>352</v>
      </c>
      <c r="G272" s="36"/>
      <c r="H272" s="36"/>
      <c r="I272" s="189"/>
      <c r="J272" s="36"/>
      <c r="K272" s="36"/>
      <c r="L272" s="39"/>
      <c r="M272" s="190"/>
      <c r="N272" s="191"/>
      <c r="O272" s="65"/>
      <c r="P272" s="65"/>
      <c r="Q272" s="65"/>
      <c r="R272" s="65"/>
      <c r="S272" s="65"/>
      <c r="T272" s="6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132</v>
      </c>
      <c r="AU272" s="17" t="s">
        <v>84</v>
      </c>
    </row>
    <row r="273" spans="2:51" s="13" customFormat="1" ht="12">
      <c r="B273" s="192"/>
      <c r="C273" s="193"/>
      <c r="D273" s="187" t="s">
        <v>134</v>
      </c>
      <c r="E273" s="194" t="s">
        <v>28</v>
      </c>
      <c r="F273" s="195" t="s">
        <v>353</v>
      </c>
      <c r="G273" s="193"/>
      <c r="H273" s="194" t="s">
        <v>28</v>
      </c>
      <c r="I273" s="196"/>
      <c r="J273" s="193"/>
      <c r="K273" s="193"/>
      <c r="L273" s="197"/>
      <c r="M273" s="198"/>
      <c r="N273" s="199"/>
      <c r="O273" s="199"/>
      <c r="P273" s="199"/>
      <c r="Q273" s="199"/>
      <c r="R273" s="199"/>
      <c r="S273" s="199"/>
      <c r="T273" s="200"/>
      <c r="AT273" s="201" t="s">
        <v>134</v>
      </c>
      <c r="AU273" s="201" t="s">
        <v>84</v>
      </c>
      <c r="AV273" s="13" t="s">
        <v>82</v>
      </c>
      <c r="AW273" s="13" t="s">
        <v>35</v>
      </c>
      <c r="AX273" s="13" t="s">
        <v>74</v>
      </c>
      <c r="AY273" s="201" t="s">
        <v>123</v>
      </c>
    </row>
    <row r="274" spans="2:51" s="13" customFormat="1" ht="12">
      <c r="B274" s="192"/>
      <c r="C274" s="193"/>
      <c r="D274" s="187" t="s">
        <v>134</v>
      </c>
      <c r="E274" s="194" t="s">
        <v>28</v>
      </c>
      <c r="F274" s="195" t="s">
        <v>314</v>
      </c>
      <c r="G274" s="193"/>
      <c r="H274" s="194" t="s">
        <v>28</v>
      </c>
      <c r="I274" s="196"/>
      <c r="J274" s="193"/>
      <c r="K274" s="193"/>
      <c r="L274" s="197"/>
      <c r="M274" s="198"/>
      <c r="N274" s="199"/>
      <c r="O274" s="199"/>
      <c r="P274" s="199"/>
      <c r="Q274" s="199"/>
      <c r="R274" s="199"/>
      <c r="S274" s="199"/>
      <c r="T274" s="200"/>
      <c r="AT274" s="201" t="s">
        <v>134</v>
      </c>
      <c r="AU274" s="201" t="s">
        <v>84</v>
      </c>
      <c r="AV274" s="13" t="s">
        <v>82</v>
      </c>
      <c r="AW274" s="13" t="s">
        <v>35</v>
      </c>
      <c r="AX274" s="13" t="s">
        <v>74</v>
      </c>
      <c r="AY274" s="201" t="s">
        <v>123</v>
      </c>
    </row>
    <row r="275" spans="2:51" s="14" customFormat="1" ht="12">
      <c r="B275" s="202"/>
      <c r="C275" s="203"/>
      <c r="D275" s="187" t="s">
        <v>134</v>
      </c>
      <c r="E275" s="204" t="s">
        <v>28</v>
      </c>
      <c r="F275" s="205" t="s">
        <v>354</v>
      </c>
      <c r="G275" s="203"/>
      <c r="H275" s="206">
        <v>1075.2</v>
      </c>
      <c r="I275" s="207"/>
      <c r="J275" s="203"/>
      <c r="K275" s="203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134</v>
      </c>
      <c r="AU275" s="212" t="s">
        <v>84</v>
      </c>
      <c r="AV275" s="14" t="s">
        <v>84</v>
      </c>
      <c r="AW275" s="14" t="s">
        <v>35</v>
      </c>
      <c r="AX275" s="14" t="s">
        <v>74</v>
      </c>
      <c r="AY275" s="212" t="s">
        <v>123</v>
      </c>
    </row>
    <row r="276" spans="2:51" s="13" customFormat="1" ht="12">
      <c r="B276" s="192"/>
      <c r="C276" s="193"/>
      <c r="D276" s="187" t="s">
        <v>134</v>
      </c>
      <c r="E276" s="194" t="s">
        <v>28</v>
      </c>
      <c r="F276" s="195" t="s">
        <v>316</v>
      </c>
      <c r="G276" s="193"/>
      <c r="H276" s="194" t="s">
        <v>28</v>
      </c>
      <c r="I276" s="196"/>
      <c r="J276" s="193"/>
      <c r="K276" s="193"/>
      <c r="L276" s="197"/>
      <c r="M276" s="198"/>
      <c r="N276" s="199"/>
      <c r="O276" s="199"/>
      <c r="P276" s="199"/>
      <c r="Q276" s="199"/>
      <c r="R276" s="199"/>
      <c r="S276" s="199"/>
      <c r="T276" s="200"/>
      <c r="AT276" s="201" t="s">
        <v>134</v>
      </c>
      <c r="AU276" s="201" t="s">
        <v>84</v>
      </c>
      <c r="AV276" s="13" t="s">
        <v>82</v>
      </c>
      <c r="AW276" s="13" t="s">
        <v>35</v>
      </c>
      <c r="AX276" s="13" t="s">
        <v>74</v>
      </c>
      <c r="AY276" s="201" t="s">
        <v>123</v>
      </c>
    </row>
    <row r="277" spans="2:51" s="14" customFormat="1" ht="12">
      <c r="B277" s="202"/>
      <c r="C277" s="203"/>
      <c r="D277" s="187" t="s">
        <v>134</v>
      </c>
      <c r="E277" s="204" t="s">
        <v>28</v>
      </c>
      <c r="F277" s="205" t="s">
        <v>355</v>
      </c>
      <c r="G277" s="203"/>
      <c r="H277" s="206">
        <v>840</v>
      </c>
      <c r="I277" s="207"/>
      <c r="J277" s="203"/>
      <c r="K277" s="203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134</v>
      </c>
      <c r="AU277" s="212" t="s">
        <v>84</v>
      </c>
      <c r="AV277" s="14" t="s">
        <v>84</v>
      </c>
      <c r="AW277" s="14" t="s">
        <v>35</v>
      </c>
      <c r="AX277" s="14" t="s">
        <v>74</v>
      </c>
      <c r="AY277" s="212" t="s">
        <v>123</v>
      </c>
    </row>
    <row r="278" spans="2:51" s="15" customFormat="1" ht="12">
      <c r="B278" s="213"/>
      <c r="C278" s="214"/>
      <c r="D278" s="187" t="s">
        <v>134</v>
      </c>
      <c r="E278" s="215" t="s">
        <v>28</v>
      </c>
      <c r="F278" s="216" t="s">
        <v>154</v>
      </c>
      <c r="G278" s="214"/>
      <c r="H278" s="217">
        <v>1915.2</v>
      </c>
      <c r="I278" s="218"/>
      <c r="J278" s="214"/>
      <c r="K278" s="214"/>
      <c r="L278" s="219"/>
      <c r="M278" s="220"/>
      <c r="N278" s="221"/>
      <c r="O278" s="221"/>
      <c r="P278" s="221"/>
      <c r="Q278" s="221"/>
      <c r="R278" s="221"/>
      <c r="S278" s="221"/>
      <c r="T278" s="222"/>
      <c r="AT278" s="223" t="s">
        <v>134</v>
      </c>
      <c r="AU278" s="223" t="s">
        <v>84</v>
      </c>
      <c r="AV278" s="15" t="s">
        <v>130</v>
      </c>
      <c r="AW278" s="15" t="s">
        <v>35</v>
      </c>
      <c r="AX278" s="15" t="s">
        <v>82</v>
      </c>
      <c r="AY278" s="223" t="s">
        <v>123</v>
      </c>
    </row>
    <row r="279" spans="1:65" s="2" customFormat="1" ht="14.45" customHeight="1">
      <c r="A279" s="34"/>
      <c r="B279" s="35"/>
      <c r="C279" s="174" t="s">
        <v>356</v>
      </c>
      <c r="D279" s="174" t="s">
        <v>125</v>
      </c>
      <c r="E279" s="175" t="s">
        <v>357</v>
      </c>
      <c r="F279" s="176" t="s">
        <v>358</v>
      </c>
      <c r="G279" s="177" t="s">
        <v>128</v>
      </c>
      <c r="H279" s="178">
        <v>118.8</v>
      </c>
      <c r="I279" s="179"/>
      <c r="J279" s="180">
        <f>ROUND(I279*H279,2)</f>
        <v>0</v>
      </c>
      <c r="K279" s="176" t="s">
        <v>129</v>
      </c>
      <c r="L279" s="39"/>
      <c r="M279" s="181" t="s">
        <v>28</v>
      </c>
      <c r="N279" s="182" t="s">
        <v>47</v>
      </c>
      <c r="O279" s="65"/>
      <c r="P279" s="183">
        <f>O279*H279</f>
        <v>0</v>
      </c>
      <c r="Q279" s="183">
        <v>0</v>
      </c>
      <c r="R279" s="183">
        <f>Q279*H279</f>
        <v>0</v>
      </c>
      <c r="S279" s="183">
        <v>0</v>
      </c>
      <c r="T279" s="184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5" t="s">
        <v>130</v>
      </c>
      <c r="AT279" s="185" t="s">
        <v>125</v>
      </c>
      <c r="AU279" s="185" t="s">
        <v>84</v>
      </c>
      <c r="AY279" s="17" t="s">
        <v>123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7" t="s">
        <v>130</v>
      </c>
      <c r="BK279" s="186">
        <f>ROUND(I279*H279,2)</f>
        <v>0</v>
      </c>
      <c r="BL279" s="17" t="s">
        <v>130</v>
      </c>
      <c r="BM279" s="185" t="s">
        <v>359</v>
      </c>
    </row>
    <row r="280" spans="1:47" s="2" customFormat="1" ht="19.5">
      <c r="A280" s="34"/>
      <c r="B280" s="35"/>
      <c r="C280" s="36"/>
      <c r="D280" s="187" t="s">
        <v>132</v>
      </c>
      <c r="E280" s="36"/>
      <c r="F280" s="188" t="s">
        <v>360</v>
      </c>
      <c r="G280" s="36"/>
      <c r="H280" s="36"/>
      <c r="I280" s="189"/>
      <c r="J280" s="36"/>
      <c r="K280" s="36"/>
      <c r="L280" s="39"/>
      <c r="M280" s="190"/>
      <c r="N280" s="191"/>
      <c r="O280" s="65"/>
      <c r="P280" s="65"/>
      <c r="Q280" s="65"/>
      <c r="R280" s="65"/>
      <c r="S280" s="65"/>
      <c r="T280" s="66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132</v>
      </c>
      <c r="AU280" s="17" t="s">
        <v>84</v>
      </c>
    </row>
    <row r="281" spans="2:51" s="13" customFormat="1" ht="12">
      <c r="B281" s="192"/>
      <c r="C281" s="193"/>
      <c r="D281" s="187" t="s">
        <v>134</v>
      </c>
      <c r="E281" s="194" t="s">
        <v>28</v>
      </c>
      <c r="F281" s="195" t="s">
        <v>353</v>
      </c>
      <c r="G281" s="193"/>
      <c r="H281" s="194" t="s">
        <v>28</v>
      </c>
      <c r="I281" s="196"/>
      <c r="J281" s="193"/>
      <c r="K281" s="193"/>
      <c r="L281" s="197"/>
      <c r="M281" s="198"/>
      <c r="N281" s="199"/>
      <c r="O281" s="199"/>
      <c r="P281" s="199"/>
      <c r="Q281" s="199"/>
      <c r="R281" s="199"/>
      <c r="S281" s="199"/>
      <c r="T281" s="200"/>
      <c r="AT281" s="201" t="s">
        <v>134</v>
      </c>
      <c r="AU281" s="201" t="s">
        <v>84</v>
      </c>
      <c r="AV281" s="13" t="s">
        <v>82</v>
      </c>
      <c r="AW281" s="13" t="s">
        <v>35</v>
      </c>
      <c r="AX281" s="13" t="s">
        <v>74</v>
      </c>
      <c r="AY281" s="201" t="s">
        <v>123</v>
      </c>
    </row>
    <row r="282" spans="2:51" s="14" customFormat="1" ht="12">
      <c r="B282" s="202"/>
      <c r="C282" s="203"/>
      <c r="D282" s="187" t="s">
        <v>134</v>
      </c>
      <c r="E282" s="204" t="s">
        <v>28</v>
      </c>
      <c r="F282" s="205" t="s">
        <v>361</v>
      </c>
      <c r="G282" s="203"/>
      <c r="H282" s="206">
        <v>118.8</v>
      </c>
      <c r="I282" s="207"/>
      <c r="J282" s="203"/>
      <c r="K282" s="203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134</v>
      </c>
      <c r="AU282" s="212" t="s">
        <v>84</v>
      </c>
      <c r="AV282" s="14" t="s">
        <v>84</v>
      </c>
      <c r="AW282" s="14" t="s">
        <v>35</v>
      </c>
      <c r="AX282" s="14" t="s">
        <v>82</v>
      </c>
      <c r="AY282" s="212" t="s">
        <v>123</v>
      </c>
    </row>
    <row r="283" spans="1:65" s="2" customFormat="1" ht="14.45" customHeight="1">
      <c r="A283" s="34"/>
      <c r="B283" s="35"/>
      <c r="C283" s="174" t="s">
        <v>362</v>
      </c>
      <c r="D283" s="174" t="s">
        <v>125</v>
      </c>
      <c r="E283" s="175" t="s">
        <v>363</v>
      </c>
      <c r="F283" s="176" t="s">
        <v>364</v>
      </c>
      <c r="G283" s="177" t="s">
        <v>139</v>
      </c>
      <c r="H283" s="178">
        <v>1.6</v>
      </c>
      <c r="I283" s="179"/>
      <c r="J283" s="180">
        <f>ROUND(I283*H283,2)</f>
        <v>0</v>
      </c>
      <c r="K283" s="176" t="s">
        <v>129</v>
      </c>
      <c r="L283" s="39"/>
      <c r="M283" s="181" t="s">
        <v>28</v>
      </c>
      <c r="N283" s="182" t="s">
        <v>47</v>
      </c>
      <c r="O283" s="65"/>
      <c r="P283" s="183">
        <f>O283*H283</f>
        <v>0</v>
      </c>
      <c r="Q283" s="183">
        <v>0</v>
      </c>
      <c r="R283" s="183">
        <f>Q283*H283</f>
        <v>0</v>
      </c>
      <c r="S283" s="183">
        <v>2.2</v>
      </c>
      <c r="T283" s="184">
        <f>S283*H283</f>
        <v>3.5200000000000005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5" t="s">
        <v>130</v>
      </c>
      <c r="AT283" s="185" t="s">
        <v>125</v>
      </c>
      <c r="AU283" s="185" t="s">
        <v>84</v>
      </c>
      <c r="AY283" s="17" t="s">
        <v>123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17" t="s">
        <v>130</v>
      </c>
      <c r="BK283" s="186">
        <f>ROUND(I283*H283,2)</f>
        <v>0</v>
      </c>
      <c r="BL283" s="17" t="s">
        <v>130</v>
      </c>
      <c r="BM283" s="185" t="s">
        <v>365</v>
      </c>
    </row>
    <row r="284" spans="1:47" s="2" customFormat="1" ht="12">
      <c r="A284" s="34"/>
      <c r="B284" s="35"/>
      <c r="C284" s="36"/>
      <c r="D284" s="187" t="s">
        <v>132</v>
      </c>
      <c r="E284" s="36"/>
      <c r="F284" s="188" t="s">
        <v>366</v>
      </c>
      <c r="G284" s="36"/>
      <c r="H284" s="36"/>
      <c r="I284" s="189"/>
      <c r="J284" s="36"/>
      <c r="K284" s="36"/>
      <c r="L284" s="39"/>
      <c r="M284" s="190"/>
      <c r="N284" s="191"/>
      <c r="O284" s="65"/>
      <c r="P284" s="65"/>
      <c r="Q284" s="65"/>
      <c r="R284" s="65"/>
      <c r="S284" s="65"/>
      <c r="T284" s="66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132</v>
      </c>
      <c r="AU284" s="17" t="s">
        <v>84</v>
      </c>
    </row>
    <row r="285" spans="2:51" s="13" customFormat="1" ht="12">
      <c r="B285" s="192"/>
      <c r="C285" s="193"/>
      <c r="D285" s="187" t="s">
        <v>134</v>
      </c>
      <c r="E285" s="194" t="s">
        <v>28</v>
      </c>
      <c r="F285" s="195" t="s">
        <v>367</v>
      </c>
      <c r="G285" s="193"/>
      <c r="H285" s="194" t="s">
        <v>28</v>
      </c>
      <c r="I285" s="196"/>
      <c r="J285" s="193"/>
      <c r="K285" s="193"/>
      <c r="L285" s="197"/>
      <c r="M285" s="198"/>
      <c r="N285" s="199"/>
      <c r="O285" s="199"/>
      <c r="P285" s="199"/>
      <c r="Q285" s="199"/>
      <c r="R285" s="199"/>
      <c r="S285" s="199"/>
      <c r="T285" s="200"/>
      <c r="AT285" s="201" t="s">
        <v>134</v>
      </c>
      <c r="AU285" s="201" t="s">
        <v>84</v>
      </c>
      <c r="AV285" s="13" t="s">
        <v>82</v>
      </c>
      <c r="AW285" s="13" t="s">
        <v>35</v>
      </c>
      <c r="AX285" s="13" t="s">
        <v>74</v>
      </c>
      <c r="AY285" s="201" t="s">
        <v>123</v>
      </c>
    </row>
    <row r="286" spans="2:51" s="13" customFormat="1" ht="12">
      <c r="B286" s="192"/>
      <c r="C286" s="193"/>
      <c r="D286" s="187" t="s">
        <v>134</v>
      </c>
      <c r="E286" s="194" t="s">
        <v>28</v>
      </c>
      <c r="F286" s="195" t="s">
        <v>368</v>
      </c>
      <c r="G286" s="193"/>
      <c r="H286" s="194" t="s">
        <v>28</v>
      </c>
      <c r="I286" s="196"/>
      <c r="J286" s="193"/>
      <c r="K286" s="193"/>
      <c r="L286" s="197"/>
      <c r="M286" s="198"/>
      <c r="N286" s="199"/>
      <c r="O286" s="199"/>
      <c r="P286" s="199"/>
      <c r="Q286" s="199"/>
      <c r="R286" s="199"/>
      <c r="S286" s="199"/>
      <c r="T286" s="200"/>
      <c r="AT286" s="201" t="s">
        <v>134</v>
      </c>
      <c r="AU286" s="201" t="s">
        <v>84</v>
      </c>
      <c r="AV286" s="13" t="s">
        <v>82</v>
      </c>
      <c r="AW286" s="13" t="s">
        <v>35</v>
      </c>
      <c r="AX286" s="13" t="s">
        <v>74</v>
      </c>
      <c r="AY286" s="201" t="s">
        <v>123</v>
      </c>
    </row>
    <row r="287" spans="2:51" s="14" customFormat="1" ht="12">
      <c r="B287" s="202"/>
      <c r="C287" s="203"/>
      <c r="D287" s="187" t="s">
        <v>134</v>
      </c>
      <c r="E287" s="204" t="s">
        <v>28</v>
      </c>
      <c r="F287" s="205" t="s">
        <v>369</v>
      </c>
      <c r="G287" s="203"/>
      <c r="H287" s="206">
        <v>0.7</v>
      </c>
      <c r="I287" s="207"/>
      <c r="J287" s="203"/>
      <c r="K287" s="203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134</v>
      </c>
      <c r="AU287" s="212" t="s">
        <v>84</v>
      </c>
      <c r="AV287" s="14" t="s">
        <v>84</v>
      </c>
      <c r="AW287" s="14" t="s">
        <v>35</v>
      </c>
      <c r="AX287" s="14" t="s">
        <v>74</v>
      </c>
      <c r="AY287" s="212" t="s">
        <v>123</v>
      </c>
    </row>
    <row r="288" spans="2:51" s="13" customFormat="1" ht="12">
      <c r="B288" s="192"/>
      <c r="C288" s="193"/>
      <c r="D288" s="187" t="s">
        <v>134</v>
      </c>
      <c r="E288" s="194" t="s">
        <v>28</v>
      </c>
      <c r="F288" s="195" t="s">
        <v>370</v>
      </c>
      <c r="G288" s="193"/>
      <c r="H288" s="194" t="s">
        <v>28</v>
      </c>
      <c r="I288" s="196"/>
      <c r="J288" s="193"/>
      <c r="K288" s="193"/>
      <c r="L288" s="197"/>
      <c r="M288" s="198"/>
      <c r="N288" s="199"/>
      <c r="O288" s="199"/>
      <c r="P288" s="199"/>
      <c r="Q288" s="199"/>
      <c r="R288" s="199"/>
      <c r="S288" s="199"/>
      <c r="T288" s="200"/>
      <c r="AT288" s="201" t="s">
        <v>134</v>
      </c>
      <c r="AU288" s="201" t="s">
        <v>84</v>
      </c>
      <c r="AV288" s="13" t="s">
        <v>82</v>
      </c>
      <c r="AW288" s="13" t="s">
        <v>35</v>
      </c>
      <c r="AX288" s="13" t="s">
        <v>74</v>
      </c>
      <c r="AY288" s="201" t="s">
        <v>123</v>
      </c>
    </row>
    <row r="289" spans="2:51" s="14" customFormat="1" ht="12">
      <c r="B289" s="202"/>
      <c r="C289" s="203"/>
      <c r="D289" s="187" t="s">
        <v>134</v>
      </c>
      <c r="E289" s="204" t="s">
        <v>28</v>
      </c>
      <c r="F289" s="205" t="s">
        <v>240</v>
      </c>
      <c r="G289" s="203"/>
      <c r="H289" s="206">
        <v>0.9</v>
      </c>
      <c r="I289" s="207"/>
      <c r="J289" s="203"/>
      <c r="K289" s="203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134</v>
      </c>
      <c r="AU289" s="212" t="s">
        <v>84</v>
      </c>
      <c r="AV289" s="14" t="s">
        <v>84</v>
      </c>
      <c r="AW289" s="14" t="s">
        <v>35</v>
      </c>
      <c r="AX289" s="14" t="s">
        <v>74</v>
      </c>
      <c r="AY289" s="212" t="s">
        <v>123</v>
      </c>
    </row>
    <row r="290" spans="2:51" s="15" customFormat="1" ht="12">
      <c r="B290" s="213"/>
      <c r="C290" s="214"/>
      <c r="D290" s="187" t="s">
        <v>134</v>
      </c>
      <c r="E290" s="215" t="s">
        <v>28</v>
      </c>
      <c r="F290" s="216" t="s">
        <v>154</v>
      </c>
      <c r="G290" s="214"/>
      <c r="H290" s="217">
        <v>1.6</v>
      </c>
      <c r="I290" s="218"/>
      <c r="J290" s="214"/>
      <c r="K290" s="214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134</v>
      </c>
      <c r="AU290" s="223" t="s">
        <v>84</v>
      </c>
      <c r="AV290" s="15" t="s">
        <v>130</v>
      </c>
      <c r="AW290" s="15" t="s">
        <v>35</v>
      </c>
      <c r="AX290" s="15" t="s">
        <v>82</v>
      </c>
      <c r="AY290" s="223" t="s">
        <v>123</v>
      </c>
    </row>
    <row r="291" spans="1:65" s="2" customFormat="1" ht="14.45" customHeight="1">
      <c r="A291" s="34"/>
      <c r="B291" s="35"/>
      <c r="C291" s="174" t="s">
        <v>371</v>
      </c>
      <c r="D291" s="174" t="s">
        <v>125</v>
      </c>
      <c r="E291" s="175" t="s">
        <v>372</v>
      </c>
      <c r="F291" s="176" t="s">
        <v>373</v>
      </c>
      <c r="G291" s="177" t="s">
        <v>128</v>
      </c>
      <c r="H291" s="178">
        <v>371</v>
      </c>
      <c r="I291" s="179"/>
      <c r="J291" s="180">
        <f>ROUND(I291*H291,2)</f>
        <v>0</v>
      </c>
      <c r="K291" s="176" t="s">
        <v>28</v>
      </c>
      <c r="L291" s="39"/>
      <c r="M291" s="181" t="s">
        <v>28</v>
      </c>
      <c r="N291" s="182" t="s">
        <v>47</v>
      </c>
      <c r="O291" s="65"/>
      <c r="P291" s="183">
        <f>O291*H291</f>
        <v>0</v>
      </c>
      <c r="Q291" s="183">
        <v>0</v>
      </c>
      <c r="R291" s="183">
        <f>Q291*H291</f>
        <v>0</v>
      </c>
      <c r="S291" s="183">
        <v>0.07</v>
      </c>
      <c r="T291" s="184">
        <f>S291*H291</f>
        <v>25.970000000000002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5" t="s">
        <v>130</v>
      </c>
      <c r="AT291" s="185" t="s">
        <v>125</v>
      </c>
      <c r="AU291" s="185" t="s">
        <v>84</v>
      </c>
      <c r="AY291" s="17" t="s">
        <v>123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7" t="s">
        <v>130</v>
      </c>
      <c r="BK291" s="186">
        <f>ROUND(I291*H291,2)</f>
        <v>0</v>
      </c>
      <c r="BL291" s="17" t="s">
        <v>130</v>
      </c>
      <c r="BM291" s="185" t="s">
        <v>374</v>
      </c>
    </row>
    <row r="292" spans="1:47" s="2" customFormat="1" ht="12">
      <c r="A292" s="34"/>
      <c r="B292" s="35"/>
      <c r="C292" s="36"/>
      <c r="D292" s="187" t="s">
        <v>132</v>
      </c>
      <c r="E292" s="36"/>
      <c r="F292" s="188" t="s">
        <v>375</v>
      </c>
      <c r="G292" s="36"/>
      <c r="H292" s="36"/>
      <c r="I292" s="189"/>
      <c r="J292" s="36"/>
      <c r="K292" s="36"/>
      <c r="L292" s="39"/>
      <c r="M292" s="190"/>
      <c r="N292" s="191"/>
      <c r="O292" s="65"/>
      <c r="P292" s="65"/>
      <c r="Q292" s="65"/>
      <c r="R292" s="65"/>
      <c r="S292" s="65"/>
      <c r="T292" s="66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132</v>
      </c>
      <c r="AU292" s="17" t="s">
        <v>84</v>
      </c>
    </row>
    <row r="293" spans="2:51" s="13" customFormat="1" ht="12">
      <c r="B293" s="192"/>
      <c r="C293" s="193"/>
      <c r="D293" s="187" t="s">
        <v>134</v>
      </c>
      <c r="E293" s="194" t="s">
        <v>28</v>
      </c>
      <c r="F293" s="195" t="s">
        <v>376</v>
      </c>
      <c r="G293" s="193"/>
      <c r="H293" s="194" t="s">
        <v>28</v>
      </c>
      <c r="I293" s="196"/>
      <c r="J293" s="193"/>
      <c r="K293" s="193"/>
      <c r="L293" s="197"/>
      <c r="M293" s="198"/>
      <c r="N293" s="199"/>
      <c r="O293" s="199"/>
      <c r="P293" s="199"/>
      <c r="Q293" s="199"/>
      <c r="R293" s="199"/>
      <c r="S293" s="199"/>
      <c r="T293" s="200"/>
      <c r="AT293" s="201" t="s">
        <v>134</v>
      </c>
      <c r="AU293" s="201" t="s">
        <v>84</v>
      </c>
      <c r="AV293" s="13" t="s">
        <v>82</v>
      </c>
      <c r="AW293" s="13" t="s">
        <v>35</v>
      </c>
      <c r="AX293" s="13" t="s">
        <v>74</v>
      </c>
      <c r="AY293" s="201" t="s">
        <v>123</v>
      </c>
    </row>
    <row r="294" spans="2:51" s="13" customFormat="1" ht="12">
      <c r="B294" s="192"/>
      <c r="C294" s="193"/>
      <c r="D294" s="187" t="s">
        <v>134</v>
      </c>
      <c r="E294" s="194" t="s">
        <v>28</v>
      </c>
      <c r="F294" s="195" t="s">
        <v>310</v>
      </c>
      <c r="G294" s="193"/>
      <c r="H294" s="194" t="s">
        <v>28</v>
      </c>
      <c r="I294" s="196"/>
      <c r="J294" s="193"/>
      <c r="K294" s="193"/>
      <c r="L294" s="197"/>
      <c r="M294" s="198"/>
      <c r="N294" s="199"/>
      <c r="O294" s="199"/>
      <c r="P294" s="199"/>
      <c r="Q294" s="199"/>
      <c r="R294" s="199"/>
      <c r="S294" s="199"/>
      <c r="T294" s="200"/>
      <c r="AT294" s="201" t="s">
        <v>134</v>
      </c>
      <c r="AU294" s="201" t="s">
        <v>84</v>
      </c>
      <c r="AV294" s="13" t="s">
        <v>82</v>
      </c>
      <c r="AW294" s="13" t="s">
        <v>35</v>
      </c>
      <c r="AX294" s="13" t="s">
        <v>74</v>
      </c>
      <c r="AY294" s="201" t="s">
        <v>123</v>
      </c>
    </row>
    <row r="295" spans="2:51" s="14" customFormat="1" ht="12">
      <c r="B295" s="202"/>
      <c r="C295" s="203"/>
      <c r="D295" s="187" t="s">
        <v>134</v>
      </c>
      <c r="E295" s="204" t="s">
        <v>28</v>
      </c>
      <c r="F295" s="205" t="s">
        <v>377</v>
      </c>
      <c r="G295" s="203"/>
      <c r="H295" s="206">
        <v>113.9</v>
      </c>
      <c r="I295" s="207"/>
      <c r="J295" s="203"/>
      <c r="K295" s="203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134</v>
      </c>
      <c r="AU295" s="212" t="s">
        <v>84</v>
      </c>
      <c r="AV295" s="14" t="s">
        <v>84</v>
      </c>
      <c r="AW295" s="14" t="s">
        <v>35</v>
      </c>
      <c r="AX295" s="14" t="s">
        <v>74</v>
      </c>
      <c r="AY295" s="212" t="s">
        <v>123</v>
      </c>
    </row>
    <row r="296" spans="2:51" s="13" customFormat="1" ht="12">
      <c r="B296" s="192"/>
      <c r="C296" s="193"/>
      <c r="D296" s="187" t="s">
        <v>134</v>
      </c>
      <c r="E296" s="194" t="s">
        <v>28</v>
      </c>
      <c r="F296" s="195" t="s">
        <v>312</v>
      </c>
      <c r="G296" s="193"/>
      <c r="H296" s="194" t="s">
        <v>28</v>
      </c>
      <c r="I296" s="196"/>
      <c r="J296" s="193"/>
      <c r="K296" s="193"/>
      <c r="L296" s="197"/>
      <c r="M296" s="198"/>
      <c r="N296" s="199"/>
      <c r="O296" s="199"/>
      <c r="P296" s="199"/>
      <c r="Q296" s="199"/>
      <c r="R296" s="199"/>
      <c r="S296" s="199"/>
      <c r="T296" s="200"/>
      <c r="AT296" s="201" t="s">
        <v>134</v>
      </c>
      <c r="AU296" s="201" t="s">
        <v>84</v>
      </c>
      <c r="AV296" s="13" t="s">
        <v>82</v>
      </c>
      <c r="AW296" s="13" t="s">
        <v>35</v>
      </c>
      <c r="AX296" s="13" t="s">
        <v>74</v>
      </c>
      <c r="AY296" s="201" t="s">
        <v>123</v>
      </c>
    </row>
    <row r="297" spans="2:51" s="14" customFormat="1" ht="12">
      <c r="B297" s="202"/>
      <c r="C297" s="203"/>
      <c r="D297" s="187" t="s">
        <v>134</v>
      </c>
      <c r="E297" s="204" t="s">
        <v>28</v>
      </c>
      <c r="F297" s="205" t="s">
        <v>378</v>
      </c>
      <c r="G297" s="203"/>
      <c r="H297" s="206">
        <v>72.6</v>
      </c>
      <c r="I297" s="207"/>
      <c r="J297" s="203"/>
      <c r="K297" s="203"/>
      <c r="L297" s="208"/>
      <c r="M297" s="209"/>
      <c r="N297" s="210"/>
      <c r="O297" s="210"/>
      <c r="P297" s="210"/>
      <c r="Q297" s="210"/>
      <c r="R297" s="210"/>
      <c r="S297" s="210"/>
      <c r="T297" s="211"/>
      <c r="AT297" s="212" t="s">
        <v>134</v>
      </c>
      <c r="AU297" s="212" t="s">
        <v>84</v>
      </c>
      <c r="AV297" s="14" t="s">
        <v>84</v>
      </c>
      <c r="AW297" s="14" t="s">
        <v>35</v>
      </c>
      <c r="AX297" s="14" t="s">
        <v>74</v>
      </c>
      <c r="AY297" s="212" t="s">
        <v>123</v>
      </c>
    </row>
    <row r="298" spans="2:51" s="13" customFormat="1" ht="12">
      <c r="B298" s="192"/>
      <c r="C298" s="193"/>
      <c r="D298" s="187" t="s">
        <v>134</v>
      </c>
      <c r="E298" s="194" t="s">
        <v>28</v>
      </c>
      <c r="F298" s="195" t="s">
        <v>314</v>
      </c>
      <c r="G298" s="193"/>
      <c r="H298" s="194" t="s">
        <v>28</v>
      </c>
      <c r="I298" s="196"/>
      <c r="J298" s="193"/>
      <c r="K298" s="193"/>
      <c r="L298" s="197"/>
      <c r="M298" s="198"/>
      <c r="N298" s="199"/>
      <c r="O298" s="199"/>
      <c r="P298" s="199"/>
      <c r="Q298" s="199"/>
      <c r="R298" s="199"/>
      <c r="S298" s="199"/>
      <c r="T298" s="200"/>
      <c r="AT298" s="201" t="s">
        <v>134</v>
      </c>
      <c r="AU298" s="201" t="s">
        <v>84</v>
      </c>
      <c r="AV298" s="13" t="s">
        <v>82</v>
      </c>
      <c r="AW298" s="13" t="s">
        <v>35</v>
      </c>
      <c r="AX298" s="13" t="s">
        <v>74</v>
      </c>
      <c r="AY298" s="201" t="s">
        <v>123</v>
      </c>
    </row>
    <row r="299" spans="2:51" s="14" customFormat="1" ht="12">
      <c r="B299" s="202"/>
      <c r="C299" s="203"/>
      <c r="D299" s="187" t="s">
        <v>134</v>
      </c>
      <c r="E299" s="204" t="s">
        <v>28</v>
      </c>
      <c r="F299" s="205" t="s">
        <v>347</v>
      </c>
      <c r="G299" s="203"/>
      <c r="H299" s="206">
        <v>76.8</v>
      </c>
      <c r="I299" s="207"/>
      <c r="J299" s="203"/>
      <c r="K299" s="203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134</v>
      </c>
      <c r="AU299" s="212" t="s">
        <v>84</v>
      </c>
      <c r="AV299" s="14" t="s">
        <v>84</v>
      </c>
      <c r="AW299" s="14" t="s">
        <v>35</v>
      </c>
      <c r="AX299" s="14" t="s">
        <v>74</v>
      </c>
      <c r="AY299" s="212" t="s">
        <v>123</v>
      </c>
    </row>
    <row r="300" spans="2:51" s="13" customFormat="1" ht="12">
      <c r="B300" s="192"/>
      <c r="C300" s="193"/>
      <c r="D300" s="187" t="s">
        <v>134</v>
      </c>
      <c r="E300" s="194" t="s">
        <v>28</v>
      </c>
      <c r="F300" s="195" t="s">
        <v>316</v>
      </c>
      <c r="G300" s="193"/>
      <c r="H300" s="194" t="s">
        <v>28</v>
      </c>
      <c r="I300" s="196"/>
      <c r="J300" s="193"/>
      <c r="K300" s="193"/>
      <c r="L300" s="197"/>
      <c r="M300" s="198"/>
      <c r="N300" s="199"/>
      <c r="O300" s="199"/>
      <c r="P300" s="199"/>
      <c r="Q300" s="199"/>
      <c r="R300" s="199"/>
      <c r="S300" s="199"/>
      <c r="T300" s="200"/>
      <c r="AT300" s="201" t="s">
        <v>134</v>
      </c>
      <c r="AU300" s="201" t="s">
        <v>84</v>
      </c>
      <c r="AV300" s="13" t="s">
        <v>82</v>
      </c>
      <c r="AW300" s="13" t="s">
        <v>35</v>
      </c>
      <c r="AX300" s="13" t="s">
        <v>74</v>
      </c>
      <c r="AY300" s="201" t="s">
        <v>123</v>
      </c>
    </row>
    <row r="301" spans="2:51" s="14" customFormat="1" ht="12">
      <c r="B301" s="202"/>
      <c r="C301" s="203"/>
      <c r="D301" s="187" t="s">
        <v>134</v>
      </c>
      <c r="E301" s="204" t="s">
        <v>28</v>
      </c>
      <c r="F301" s="205" t="s">
        <v>317</v>
      </c>
      <c r="G301" s="203"/>
      <c r="H301" s="206">
        <v>42</v>
      </c>
      <c r="I301" s="207"/>
      <c r="J301" s="203"/>
      <c r="K301" s="203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134</v>
      </c>
      <c r="AU301" s="212" t="s">
        <v>84</v>
      </c>
      <c r="AV301" s="14" t="s">
        <v>84</v>
      </c>
      <c r="AW301" s="14" t="s">
        <v>35</v>
      </c>
      <c r="AX301" s="14" t="s">
        <v>74</v>
      </c>
      <c r="AY301" s="212" t="s">
        <v>123</v>
      </c>
    </row>
    <row r="302" spans="2:51" s="13" customFormat="1" ht="12">
      <c r="B302" s="192"/>
      <c r="C302" s="193"/>
      <c r="D302" s="187" t="s">
        <v>134</v>
      </c>
      <c r="E302" s="194" t="s">
        <v>28</v>
      </c>
      <c r="F302" s="195" t="s">
        <v>318</v>
      </c>
      <c r="G302" s="193"/>
      <c r="H302" s="194" t="s">
        <v>28</v>
      </c>
      <c r="I302" s="196"/>
      <c r="J302" s="193"/>
      <c r="K302" s="193"/>
      <c r="L302" s="197"/>
      <c r="M302" s="198"/>
      <c r="N302" s="199"/>
      <c r="O302" s="199"/>
      <c r="P302" s="199"/>
      <c r="Q302" s="199"/>
      <c r="R302" s="199"/>
      <c r="S302" s="199"/>
      <c r="T302" s="200"/>
      <c r="AT302" s="201" t="s">
        <v>134</v>
      </c>
      <c r="AU302" s="201" t="s">
        <v>84</v>
      </c>
      <c r="AV302" s="13" t="s">
        <v>82</v>
      </c>
      <c r="AW302" s="13" t="s">
        <v>35</v>
      </c>
      <c r="AX302" s="13" t="s">
        <v>74</v>
      </c>
      <c r="AY302" s="201" t="s">
        <v>123</v>
      </c>
    </row>
    <row r="303" spans="2:51" s="14" customFormat="1" ht="12">
      <c r="B303" s="202"/>
      <c r="C303" s="203"/>
      <c r="D303" s="187" t="s">
        <v>134</v>
      </c>
      <c r="E303" s="204" t="s">
        <v>28</v>
      </c>
      <c r="F303" s="205" t="s">
        <v>319</v>
      </c>
      <c r="G303" s="203"/>
      <c r="H303" s="206">
        <v>46.5</v>
      </c>
      <c r="I303" s="207"/>
      <c r="J303" s="203"/>
      <c r="K303" s="203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134</v>
      </c>
      <c r="AU303" s="212" t="s">
        <v>84</v>
      </c>
      <c r="AV303" s="14" t="s">
        <v>84</v>
      </c>
      <c r="AW303" s="14" t="s">
        <v>35</v>
      </c>
      <c r="AX303" s="14" t="s">
        <v>74</v>
      </c>
      <c r="AY303" s="212" t="s">
        <v>123</v>
      </c>
    </row>
    <row r="304" spans="2:51" s="13" customFormat="1" ht="12">
      <c r="B304" s="192"/>
      <c r="C304" s="193"/>
      <c r="D304" s="187" t="s">
        <v>134</v>
      </c>
      <c r="E304" s="194" t="s">
        <v>28</v>
      </c>
      <c r="F304" s="195" t="s">
        <v>320</v>
      </c>
      <c r="G304" s="193"/>
      <c r="H304" s="194" t="s">
        <v>28</v>
      </c>
      <c r="I304" s="196"/>
      <c r="J304" s="193"/>
      <c r="K304" s="193"/>
      <c r="L304" s="197"/>
      <c r="M304" s="198"/>
      <c r="N304" s="199"/>
      <c r="O304" s="199"/>
      <c r="P304" s="199"/>
      <c r="Q304" s="199"/>
      <c r="R304" s="199"/>
      <c r="S304" s="199"/>
      <c r="T304" s="200"/>
      <c r="AT304" s="201" t="s">
        <v>134</v>
      </c>
      <c r="AU304" s="201" t="s">
        <v>84</v>
      </c>
      <c r="AV304" s="13" t="s">
        <v>82</v>
      </c>
      <c r="AW304" s="13" t="s">
        <v>35</v>
      </c>
      <c r="AX304" s="13" t="s">
        <v>74</v>
      </c>
      <c r="AY304" s="201" t="s">
        <v>123</v>
      </c>
    </row>
    <row r="305" spans="2:51" s="14" customFormat="1" ht="12">
      <c r="B305" s="202"/>
      <c r="C305" s="203"/>
      <c r="D305" s="187" t="s">
        <v>134</v>
      </c>
      <c r="E305" s="204" t="s">
        <v>28</v>
      </c>
      <c r="F305" s="205" t="s">
        <v>321</v>
      </c>
      <c r="G305" s="203"/>
      <c r="H305" s="206">
        <v>19.2</v>
      </c>
      <c r="I305" s="207"/>
      <c r="J305" s="203"/>
      <c r="K305" s="203"/>
      <c r="L305" s="208"/>
      <c r="M305" s="209"/>
      <c r="N305" s="210"/>
      <c r="O305" s="210"/>
      <c r="P305" s="210"/>
      <c r="Q305" s="210"/>
      <c r="R305" s="210"/>
      <c r="S305" s="210"/>
      <c r="T305" s="211"/>
      <c r="AT305" s="212" t="s">
        <v>134</v>
      </c>
      <c r="AU305" s="212" t="s">
        <v>84</v>
      </c>
      <c r="AV305" s="14" t="s">
        <v>84</v>
      </c>
      <c r="AW305" s="14" t="s">
        <v>35</v>
      </c>
      <c r="AX305" s="14" t="s">
        <v>74</v>
      </c>
      <c r="AY305" s="212" t="s">
        <v>123</v>
      </c>
    </row>
    <row r="306" spans="2:51" s="15" customFormat="1" ht="12">
      <c r="B306" s="213"/>
      <c r="C306" s="214"/>
      <c r="D306" s="187" t="s">
        <v>134</v>
      </c>
      <c r="E306" s="215" t="s">
        <v>28</v>
      </c>
      <c r="F306" s="216" t="s">
        <v>154</v>
      </c>
      <c r="G306" s="214"/>
      <c r="H306" s="217">
        <v>371</v>
      </c>
      <c r="I306" s="218"/>
      <c r="J306" s="214"/>
      <c r="K306" s="214"/>
      <c r="L306" s="219"/>
      <c r="M306" s="220"/>
      <c r="N306" s="221"/>
      <c r="O306" s="221"/>
      <c r="P306" s="221"/>
      <c r="Q306" s="221"/>
      <c r="R306" s="221"/>
      <c r="S306" s="221"/>
      <c r="T306" s="222"/>
      <c r="AT306" s="223" t="s">
        <v>134</v>
      </c>
      <c r="AU306" s="223" t="s">
        <v>84</v>
      </c>
      <c r="AV306" s="15" t="s">
        <v>130</v>
      </c>
      <c r="AW306" s="15" t="s">
        <v>35</v>
      </c>
      <c r="AX306" s="15" t="s">
        <v>82</v>
      </c>
      <c r="AY306" s="223" t="s">
        <v>123</v>
      </c>
    </row>
    <row r="307" spans="1:65" s="2" customFormat="1" ht="14.45" customHeight="1">
      <c r="A307" s="34"/>
      <c r="B307" s="35"/>
      <c r="C307" s="174" t="s">
        <v>379</v>
      </c>
      <c r="D307" s="174" t="s">
        <v>125</v>
      </c>
      <c r="E307" s="175" t="s">
        <v>380</v>
      </c>
      <c r="F307" s="176" t="s">
        <v>381</v>
      </c>
      <c r="G307" s="177" t="s">
        <v>128</v>
      </c>
      <c r="H307" s="178">
        <v>137.1</v>
      </c>
      <c r="I307" s="179"/>
      <c r="J307" s="180">
        <f>ROUND(I307*H307,2)</f>
        <v>0</v>
      </c>
      <c r="K307" s="176" t="s">
        <v>28</v>
      </c>
      <c r="L307" s="39"/>
      <c r="M307" s="181" t="s">
        <v>28</v>
      </c>
      <c r="N307" s="182" t="s">
        <v>47</v>
      </c>
      <c r="O307" s="65"/>
      <c r="P307" s="183">
        <f>O307*H307</f>
        <v>0</v>
      </c>
      <c r="Q307" s="183">
        <v>0.00855</v>
      </c>
      <c r="R307" s="183">
        <f>Q307*H307</f>
        <v>1.172205</v>
      </c>
      <c r="S307" s="183">
        <v>0</v>
      </c>
      <c r="T307" s="18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5" t="s">
        <v>130</v>
      </c>
      <c r="AT307" s="185" t="s">
        <v>125</v>
      </c>
      <c r="AU307" s="185" t="s">
        <v>84</v>
      </c>
      <c r="AY307" s="17" t="s">
        <v>123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17" t="s">
        <v>130</v>
      </c>
      <c r="BK307" s="186">
        <f>ROUND(I307*H307,2)</f>
        <v>0</v>
      </c>
      <c r="BL307" s="17" t="s">
        <v>130</v>
      </c>
      <c r="BM307" s="185" t="s">
        <v>382</v>
      </c>
    </row>
    <row r="308" spans="1:47" s="2" customFormat="1" ht="12">
      <c r="A308" s="34"/>
      <c r="B308" s="35"/>
      <c r="C308" s="36"/>
      <c r="D308" s="187" t="s">
        <v>132</v>
      </c>
      <c r="E308" s="36"/>
      <c r="F308" s="188" t="s">
        <v>383</v>
      </c>
      <c r="G308" s="36"/>
      <c r="H308" s="36"/>
      <c r="I308" s="189"/>
      <c r="J308" s="36"/>
      <c r="K308" s="36"/>
      <c r="L308" s="39"/>
      <c r="M308" s="190"/>
      <c r="N308" s="191"/>
      <c r="O308" s="65"/>
      <c r="P308" s="65"/>
      <c r="Q308" s="65"/>
      <c r="R308" s="65"/>
      <c r="S308" s="65"/>
      <c r="T308" s="66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132</v>
      </c>
      <c r="AU308" s="17" t="s">
        <v>84</v>
      </c>
    </row>
    <row r="309" spans="2:51" s="13" customFormat="1" ht="12">
      <c r="B309" s="192"/>
      <c r="C309" s="193"/>
      <c r="D309" s="187" t="s">
        <v>134</v>
      </c>
      <c r="E309" s="194" t="s">
        <v>28</v>
      </c>
      <c r="F309" s="195" t="s">
        <v>384</v>
      </c>
      <c r="G309" s="193"/>
      <c r="H309" s="194" t="s">
        <v>28</v>
      </c>
      <c r="I309" s="196"/>
      <c r="J309" s="193"/>
      <c r="K309" s="193"/>
      <c r="L309" s="197"/>
      <c r="M309" s="198"/>
      <c r="N309" s="199"/>
      <c r="O309" s="199"/>
      <c r="P309" s="199"/>
      <c r="Q309" s="199"/>
      <c r="R309" s="199"/>
      <c r="S309" s="199"/>
      <c r="T309" s="200"/>
      <c r="AT309" s="201" t="s">
        <v>134</v>
      </c>
      <c r="AU309" s="201" t="s">
        <v>84</v>
      </c>
      <c r="AV309" s="13" t="s">
        <v>82</v>
      </c>
      <c r="AW309" s="13" t="s">
        <v>35</v>
      </c>
      <c r="AX309" s="13" t="s">
        <v>74</v>
      </c>
      <c r="AY309" s="201" t="s">
        <v>123</v>
      </c>
    </row>
    <row r="310" spans="2:51" s="13" customFormat="1" ht="12">
      <c r="B310" s="192"/>
      <c r="C310" s="193"/>
      <c r="D310" s="187" t="s">
        <v>134</v>
      </c>
      <c r="E310" s="194" t="s">
        <v>28</v>
      </c>
      <c r="F310" s="195" t="s">
        <v>312</v>
      </c>
      <c r="G310" s="193"/>
      <c r="H310" s="194" t="s">
        <v>28</v>
      </c>
      <c r="I310" s="196"/>
      <c r="J310" s="193"/>
      <c r="K310" s="193"/>
      <c r="L310" s="197"/>
      <c r="M310" s="198"/>
      <c r="N310" s="199"/>
      <c r="O310" s="199"/>
      <c r="P310" s="199"/>
      <c r="Q310" s="199"/>
      <c r="R310" s="199"/>
      <c r="S310" s="199"/>
      <c r="T310" s="200"/>
      <c r="AT310" s="201" t="s">
        <v>134</v>
      </c>
      <c r="AU310" s="201" t="s">
        <v>84</v>
      </c>
      <c r="AV310" s="13" t="s">
        <v>82</v>
      </c>
      <c r="AW310" s="13" t="s">
        <v>35</v>
      </c>
      <c r="AX310" s="13" t="s">
        <v>74</v>
      </c>
      <c r="AY310" s="201" t="s">
        <v>123</v>
      </c>
    </row>
    <row r="311" spans="2:51" s="14" customFormat="1" ht="12">
      <c r="B311" s="202"/>
      <c r="C311" s="203"/>
      <c r="D311" s="187" t="s">
        <v>134</v>
      </c>
      <c r="E311" s="204" t="s">
        <v>28</v>
      </c>
      <c r="F311" s="205" t="s">
        <v>313</v>
      </c>
      <c r="G311" s="203"/>
      <c r="H311" s="206">
        <v>33</v>
      </c>
      <c r="I311" s="207"/>
      <c r="J311" s="203"/>
      <c r="K311" s="203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134</v>
      </c>
      <c r="AU311" s="212" t="s">
        <v>84</v>
      </c>
      <c r="AV311" s="14" t="s">
        <v>84</v>
      </c>
      <c r="AW311" s="14" t="s">
        <v>35</v>
      </c>
      <c r="AX311" s="14" t="s">
        <v>74</v>
      </c>
      <c r="AY311" s="212" t="s">
        <v>123</v>
      </c>
    </row>
    <row r="312" spans="2:51" s="13" customFormat="1" ht="12">
      <c r="B312" s="192"/>
      <c r="C312" s="193"/>
      <c r="D312" s="187" t="s">
        <v>134</v>
      </c>
      <c r="E312" s="194" t="s">
        <v>28</v>
      </c>
      <c r="F312" s="195" t="s">
        <v>314</v>
      </c>
      <c r="G312" s="193"/>
      <c r="H312" s="194" t="s">
        <v>28</v>
      </c>
      <c r="I312" s="196"/>
      <c r="J312" s="193"/>
      <c r="K312" s="193"/>
      <c r="L312" s="197"/>
      <c r="M312" s="198"/>
      <c r="N312" s="199"/>
      <c r="O312" s="199"/>
      <c r="P312" s="199"/>
      <c r="Q312" s="199"/>
      <c r="R312" s="199"/>
      <c r="S312" s="199"/>
      <c r="T312" s="200"/>
      <c r="AT312" s="201" t="s">
        <v>134</v>
      </c>
      <c r="AU312" s="201" t="s">
        <v>84</v>
      </c>
      <c r="AV312" s="13" t="s">
        <v>82</v>
      </c>
      <c r="AW312" s="13" t="s">
        <v>35</v>
      </c>
      <c r="AX312" s="13" t="s">
        <v>74</v>
      </c>
      <c r="AY312" s="201" t="s">
        <v>123</v>
      </c>
    </row>
    <row r="313" spans="2:51" s="14" customFormat="1" ht="12">
      <c r="B313" s="202"/>
      <c r="C313" s="203"/>
      <c r="D313" s="187" t="s">
        <v>134</v>
      </c>
      <c r="E313" s="204" t="s">
        <v>28</v>
      </c>
      <c r="F313" s="205" t="s">
        <v>315</v>
      </c>
      <c r="G313" s="203"/>
      <c r="H313" s="206">
        <v>38.4</v>
      </c>
      <c r="I313" s="207"/>
      <c r="J313" s="203"/>
      <c r="K313" s="203"/>
      <c r="L313" s="208"/>
      <c r="M313" s="209"/>
      <c r="N313" s="210"/>
      <c r="O313" s="210"/>
      <c r="P313" s="210"/>
      <c r="Q313" s="210"/>
      <c r="R313" s="210"/>
      <c r="S313" s="210"/>
      <c r="T313" s="211"/>
      <c r="AT313" s="212" t="s">
        <v>134</v>
      </c>
      <c r="AU313" s="212" t="s">
        <v>84</v>
      </c>
      <c r="AV313" s="14" t="s">
        <v>84</v>
      </c>
      <c r="AW313" s="14" t="s">
        <v>35</v>
      </c>
      <c r="AX313" s="14" t="s">
        <v>74</v>
      </c>
      <c r="AY313" s="212" t="s">
        <v>123</v>
      </c>
    </row>
    <row r="314" spans="2:51" s="13" customFormat="1" ht="12">
      <c r="B314" s="192"/>
      <c r="C314" s="193"/>
      <c r="D314" s="187" t="s">
        <v>134</v>
      </c>
      <c r="E314" s="194" t="s">
        <v>28</v>
      </c>
      <c r="F314" s="195" t="s">
        <v>318</v>
      </c>
      <c r="G314" s="193"/>
      <c r="H314" s="194" t="s">
        <v>28</v>
      </c>
      <c r="I314" s="196"/>
      <c r="J314" s="193"/>
      <c r="K314" s="193"/>
      <c r="L314" s="197"/>
      <c r="M314" s="198"/>
      <c r="N314" s="199"/>
      <c r="O314" s="199"/>
      <c r="P314" s="199"/>
      <c r="Q314" s="199"/>
      <c r="R314" s="199"/>
      <c r="S314" s="199"/>
      <c r="T314" s="200"/>
      <c r="AT314" s="201" t="s">
        <v>134</v>
      </c>
      <c r="AU314" s="201" t="s">
        <v>84</v>
      </c>
      <c r="AV314" s="13" t="s">
        <v>82</v>
      </c>
      <c r="AW314" s="13" t="s">
        <v>35</v>
      </c>
      <c r="AX314" s="13" t="s">
        <v>74</v>
      </c>
      <c r="AY314" s="201" t="s">
        <v>123</v>
      </c>
    </row>
    <row r="315" spans="2:51" s="14" customFormat="1" ht="12">
      <c r="B315" s="202"/>
      <c r="C315" s="203"/>
      <c r="D315" s="187" t="s">
        <v>134</v>
      </c>
      <c r="E315" s="204" t="s">
        <v>28</v>
      </c>
      <c r="F315" s="205" t="s">
        <v>319</v>
      </c>
      <c r="G315" s="203"/>
      <c r="H315" s="206">
        <v>46.5</v>
      </c>
      <c r="I315" s="207"/>
      <c r="J315" s="203"/>
      <c r="K315" s="203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134</v>
      </c>
      <c r="AU315" s="212" t="s">
        <v>84</v>
      </c>
      <c r="AV315" s="14" t="s">
        <v>84</v>
      </c>
      <c r="AW315" s="14" t="s">
        <v>35</v>
      </c>
      <c r="AX315" s="14" t="s">
        <v>74</v>
      </c>
      <c r="AY315" s="212" t="s">
        <v>123</v>
      </c>
    </row>
    <row r="316" spans="2:51" s="13" customFormat="1" ht="12">
      <c r="B316" s="192"/>
      <c r="C316" s="193"/>
      <c r="D316" s="187" t="s">
        <v>134</v>
      </c>
      <c r="E316" s="194" t="s">
        <v>28</v>
      </c>
      <c r="F316" s="195" t="s">
        <v>320</v>
      </c>
      <c r="G316" s="193"/>
      <c r="H316" s="194" t="s">
        <v>28</v>
      </c>
      <c r="I316" s="196"/>
      <c r="J316" s="193"/>
      <c r="K316" s="193"/>
      <c r="L316" s="197"/>
      <c r="M316" s="198"/>
      <c r="N316" s="199"/>
      <c r="O316" s="199"/>
      <c r="P316" s="199"/>
      <c r="Q316" s="199"/>
      <c r="R316" s="199"/>
      <c r="S316" s="199"/>
      <c r="T316" s="200"/>
      <c r="AT316" s="201" t="s">
        <v>134</v>
      </c>
      <c r="AU316" s="201" t="s">
        <v>84</v>
      </c>
      <c r="AV316" s="13" t="s">
        <v>82</v>
      </c>
      <c r="AW316" s="13" t="s">
        <v>35</v>
      </c>
      <c r="AX316" s="13" t="s">
        <v>74</v>
      </c>
      <c r="AY316" s="201" t="s">
        <v>123</v>
      </c>
    </row>
    <row r="317" spans="2:51" s="14" customFormat="1" ht="12">
      <c r="B317" s="202"/>
      <c r="C317" s="203"/>
      <c r="D317" s="187" t="s">
        <v>134</v>
      </c>
      <c r="E317" s="204" t="s">
        <v>28</v>
      </c>
      <c r="F317" s="205" t="s">
        <v>321</v>
      </c>
      <c r="G317" s="203"/>
      <c r="H317" s="206">
        <v>19.2</v>
      </c>
      <c r="I317" s="207"/>
      <c r="J317" s="203"/>
      <c r="K317" s="203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134</v>
      </c>
      <c r="AU317" s="212" t="s">
        <v>84</v>
      </c>
      <c r="AV317" s="14" t="s">
        <v>84</v>
      </c>
      <c r="AW317" s="14" t="s">
        <v>35</v>
      </c>
      <c r="AX317" s="14" t="s">
        <v>74</v>
      </c>
      <c r="AY317" s="212" t="s">
        <v>123</v>
      </c>
    </row>
    <row r="318" spans="2:51" s="15" customFormat="1" ht="12">
      <c r="B318" s="213"/>
      <c r="C318" s="214"/>
      <c r="D318" s="187" t="s">
        <v>134</v>
      </c>
      <c r="E318" s="215" t="s">
        <v>28</v>
      </c>
      <c r="F318" s="216" t="s">
        <v>154</v>
      </c>
      <c r="G318" s="214"/>
      <c r="H318" s="217">
        <v>137.1</v>
      </c>
      <c r="I318" s="218"/>
      <c r="J318" s="214"/>
      <c r="K318" s="214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134</v>
      </c>
      <c r="AU318" s="223" t="s">
        <v>84</v>
      </c>
      <c r="AV318" s="15" t="s">
        <v>130</v>
      </c>
      <c r="AW318" s="15" t="s">
        <v>35</v>
      </c>
      <c r="AX318" s="15" t="s">
        <v>82</v>
      </c>
      <c r="AY318" s="223" t="s">
        <v>123</v>
      </c>
    </row>
    <row r="319" spans="1:65" s="2" customFormat="1" ht="14.45" customHeight="1">
      <c r="A319" s="34"/>
      <c r="B319" s="35"/>
      <c r="C319" s="174" t="s">
        <v>385</v>
      </c>
      <c r="D319" s="174" t="s">
        <v>125</v>
      </c>
      <c r="E319" s="175" t="s">
        <v>386</v>
      </c>
      <c r="F319" s="176" t="s">
        <v>381</v>
      </c>
      <c r="G319" s="177" t="s">
        <v>128</v>
      </c>
      <c r="H319" s="178">
        <v>109</v>
      </c>
      <c r="I319" s="179"/>
      <c r="J319" s="180">
        <f>ROUND(I319*H319,2)</f>
        <v>0</v>
      </c>
      <c r="K319" s="176" t="s">
        <v>28</v>
      </c>
      <c r="L319" s="39"/>
      <c r="M319" s="181" t="s">
        <v>28</v>
      </c>
      <c r="N319" s="182" t="s">
        <v>47</v>
      </c>
      <c r="O319" s="65"/>
      <c r="P319" s="183">
        <f>O319*H319</f>
        <v>0</v>
      </c>
      <c r="Q319" s="183">
        <v>0.00855</v>
      </c>
      <c r="R319" s="183">
        <f>Q319*H319</f>
        <v>0.9319500000000001</v>
      </c>
      <c r="S319" s="183">
        <v>0</v>
      </c>
      <c r="T319" s="184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5" t="s">
        <v>130</v>
      </c>
      <c r="AT319" s="185" t="s">
        <v>125</v>
      </c>
      <c r="AU319" s="185" t="s">
        <v>84</v>
      </c>
      <c r="AY319" s="17" t="s">
        <v>123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7" t="s">
        <v>130</v>
      </c>
      <c r="BK319" s="186">
        <f>ROUND(I319*H319,2)</f>
        <v>0</v>
      </c>
      <c r="BL319" s="17" t="s">
        <v>130</v>
      </c>
      <c r="BM319" s="185" t="s">
        <v>387</v>
      </c>
    </row>
    <row r="320" spans="1:47" s="2" customFormat="1" ht="12">
      <c r="A320" s="34"/>
      <c r="B320" s="35"/>
      <c r="C320" s="36"/>
      <c r="D320" s="187" t="s">
        <v>132</v>
      </c>
      <c r="E320" s="36"/>
      <c r="F320" s="188" t="s">
        <v>383</v>
      </c>
      <c r="G320" s="36"/>
      <c r="H320" s="36"/>
      <c r="I320" s="189"/>
      <c r="J320" s="36"/>
      <c r="K320" s="36"/>
      <c r="L320" s="39"/>
      <c r="M320" s="190"/>
      <c r="N320" s="191"/>
      <c r="O320" s="65"/>
      <c r="P320" s="65"/>
      <c r="Q320" s="65"/>
      <c r="R320" s="65"/>
      <c r="S320" s="65"/>
      <c r="T320" s="66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132</v>
      </c>
      <c r="AU320" s="17" t="s">
        <v>84</v>
      </c>
    </row>
    <row r="321" spans="2:51" s="13" customFormat="1" ht="12">
      <c r="B321" s="192"/>
      <c r="C321" s="193"/>
      <c r="D321" s="187" t="s">
        <v>134</v>
      </c>
      <c r="E321" s="194" t="s">
        <v>28</v>
      </c>
      <c r="F321" s="195" t="s">
        <v>388</v>
      </c>
      <c r="G321" s="193"/>
      <c r="H321" s="194" t="s">
        <v>28</v>
      </c>
      <c r="I321" s="196"/>
      <c r="J321" s="193"/>
      <c r="K321" s="193"/>
      <c r="L321" s="197"/>
      <c r="M321" s="198"/>
      <c r="N321" s="199"/>
      <c r="O321" s="199"/>
      <c r="P321" s="199"/>
      <c r="Q321" s="199"/>
      <c r="R321" s="199"/>
      <c r="S321" s="199"/>
      <c r="T321" s="200"/>
      <c r="AT321" s="201" t="s">
        <v>134</v>
      </c>
      <c r="AU321" s="201" t="s">
        <v>84</v>
      </c>
      <c r="AV321" s="13" t="s">
        <v>82</v>
      </c>
      <c r="AW321" s="13" t="s">
        <v>35</v>
      </c>
      <c r="AX321" s="13" t="s">
        <v>74</v>
      </c>
      <c r="AY321" s="201" t="s">
        <v>123</v>
      </c>
    </row>
    <row r="322" spans="2:51" s="13" customFormat="1" ht="12">
      <c r="B322" s="192"/>
      <c r="C322" s="193"/>
      <c r="D322" s="187" t="s">
        <v>134</v>
      </c>
      <c r="E322" s="194" t="s">
        <v>28</v>
      </c>
      <c r="F322" s="195" t="s">
        <v>310</v>
      </c>
      <c r="G322" s="193"/>
      <c r="H322" s="194" t="s">
        <v>28</v>
      </c>
      <c r="I322" s="196"/>
      <c r="J322" s="193"/>
      <c r="K322" s="193"/>
      <c r="L322" s="197"/>
      <c r="M322" s="198"/>
      <c r="N322" s="199"/>
      <c r="O322" s="199"/>
      <c r="P322" s="199"/>
      <c r="Q322" s="199"/>
      <c r="R322" s="199"/>
      <c r="S322" s="199"/>
      <c r="T322" s="200"/>
      <c r="AT322" s="201" t="s">
        <v>134</v>
      </c>
      <c r="AU322" s="201" t="s">
        <v>84</v>
      </c>
      <c r="AV322" s="13" t="s">
        <v>82</v>
      </c>
      <c r="AW322" s="13" t="s">
        <v>35</v>
      </c>
      <c r="AX322" s="13" t="s">
        <v>74</v>
      </c>
      <c r="AY322" s="201" t="s">
        <v>123</v>
      </c>
    </row>
    <row r="323" spans="2:51" s="14" customFormat="1" ht="12">
      <c r="B323" s="202"/>
      <c r="C323" s="203"/>
      <c r="D323" s="187" t="s">
        <v>134</v>
      </c>
      <c r="E323" s="204" t="s">
        <v>28</v>
      </c>
      <c r="F323" s="205" t="s">
        <v>311</v>
      </c>
      <c r="G323" s="203"/>
      <c r="H323" s="206">
        <v>67</v>
      </c>
      <c r="I323" s="207"/>
      <c r="J323" s="203"/>
      <c r="K323" s="203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134</v>
      </c>
      <c r="AU323" s="212" t="s">
        <v>84</v>
      </c>
      <c r="AV323" s="14" t="s">
        <v>84</v>
      </c>
      <c r="AW323" s="14" t="s">
        <v>35</v>
      </c>
      <c r="AX323" s="14" t="s">
        <v>74</v>
      </c>
      <c r="AY323" s="212" t="s">
        <v>123</v>
      </c>
    </row>
    <row r="324" spans="2:51" s="13" customFormat="1" ht="12">
      <c r="B324" s="192"/>
      <c r="C324" s="193"/>
      <c r="D324" s="187" t="s">
        <v>134</v>
      </c>
      <c r="E324" s="194" t="s">
        <v>28</v>
      </c>
      <c r="F324" s="195" t="s">
        <v>316</v>
      </c>
      <c r="G324" s="193"/>
      <c r="H324" s="194" t="s">
        <v>28</v>
      </c>
      <c r="I324" s="196"/>
      <c r="J324" s="193"/>
      <c r="K324" s="193"/>
      <c r="L324" s="197"/>
      <c r="M324" s="198"/>
      <c r="N324" s="199"/>
      <c r="O324" s="199"/>
      <c r="P324" s="199"/>
      <c r="Q324" s="199"/>
      <c r="R324" s="199"/>
      <c r="S324" s="199"/>
      <c r="T324" s="200"/>
      <c r="AT324" s="201" t="s">
        <v>134</v>
      </c>
      <c r="AU324" s="201" t="s">
        <v>84</v>
      </c>
      <c r="AV324" s="13" t="s">
        <v>82</v>
      </c>
      <c r="AW324" s="13" t="s">
        <v>35</v>
      </c>
      <c r="AX324" s="13" t="s">
        <v>74</v>
      </c>
      <c r="AY324" s="201" t="s">
        <v>123</v>
      </c>
    </row>
    <row r="325" spans="2:51" s="14" customFormat="1" ht="12">
      <c r="B325" s="202"/>
      <c r="C325" s="203"/>
      <c r="D325" s="187" t="s">
        <v>134</v>
      </c>
      <c r="E325" s="204" t="s">
        <v>28</v>
      </c>
      <c r="F325" s="205" t="s">
        <v>317</v>
      </c>
      <c r="G325" s="203"/>
      <c r="H325" s="206">
        <v>42</v>
      </c>
      <c r="I325" s="207"/>
      <c r="J325" s="203"/>
      <c r="K325" s="203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134</v>
      </c>
      <c r="AU325" s="212" t="s">
        <v>84</v>
      </c>
      <c r="AV325" s="14" t="s">
        <v>84</v>
      </c>
      <c r="AW325" s="14" t="s">
        <v>35</v>
      </c>
      <c r="AX325" s="14" t="s">
        <v>74</v>
      </c>
      <c r="AY325" s="212" t="s">
        <v>123</v>
      </c>
    </row>
    <row r="326" spans="2:51" s="15" customFormat="1" ht="12">
      <c r="B326" s="213"/>
      <c r="C326" s="214"/>
      <c r="D326" s="187" t="s">
        <v>134</v>
      </c>
      <c r="E326" s="215" t="s">
        <v>28</v>
      </c>
      <c r="F326" s="216" t="s">
        <v>154</v>
      </c>
      <c r="G326" s="214"/>
      <c r="H326" s="217">
        <v>109</v>
      </c>
      <c r="I326" s="218"/>
      <c r="J326" s="214"/>
      <c r="K326" s="214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134</v>
      </c>
      <c r="AU326" s="223" t="s">
        <v>84</v>
      </c>
      <c r="AV326" s="15" t="s">
        <v>130</v>
      </c>
      <c r="AW326" s="15" t="s">
        <v>35</v>
      </c>
      <c r="AX326" s="15" t="s">
        <v>82</v>
      </c>
      <c r="AY326" s="223" t="s">
        <v>123</v>
      </c>
    </row>
    <row r="327" spans="1:65" s="2" customFormat="1" ht="14.45" customHeight="1">
      <c r="A327" s="34"/>
      <c r="B327" s="35"/>
      <c r="C327" s="174" t="s">
        <v>389</v>
      </c>
      <c r="D327" s="174" t="s">
        <v>125</v>
      </c>
      <c r="E327" s="175" t="s">
        <v>390</v>
      </c>
      <c r="F327" s="176" t="s">
        <v>391</v>
      </c>
      <c r="G327" s="177" t="s">
        <v>139</v>
      </c>
      <c r="H327" s="178">
        <v>14.55</v>
      </c>
      <c r="I327" s="179"/>
      <c r="J327" s="180">
        <f>ROUND(I327*H327,2)</f>
        <v>0</v>
      </c>
      <c r="K327" s="176" t="s">
        <v>129</v>
      </c>
      <c r="L327" s="39"/>
      <c r="M327" s="181" t="s">
        <v>28</v>
      </c>
      <c r="N327" s="182" t="s">
        <v>47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2.5</v>
      </c>
      <c r="T327" s="184">
        <f>S327*H327</f>
        <v>36.375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5" t="s">
        <v>130</v>
      </c>
      <c r="AT327" s="185" t="s">
        <v>125</v>
      </c>
      <c r="AU327" s="185" t="s">
        <v>84</v>
      </c>
      <c r="AY327" s="17" t="s">
        <v>123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7" t="s">
        <v>130</v>
      </c>
      <c r="BK327" s="186">
        <f>ROUND(I327*H327,2)</f>
        <v>0</v>
      </c>
      <c r="BL327" s="17" t="s">
        <v>130</v>
      </c>
      <c r="BM327" s="185" t="s">
        <v>392</v>
      </c>
    </row>
    <row r="328" spans="1:47" s="2" customFormat="1" ht="12">
      <c r="A328" s="34"/>
      <c r="B328" s="35"/>
      <c r="C328" s="36"/>
      <c r="D328" s="187" t="s">
        <v>132</v>
      </c>
      <c r="E328" s="36"/>
      <c r="F328" s="188" t="s">
        <v>393</v>
      </c>
      <c r="G328" s="36"/>
      <c r="H328" s="36"/>
      <c r="I328" s="189"/>
      <c r="J328" s="36"/>
      <c r="K328" s="36"/>
      <c r="L328" s="39"/>
      <c r="M328" s="190"/>
      <c r="N328" s="191"/>
      <c r="O328" s="65"/>
      <c r="P328" s="65"/>
      <c r="Q328" s="65"/>
      <c r="R328" s="65"/>
      <c r="S328" s="65"/>
      <c r="T328" s="66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132</v>
      </c>
      <c r="AU328" s="17" t="s">
        <v>84</v>
      </c>
    </row>
    <row r="329" spans="2:51" s="13" customFormat="1" ht="12">
      <c r="B329" s="192"/>
      <c r="C329" s="193"/>
      <c r="D329" s="187" t="s">
        <v>134</v>
      </c>
      <c r="E329" s="194" t="s">
        <v>28</v>
      </c>
      <c r="F329" s="195" t="s">
        <v>394</v>
      </c>
      <c r="G329" s="193"/>
      <c r="H329" s="194" t="s">
        <v>28</v>
      </c>
      <c r="I329" s="196"/>
      <c r="J329" s="193"/>
      <c r="K329" s="193"/>
      <c r="L329" s="197"/>
      <c r="M329" s="198"/>
      <c r="N329" s="199"/>
      <c r="O329" s="199"/>
      <c r="P329" s="199"/>
      <c r="Q329" s="199"/>
      <c r="R329" s="199"/>
      <c r="S329" s="199"/>
      <c r="T329" s="200"/>
      <c r="AT329" s="201" t="s">
        <v>134</v>
      </c>
      <c r="AU329" s="201" t="s">
        <v>84</v>
      </c>
      <c r="AV329" s="13" t="s">
        <v>82</v>
      </c>
      <c r="AW329" s="13" t="s">
        <v>35</v>
      </c>
      <c r="AX329" s="13" t="s">
        <v>74</v>
      </c>
      <c r="AY329" s="201" t="s">
        <v>123</v>
      </c>
    </row>
    <row r="330" spans="2:51" s="13" customFormat="1" ht="12">
      <c r="B330" s="192"/>
      <c r="C330" s="193"/>
      <c r="D330" s="187" t="s">
        <v>134</v>
      </c>
      <c r="E330" s="194" t="s">
        <v>28</v>
      </c>
      <c r="F330" s="195" t="s">
        <v>395</v>
      </c>
      <c r="G330" s="193"/>
      <c r="H330" s="194" t="s">
        <v>28</v>
      </c>
      <c r="I330" s="196"/>
      <c r="J330" s="193"/>
      <c r="K330" s="193"/>
      <c r="L330" s="197"/>
      <c r="M330" s="198"/>
      <c r="N330" s="199"/>
      <c r="O330" s="199"/>
      <c r="P330" s="199"/>
      <c r="Q330" s="199"/>
      <c r="R330" s="199"/>
      <c r="S330" s="199"/>
      <c r="T330" s="200"/>
      <c r="AT330" s="201" t="s">
        <v>134</v>
      </c>
      <c r="AU330" s="201" t="s">
        <v>84</v>
      </c>
      <c r="AV330" s="13" t="s">
        <v>82</v>
      </c>
      <c r="AW330" s="13" t="s">
        <v>35</v>
      </c>
      <c r="AX330" s="13" t="s">
        <v>74</v>
      </c>
      <c r="AY330" s="201" t="s">
        <v>123</v>
      </c>
    </row>
    <row r="331" spans="2:51" s="14" customFormat="1" ht="12">
      <c r="B331" s="202"/>
      <c r="C331" s="203"/>
      <c r="D331" s="187" t="s">
        <v>134</v>
      </c>
      <c r="E331" s="204" t="s">
        <v>28</v>
      </c>
      <c r="F331" s="205" t="s">
        <v>396</v>
      </c>
      <c r="G331" s="203"/>
      <c r="H331" s="206">
        <v>13.5</v>
      </c>
      <c r="I331" s="207"/>
      <c r="J331" s="203"/>
      <c r="K331" s="203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134</v>
      </c>
      <c r="AU331" s="212" t="s">
        <v>84</v>
      </c>
      <c r="AV331" s="14" t="s">
        <v>84</v>
      </c>
      <c r="AW331" s="14" t="s">
        <v>35</v>
      </c>
      <c r="AX331" s="14" t="s">
        <v>74</v>
      </c>
      <c r="AY331" s="212" t="s">
        <v>123</v>
      </c>
    </row>
    <row r="332" spans="2:51" s="13" customFormat="1" ht="12">
      <c r="B332" s="192"/>
      <c r="C332" s="193"/>
      <c r="D332" s="187" t="s">
        <v>134</v>
      </c>
      <c r="E332" s="194" t="s">
        <v>28</v>
      </c>
      <c r="F332" s="195" t="s">
        <v>397</v>
      </c>
      <c r="G332" s="193"/>
      <c r="H332" s="194" t="s">
        <v>28</v>
      </c>
      <c r="I332" s="196"/>
      <c r="J332" s="193"/>
      <c r="K332" s="193"/>
      <c r="L332" s="197"/>
      <c r="M332" s="198"/>
      <c r="N332" s="199"/>
      <c r="O332" s="199"/>
      <c r="P332" s="199"/>
      <c r="Q332" s="199"/>
      <c r="R332" s="199"/>
      <c r="S332" s="199"/>
      <c r="T332" s="200"/>
      <c r="AT332" s="201" t="s">
        <v>134</v>
      </c>
      <c r="AU332" s="201" t="s">
        <v>84</v>
      </c>
      <c r="AV332" s="13" t="s">
        <v>82</v>
      </c>
      <c r="AW332" s="13" t="s">
        <v>35</v>
      </c>
      <c r="AX332" s="13" t="s">
        <v>74</v>
      </c>
      <c r="AY332" s="201" t="s">
        <v>123</v>
      </c>
    </row>
    <row r="333" spans="2:51" s="14" customFormat="1" ht="12">
      <c r="B333" s="202"/>
      <c r="C333" s="203"/>
      <c r="D333" s="187" t="s">
        <v>134</v>
      </c>
      <c r="E333" s="204" t="s">
        <v>28</v>
      </c>
      <c r="F333" s="205" t="s">
        <v>153</v>
      </c>
      <c r="G333" s="203"/>
      <c r="H333" s="206">
        <v>1.05</v>
      </c>
      <c r="I333" s="207"/>
      <c r="J333" s="203"/>
      <c r="K333" s="203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134</v>
      </c>
      <c r="AU333" s="212" t="s">
        <v>84</v>
      </c>
      <c r="AV333" s="14" t="s">
        <v>84</v>
      </c>
      <c r="AW333" s="14" t="s">
        <v>35</v>
      </c>
      <c r="AX333" s="14" t="s">
        <v>74</v>
      </c>
      <c r="AY333" s="212" t="s">
        <v>123</v>
      </c>
    </row>
    <row r="334" spans="2:51" s="15" customFormat="1" ht="12">
      <c r="B334" s="213"/>
      <c r="C334" s="214"/>
      <c r="D334" s="187" t="s">
        <v>134</v>
      </c>
      <c r="E334" s="215" t="s">
        <v>28</v>
      </c>
      <c r="F334" s="216" t="s">
        <v>154</v>
      </c>
      <c r="G334" s="214"/>
      <c r="H334" s="217">
        <v>14.55</v>
      </c>
      <c r="I334" s="218"/>
      <c r="J334" s="214"/>
      <c r="K334" s="214"/>
      <c r="L334" s="219"/>
      <c r="M334" s="220"/>
      <c r="N334" s="221"/>
      <c r="O334" s="221"/>
      <c r="P334" s="221"/>
      <c r="Q334" s="221"/>
      <c r="R334" s="221"/>
      <c r="S334" s="221"/>
      <c r="T334" s="222"/>
      <c r="AT334" s="223" t="s">
        <v>134</v>
      </c>
      <c r="AU334" s="223" t="s">
        <v>84</v>
      </c>
      <c r="AV334" s="15" t="s">
        <v>130</v>
      </c>
      <c r="AW334" s="15" t="s">
        <v>35</v>
      </c>
      <c r="AX334" s="15" t="s">
        <v>82</v>
      </c>
      <c r="AY334" s="223" t="s">
        <v>123</v>
      </c>
    </row>
    <row r="335" spans="1:65" s="2" customFormat="1" ht="14.45" customHeight="1">
      <c r="A335" s="34"/>
      <c r="B335" s="35"/>
      <c r="C335" s="174" t="s">
        <v>398</v>
      </c>
      <c r="D335" s="174" t="s">
        <v>125</v>
      </c>
      <c r="E335" s="175" t="s">
        <v>399</v>
      </c>
      <c r="F335" s="176" t="s">
        <v>400</v>
      </c>
      <c r="G335" s="177" t="s">
        <v>401</v>
      </c>
      <c r="H335" s="178">
        <v>8</v>
      </c>
      <c r="I335" s="179"/>
      <c r="J335" s="180">
        <f>ROUND(I335*H335,2)</f>
        <v>0</v>
      </c>
      <c r="K335" s="176" t="s">
        <v>28</v>
      </c>
      <c r="L335" s="39"/>
      <c r="M335" s="181" t="s">
        <v>28</v>
      </c>
      <c r="N335" s="182" t="s">
        <v>47</v>
      </c>
      <c r="O335" s="65"/>
      <c r="P335" s="183">
        <f>O335*H335</f>
        <v>0</v>
      </c>
      <c r="Q335" s="183">
        <v>0.00175</v>
      </c>
      <c r="R335" s="183">
        <f>Q335*H335</f>
        <v>0.014</v>
      </c>
      <c r="S335" s="183">
        <v>0.002</v>
      </c>
      <c r="T335" s="184">
        <f>S335*H335</f>
        <v>0.016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5" t="s">
        <v>130</v>
      </c>
      <c r="AT335" s="185" t="s">
        <v>125</v>
      </c>
      <c r="AU335" s="185" t="s">
        <v>84</v>
      </c>
      <c r="AY335" s="17" t="s">
        <v>123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7" t="s">
        <v>130</v>
      </c>
      <c r="BK335" s="186">
        <f>ROUND(I335*H335,2)</f>
        <v>0</v>
      </c>
      <c r="BL335" s="17" t="s">
        <v>130</v>
      </c>
      <c r="BM335" s="185" t="s">
        <v>402</v>
      </c>
    </row>
    <row r="336" spans="1:47" s="2" customFormat="1" ht="12">
      <c r="A336" s="34"/>
      <c r="B336" s="35"/>
      <c r="C336" s="36"/>
      <c r="D336" s="187" t="s">
        <v>132</v>
      </c>
      <c r="E336" s="36"/>
      <c r="F336" s="188" t="s">
        <v>403</v>
      </c>
      <c r="G336" s="36"/>
      <c r="H336" s="36"/>
      <c r="I336" s="189"/>
      <c r="J336" s="36"/>
      <c r="K336" s="36"/>
      <c r="L336" s="39"/>
      <c r="M336" s="190"/>
      <c r="N336" s="191"/>
      <c r="O336" s="65"/>
      <c r="P336" s="65"/>
      <c r="Q336" s="65"/>
      <c r="R336" s="65"/>
      <c r="S336" s="65"/>
      <c r="T336" s="66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132</v>
      </c>
      <c r="AU336" s="17" t="s">
        <v>84</v>
      </c>
    </row>
    <row r="337" spans="2:51" s="13" customFormat="1" ht="12">
      <c r="B337" s="192"/>
      <c r="C337" s="193"/>
      <c r="D337" s="187" t="s">
        <v>134</v>
      </c>
      <c r="E337" s="194" t="s">
        <v>28</v>
      </c>
      <c r="F337" s="195" t="s">
        <v>404</v>
      </c>
      <c r="G337" s="193"/>
      <c r="H337" s="194" t="s">
        <v>28</v>
      </c>
      <c r="I337" s="196"/>
      <c r="J337" s="193"/>
      <c r="K337" s="193"/>
      <c r="L337" s="197"/>
      <c r="M337" s="198"/>
      <c r="N337" s="199"/>
      <c r="O337" s="199"/>
      <c r="P337" s="199"/>
      <c r="Q337" s="199"/>
      <c r="R337" s="199"/>
      <c r="S337" s="199"/>
      <c r="T337" s="200"/>
      <c r="AT337" s="201" t="s">
        <v>134</v>
      </c>
      <c r="AU337" s="201" t="s">
        <v>84</v>
      </c>
      <c r="AV337" s="13" t="s">
        <v>82</v>
      </c>
      <c r="AW337" s="13" t="s">
        <v>35</v>
      </c>
      <c r="AX337" s="13" t="s">
        <v>74</v>
      </c>
      <c r="AY337" s="201" t="s">
        <v>123</v>
      </c>
    </row>
    <row r="338" spans="2:51" s="14" customFormat="1" ht="12">
      <c r="B338" s="202"/>
      <c r="C338" s="203"/>
      <c r="D338" s="187" t="s">
        <v>134</v>
      </c>
      <c r="E338" s="204" t="s">
        <v>28</v>
      </c>
      <c r="F338" s="205" t="s">
        <v>405</v>
      </c>
      <c r="G338" s="203"/>
      <c r="H338" s="206">
        <v>8</v>
      </c>
      <c r="I338" s="207"/>
      <c r="J338" s="203"/>
      <c r="K338" s="203"/>
      <c r="L338" s="208"/>
      <c r="M338" s="209"/>
      <c r="N338" s="210"/>
      <c r="O338" s="210"/>
      <c r="P338" s="210"/>
      <c r="Q338" s="210"/>
      <c r="R338" s="210"/>
      <c r="S338" s="210"/>
      <c r="T338" s="211"/>
      <c r="AT338" s="212" t="s">
        <v>134</v>
      </c>
      <c r="AU338" s="212" t="s">
        <v>84</v>
      </c>
      <c r="AV338" s="14" t="s">
        <v>84</v>
      </c>
      <c r="AW338" s="14" t="s">
        <v>35</v>
      </c>
      <c r="AX338" s="14" t="s">
        <v>82</v>
      </c>
      <c r="AY338" s="212" t="s">
        <v>123</v>
      </c>
    </row>
    <row r="339" spans="1:65" s="2" customFormat="1" ht="14.45" customHeight="1">
      <c r="A339" s="34"/>
      <c r="B339" s="35"/>
      <c r="C339" s="224" t="s">
        <v>406</v>
      </c>
      <c r="D339" s="224" t="s">
        <v>223</v>
      </c>
      <c r="E339" s="225" t="s">
        <v>407</v>
      </c>
      <c r="F339" s="226" t="s">
        <v>408</v>
      </c>
      <c r="G339" s="227" t="s">
        <v>273</v>
      </c>
      <c r="H339" s="228">
        <v>0.057</v>
      </c>
      <c r="I339" s="229"/>
      <c r="J339" s="230">
        <f>ROUND(I339*H339,2)</f>
        <v>0</v>
      </c>
      <c r="K339" s="226" t="s">
        <v>28</v>
      </c>
      <c r="L339" s="231"/>
      <c r="M339" s="232" t="s">
        <v>28</v>
      </c>
      <c r="N339" s="233" t="s">
        <v>47</v>
      </c>
      <c r="O339" s="65"/>
      <c r="P339" s="183">
        <f>O339*H339</f>
        <v>0</v>
      </c>
      <c r="Q339" s="183">
        <v>1</v>
      </c>
      <c r="R339" s="183">
        <f>Q339*H339</f>
        <v>0.057</v>
      </c>
      <c r="S339" s="183">
        <v>0</v>
      </c>
      <c r="T339" s="184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5" t="s">
        <v>185</v>
      </c>
      <c r="AT339" s="185" t="s">
        <v>223</v>
      </c>
      <c r="AU339" s="185" t="s">
        <v>84</v>
      </c>
      <c r="AY339" s="17" t="s">
        <v>123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17" t="s">
        <v>130</v>
      </c>
      <c r="BK339" s="186">
        <f>ROUND(I339*H339,2)</f>
        <v>0</v>
      </c>
      <c r="BL339" s="17" t="s">
        <v>130</v>
      </c>
      <c r="BM339" s="185" t="s">
        <v>409</v>
      </c>
    </row>
    <row r="340" spans="1:47" s="2" customFormat="1" ht="12">
      <c r="A340" s="34"/>
      <c r="B340" s="35"/>
      <c r="C340" s="36"/>
      <c r="D340" s="187" t="s">
        <v>132</v>
      </c>
      <c r="E340" s="36"/>
      <c r="F340" s="188" t="s">
        <v>408</v>
      </c>
      <c r="G340" s="36"/>
      <c r="H340" s="36"/>
      <c r="I340" s="189"/>
      <c r="J340" s="36"/>
      <c r="K340" s="36"/>
      <c r="L340" s="39"/>
      <c r="M340" s="190"/>
      <c r="N340" s="191"/>
      <c r="O340" s="65"/>
      <c r="P340" s="65"/>
      <c r="Q340" s="65"/>
      <c r="R340" s="65"/>
      <c r="S340" s="65"/>
      <c r="T340" s="66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132</v>
      </c>
      <c r="AU340" s="17" t="s">
        <v>84</v>
      </c>
    </row>
    <row r="341" spans="2:51" s="13" customFormat="1" ht="22.5">
      <c r="B341" s="192"/>
      <c r="C341" s="193"/>
      <c r="D341" s="187" t="s">
        <v>134</v>
      </c>
      <c r="E341" s="194" t="s">
        <v>28</v>
      </c>
      <c r="F341" s="195" t="s">
        <v>410</v>
      </c>
      <c r="G341" s="193"/>
      <c r="H341" s="194" t="s">
        <v>28</v>
      </c>
      <c r="I341" s="196"/>
      <c r="J341" s="193"/>
      <c r="K341" s="193"/>
      <c r="L341" s="197"/>
      <c r="M341" s="198"/>
      <c r="N341" s="199"/>
      <c r="O341" s="199"/>
      <c r="P341" s="199"/>
      <c r="Q341" s="199"/>
      <c r="R341" s="199"/>
      <c r="S341" s="199"/>
      <c r="T341" s="200"/>
      <c r="AT341" s="201" t="s">
        <v>134</v>
      </c>
      <c r="AU341" s="201" t="s">
        <v>84</v>
      </c>
      <c r="AV341" s="13" t="s">
        <v>82</v>
      </c>
      <c r="AW341" s="13" t="s">
        <v>35</v>
      </c>
      <c r="AX341" s="13" t="s">
        <v>74</v>
      </c>
      <c r="AY341" s="201" t="s">
        <v>123</v>
      </c>
    </row>
    <row r="342" spans="2:51" s="14" customFormat="1" ht="12">
      <c r="B342" s="202"/>
      <c r="C342" s="203"/>
      <c r="D342" s="187" t="s">
        <v>134</v>
      </c>
      <c r="E342" s="204" t="s">
        <v>28</v>
      </c>
      <c r="F342" s="205" t="s">
        <v>411</v>
      </c>
      <c r="G342" s="203"/>
      <c r="H342" s="206">
        <v>0.057</v>
      </c>
      <c r="I342" s="207"/>
      <c r="J342" s="203"/>
      <c r="K342" s="203"/>
      <c r="L342" s="208"/>
      <c r="M342" s="209"/>
      <c r="N342" s="210"/>
      <c r="O342" s="210"/>
      <c r="P342" s="210"/>
      <c r="Q342" s="210"/>
      <c r="R342" s="210"/>
      <c r="S342" s="210"/>
      <c r="T342" s="211"/>
      <c r="AT342" s="212" t="s">
        <v>134</v>
      </c>
      <c r="AU342" s="212" t="s">
        <v>84</v>
      </c>
      <c r="AV342" s="14" t="s">
        <v>84</v>
      </c>
      <c r="AW342" s="14" t="s">
        <v>35</v>
      </c>
      <c r="AX342" s="14" t="s">
        <v>82</v>
      </c>
      <c r="AY342" s="212" t="s">
        <v>123</v>
      </c>
    </row>
    <row r="343" spans="2:63" s="12" customFormat="1" ht="22.9" customHeight="1">
      <c r="B343" s="158"/>
      <c r="C343" s="159"/>
      <c r="D343" s="160" t="s">
        <v>73</v>
      </c>
      <c r="E343" s="172" t="s">
        <v>412</v>
      </c>
      <c r="F343" s="172" t="s">
        <v>413</v>
      </c>
      <c r="G343" s="159"/>
      <c r="H343" s="159"/>
      <c r="I343" s="162"/>
      <c r="J343" s="173">
        <f>BK343</f>
        <v>0</v>
      </c>
      <c r="K343" s="159"/>
      <c r="L343" s="164"/>
      <c r="M343" s="165"/>
      <c r="N343" s="166"/>
      <c r="O343" s="166"/>
      <c r="P343" s="167">
        <f>SUM(P344:P356)</f>
        <v>0</v>
      </c>
      <c r="Q343" s="166"/>
      <c r="R343" s="167">
        <f>SUM(R344:R356)</f>
        <v>0</v>
      </c>
      <c r="S343" s="166"/>
      <c r="T343" s="168">
        <f>SUM(T344:T356)</f>
        <v>0</v>
      </c>
      <c r="AR343" s="169" t="s">
        <v>82</v>
      </c>
      <c r="AT343" s="170" t="s">
        <v>73</v>
      </c>
      <c r="AU343" s="170" t="s">
        <v>82</v>
      </c>
      <c r="AY343" s="169" t="s">
        <v>123</v>
      </c>
      <c r="BK343" s="171">
        <f>SUM(BK344:BK356)</f>
        <v>0</v>
      </c>
    </row>
    <row r="344" spans="1:65" s="2" customFormat="1" ht="14.45" customHeight="1">
      <c r="A344" s="34"/>
      <c r="B344" s="35"/>
      <c r="C344" s="174" t="s">
        <v>414</v>
      </c>
      <c r="D344" s="174" t="s">
        <v>125</v>
      </c>
      <c r="E344" s="175" t="s">
        <v>415</v>
      </c>
      <c r="F344" s="176" t="s">
        <v>416</v>
      </c>
      <c r="G344" s="177" t="s">
        <v>273</v>
      </c>
      <c r="H344" s="178">
        <v>29.326</v>
      </c>
      <c r="I344" s="179"/>
      <c r="J344" s="180">
        <f>ROUND(I344*H344,2)</f>
        <v>0</v>
      </c>
      <c r="K344" s="176" t="s">
        <v>28</v>
      </c>
      <c r="L344" s="39"/>
      <c r="M344" s="181" t="s">
        <v>28</v>
      </c>
      <c r="N344" s="182" t="s">
        <v>47</v>
      </c>
      <c r="O344" s="65"/>
      <c r="P344" s="183">
        <f>O344*H344</f>
        <v>0</v>
      </c>
      <c r="Q344" s="183">
        <v>0</v>
      </c>
      <c r="R344" s="183">
        <f>Q344*H344</f>
        <v>0</v>
      </c>
      <c r="S344" s="183">
        <v>0</v>
      </c>
      <c r="T344" s="184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5" t="s">
        <v>130</v>
      </c>
      <c r="AT344" s="185" t="s">
        <v>125</v>
      </c>
      <c r="AU344" s="185" t="s">
        <v>84</v>
      </c>
      <c r="AY344" s="17" t="s">
        <v>123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7" t="s">
        <v>130</v>
      </c>
      <c r="BK344" s="186">
        <f>ROUND(I344*H344,2)</f>
        <v>0</v>
      </c>
      <c r="BL344" s="17" t="s">
        <v>130</v>
      </c>
      <c r="BM344" s="185" t="s">
        <v>417</v>
      </c>
    </row>
    <row r="345" spans="1:47" s="2" customFormat="1" ht="12">
      <c r="A345" s="34"/>
      <c r="B345" s="35"/>
      <c r="C345" s="36"/>
      <c r="D345" s="187" t="s">
        <v>132</v>
      </c>
      <c r="E345" s="36"/>
      <c r="F345" s="188" t="s">
        <v>418</v>
      </c>
      <c r="G345" s="36"/>
      <c r="H345" s="36"/>
      <c r="I345" s="189"/>
      <c r="J345" s="36"/>
      <c r="K345" s="36"/>
      <c r="L345" s="39"/>
      <c r="M345" s="190"/>
      <c r="N345" s="191"/>
      <c r="O345" s="65"/>
      <c r="P345" s="65"/>
      <c r="Q345" s="65"/>
      <c r="R345" s="65"/>
      <c r="S345" s="65"/>
      <c r="T345" s="66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132</v>
      </c>
      <c r="AU345" s="17" t="s">
        <v>84</v>
      </c>
    </row>
    <row r="346" spans="2:51" s="13" customFormat="1" ht="12">
      <c r="B346" s="192"/>
      <c r="C346" s="193"/>
      <c r="D346" s="187" t="s">
        <v>134</v>
      </c>
      <c r="E346" s="194" t="s">
        <v>28</v>
      </c>
      <c r="F346" s="195" t="s">
        <v>353</v>
      </c>
      <c r="G346" s="193"/>
      <c r="H346" s="194" t="s">
        <v>28</v>
      </c>
      <c r="I346" s="196"/>
      <c r="J346" s="193"/>
      <c r="K346" s="193"/>
      <c r="L346" s="197"/>
      <c r="M346" s="198"/>
      <c r="N346" s="199"/>
      <c r="O346" s="199"/>
      <c r="P346" s="199"/>
      <c r="Q346" s="199"/>
      <c r="R346" s="199"/>
      <c r="S346" s="199"/>
      <c r="T346" s="200"/>
      <c r="AT346" s="201" t="s">
        <v>134</v>
      </c>
      <c r="AU346" s="201" t="s">
        <v>84</v>
      </c>
      <c r="AV346" s="13" t="s">
        <v>82</v>
      </c>
      <c r="AW346" s="13" t="s">
        <v>35</v>
      </c>
      <c r="AX346" s="13" t="s">
        <v>74</v>
      </c>
      <c r="AY346" s="201" t="s">
        <v>123</v>
      </c>
    </row>
    <row r="347" spans="2:51" s="13" customFormat="1" ht="12">
      <c r="B347" s="192"/>
      <c r="C347" s="193"/>
      <c r="D347" s="187" t="s">
        <v>134</v>
      </c>
      <c r="E347" s="194" t="s">
        <v>28</v>
      </c>
      <c r="F347" s="195" t="s">
        <v>419</v>
      </c>
      <c r="G347" s="193"/>
      <c r="H347" s="194" t="s">
        <v>28</v>
      </c>
      <c r="I347" s="196"/>
      <c r="J347" s="193"/>
      <c r="K347" s="193"/>
      <c r="L347" s="197"/>
      <c r="M347" s="198"/>
      <c r="N347" s="199"/>
      <c r="O347" s="199"/>
      <c r="P347" s="199"/>
      <c r="Q347" s="199"/>
      <c r="R347" s="199"/>
      <c r="S347" s="199"/>
      <c r="T347" s="200"/>
      <c r="AT347" s="201" t="s">
        <v>134</v>
      </c>
      <c r="AU347" s="201" t="s">
        <v>84</v>
      </c>
      <c r="AV347" s="13" t="s">
        <v>82</v>
      </c>
      <c r="AW347" s="13" t="s">
        <v>35</v>
      </c>
      <c r="AX347" s="13" t="s">
        <v>74</v>
      </c>
      <c r="AY347" s="201" t="s">
        <v>123</v>
      </c>
    </row>
    <row r="348" spans="2:51" s="14" customFormat="1" ht="12">
      <c r="B348" s="202"/>
      <c r="C348" s="203"/>
      <c r="D348" s="187" t="s">
        <v>134</v>
      </c>
      <c r="E348" s="204" t="s">
        <v>28</v>
      </c>
      <c r="F348" s="205" t="s">
        <v>420</v>
      </c>
      <c r="G348" s="203"/>
      <c r="H348" s="206">
        <v>25.206</v>
      </c>
      <c r="I348" s="207"/>
      <c r="J348" s="203"/>
      <c r="K348" s="203"/>
      <c r="L348" s="208"/>
      <c r="M348" s="209"/>
      <c r="N348" s="210"/>
      <c r="O348" s="210"/>
      <c r="P348" s="210"/>
      <c r="Q348" s="210"/>
      <c r="R348" s="210"/>
      <c r="S348" s="210"/>
      <c r="T348" s="211"/>
      <c r="AT348" s="212" t="s">
        <v>134</v>
      </c>
      <c r="AU348" s="212" t="s">
        <v>84</v>
      </c>
      <c r="AV348" s="14" t="s">
        <v>84</v>
      </c>
      <c r="AW348" s="14" t="s">
        <v>35</v>
      </c>
      <c r="AX348" s="14" t="s">
        <v>74</v>
      </c>
      <c r="AY348" s="212" t="s">
        <v>123</v>
      </c>
    </row>
    <row r="349" spans="2:51" s="13" customFormat="1" ht="12">
      <c r="B349" s="192"/>
      <c r="C349" s="193"/>
      <c r="D349" s="187" t="s">
        <v>134</v>
      </c>
      <c r="E349" s="194" t="s">
        <v>28</v>
      </c>
      <c r="F349" s="195" t="s">
        <v>421</v>
      </c>
      <c r="G349" s="193"/>
      <c r="H349" s="194" t="s">
        <v>28</v>
      </c>
      <c r="I349" s="196"/>
      <c r="J349" s="193"/>
      <c r="K349" s="193"/>
      <c r="L349" s="197"/>
      <c r="M349" s="198"/>
      <c r="N349" s="199"/>
      <c r="O349" s="199"/>
      <c r="P349" s="199"/>
      <c r="Q349" s="199"/>
      <c r="R349" s="199"/>
      <c r="S349" s="199"/>
      <c r="T349" s="200"/>
      <c r="AT349" s="201" t="s">
        <v>134</v>
      </c>
      <c r="AU349" s="201" t="s">
        <v>84</v>
      </c>
      <c r="AV349" s="13" t="s">
        <v>82</v>
      </c>
      <c r="AW349" s="13" t="s">
        <v>35</v>
      </c>
      <c r="AX349" s="13" t="s">
        <v>74</v>
      </c>
      <c r="AY349" s="201" t="s">
        <v>123</v>
      </c>
    </row>
    <row r="350" spans="2:51" s="14" customFormat="1" ht="12">
      <c r="B350" s="202"/>
      <c r="C350" s="203"/>
      <c r="D350" s="187" t="s">
        <v>134</v>
      </c>
      <c r="E350" s="204" t="s">
        <v>28</v>
      </c>
      <c r="F350" s="205" t="s">
        <v>422</v>
      </c>
      <c r="G350" s="203"/>
      <c r="H350" s="206">
        <v>0.6</v>
      </c>
      <c r="I350" s="207"/>
      <c r="J350" s="203"/>
      <c r="K350" s="203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134</v>
      </c>
      <c r="AU350" s="212" t="s">
        <v>84</v>
      </c>
      <c r="AV350" s="14" t="s">
        <v>84</v>
      </c>
      <c r="AW350" s="14" t="s">
        <v>35</v>
      </c>
      <c r="AX350" s="14" t="s">
        <v>74</v>
      </c>
      <c r="AY350" s="212" t="s">
        <v>123</v>
      </c>
    </row>
    <row r="351" spans="2:51" s="13" customFormat="1" ht="12">
      <c r="B351" s="192"/>
      <c r="C351" s="193"/>
      <c r="D351" s="187" t="s">
        <v>134</v>
      </c>
      <c r="E351" s="194" t="s">
        <v>28</v>
      </c>
      <c r="F351" s="195" t="s">
        <v>423</v>
      </c>
      <c r="G351" s="193"/>
      <c r="H351" s="194" t="s">
        <v>28</v>
      </c>
      <c r="I351" s="196"/>
      <c r="J351" s="193"/>
      <c r="K351" s="193"/>
      <c r="L351" s="197"/>
      <c r="M351" s="198"/>
      <c r="N351" s="199"/>
      <c r="O351" s="199"/>
      <c r="P351" s="199"/>
      <c r="Q351" s="199"/>
      <c r="R351" s="199"/>
      <c r="S351" s="199"/>
      <c r="T351" s="200"/>
      <c r="AT351" s="201" t="s">
        <v>134</v>
      </c>
      <c r="AU351" s="201" t="s">
        <v>84</v>
      </c>
      <c r="AV351" s="13" t="s">
        <v>82</v>
      </c>
      <c r="AW351" s="13" t="s">
        <v>35</v>
      </c>
      <c r="AX351" s="13" t="s">
        <v>74</v>
      </c>
      <c r="AY351" s="201" t="s">
        <v>123</v>
      </c>
    </row>
    <row r="352" spans="2:51" s="13" customFormat="1" ht="12">
      <c r="B352" s="192"/>
      <c r="C352" s="193"/>
      <c r="D352" s="187" t="s">
        <v>134</v>
      </c>
      <c r="E352" s="194" t="s">
        <v>28</v>
      </c>
      <c r="F352" s="195" t="s">
        <v>424</v>
      </c>
      <c r="G352" s="193"/>
      <c r="H352" s="194" t="s">
        <v>28</v>
      </c>
      <c r="I352" s="196"/>
      <c r="J352" s="193"/>
      <c r="K352" s="193"/>
      <c r="L352" s="197"/>
      <c r="M352" s="198"/>
      <c r="N352" s="199"/>
      <c r="O352" s="199"/>
      <c r="P352" s="199"/>
      <c r="Q352" s="199"/>
      <c r="R352" s="199"/>
      <c r="S352" s="199"/>
      <c r="T352" s="200"/>
      <c r="AT352" s="201" t="s">
        <v>134</v>
      </c>
      <c r="AU352" s="201" t="s">
        <v>84</v>
      </c>
      <c r="AV352" s="13" t="s">
        <v>82</v>
      </c>
      <c r="AW352" s="13" t="s">
        <v>35</v>
      </c>
      <c r="AX352" s="13" t="s">
        <v>74</v>
      </c>
      <c r="AY352" s="201" t="s">
        <v>123</v>
      </c>
    </row>
    <row r="353" spans="2:51" s="14" customFormat="1" ht="12">
      <c r="B353" s="202"/>
      <c r="C353" s="203"/>
      <c r="D353" s="187" t="s">
        <v>134</v>
      </c>
      <c r="E353" s="204" t="s">
        <v>28</v>
      </c>
      <c r="F353" s="205" t="s">
        <v>425</v>
      </c>
      <c r="G353" s="203"/>
      <c r="H353" s="206">
        <v>1.54</v>
      </c>
      <c r="I353" s="207"/>
      <c r="J353" s="203"/>
      <c r="K353" s="203"/>
      <c r="L353" s="208"/>
      <c r="M353" s="209"/>
      <c r="N353" s="210"/>
      <c r="O353" s="210"/>
      <c r="P353" s="210"/>
      <c r="Q353" s="210"/>
      <c r="R353" s="210"/>
      <c r="S353" s="210"/>
      <c r="T353" s="211"/>
      <c r="AT353" s="212" t="s">
        <v>134</v>
      </c>
      <c r="AU353" s="212" t="s">
        <v>84</v>
      </c>
      <c r="AV353" s="14" t="s">
        <v>84</v>
      </c>
      <c r="AW353" s="14" t="s">
        <v>35</v>
      </c>
      <c r="AX353" s="14" t="s">
        <v>74</v>
      </c>
      <c r="AY353" s="212" t="s">
        <v>123</v>
      </c>
    </row>
    <row r="354" spans="2:51" s="13" customFormat="1" ht="12">
      <c r="B354" s="192"/>
      <c r="C354" s="193"/>
      <c r="D354" s="187" t="s">
        <v>134</v>
      </c>
      <c r="E354" s="194" t="s">
        <v>28</v>
      </c>
      <c r="F354" s="195" t="s">
        <v>426</v>
      </c>
      <c r="G354" s="193"/>
      <c r="H354" s="194" t="s">
        <v>28</v>
      </c>
      <c r="I354" s="196"/>
      <c r="J354" s="193"/>
      <c r="K354" s="193"/>
      <c r="L354" s="197"/>
      <c r="M354" s="198"/>
      <c r="N354" s="199"/>
      <c r="O354" s="199"/>
      <c r="P354" s="199"/>
      <c r="Q354" s="199"/>
      <c r="R354" s="199"/>
      <c r="S354" s="199"/>
      <c r="T354" s="200"/>
      <c r="AT354" s="201" t="s">
        <v>134</v>
      </c>
      <c r="AU354" s="201" t="s">
        <v>84</v>
      </c>
      <c r="AV354" s="13" t="s">
        <v>82</v>
      </c>
      <c r="AW354" s="13" t="s">
        <v>35</v>
      </c>
      <c r="AX354" s="13" t="s">
        <v>74</v>
      </c>
      <c r="AY354" s="201" t="s">
        <v>123</v>
      </c>
    </row>
    <row r="355" spans="2:51" s="14" customFormat="1" ht="12">
      <c r="B355" s="202"/>
      <c r="C355" s="203"/>
      <c r="D355" s="187" t="s">
        <v>134</v>
      </c>
      <c r="E355" s="204" t="s">
        <v>28</v>
      </c>
      <c r="F355" s="205" t="s">
        <v>427</v>
      </c>
      <c r="G355" s="203"/>
      <c r="H355" s="206">
        <v>1.98</v>
      </c>
      <c r="I355" s="207"/>
      <c r="J355" s="203"/>
      <c r="K355" s="203"/>
      <c r="L355" s="208"/>
      <c r="M355" s="209"/>
      <c r="N355" s="210"/>
      <c r="O355" s="210"/>
      <c r="P355" s="210"/>
      <c r="Q355" s="210"/>
      <c r="R355" s="210"/>
      <c r="S355" s="210"/>
      <c r="T355" s="211"/>
      <c r="AT355" s="212" t="s">
        <v>134</v>
      </c>
      <c r="AU355" s="212" t="s">
        <v>84</v>
      </c>
      <c r="AV355" s="14" t="s">
        <v>84</v>
      </c>
      <c r="AW355" s="14" t="s">
        <v>35</v>
      </c>
      <c r="AX355" s="14" t="s">
        <v>74</v>
      </c>
      <c r="AY355" s="212" t="s">
        <v>123</v>
      </c>
    </row>
    <row r="356" spans="2:51" s="15" customFormat="1" ht="12">
      <c r="B356" s="213"/>
      <c r="C356" s="214"/>
      <c r="D356" s="187" t="s">
        <v>134</v>
      </c>
      <c r="E356" s="215" t="s">
        <v>28</v>
      </c>
      <c r="F356" s="216" t="s">
        <v>154</v>
      </c>
      <c r="G356" s="214"/>
      <c r="H356" s="217">
        <v>29.326</v>
      </c>
      <c r="I356" s="218"/>
      <c r="J356" s="214"/>
      <c r="K356" s="214"/>
      <c r="L356" s="219"/>
      <c r="M356" s="220"/>
      <c r="N356" s="221"/>
      <c r="O356" s="221"/>
      <c r="P356" s="221"/>
      <c r="Q356" s="221"/>
      <c r="R356" s="221"/>
      <c r="S356" s="221"/>
      <c r="T356" s="222"/>
      <c r="AT356" s="223" t="s">
        <v>134</v>
      </c>
      <c r="AU356" s="223" t="s">
        <v>84</v>
      </c>
      <c r="AV356" s="15" t="s">
        <v>130</v>
      </c>
      <c r="AW356" s="15" t="s">
        <v>35</v>
      </c>
      <c r="AX356" s="15" t="s">
        <v>82</v>
      </c>
      <c r="AY356" s="223" t="s">
        <v>123</v>
      </c>
    </row>
    <row r="357" spans="2:63" s="12" customFormat="1" ht="22.9" customHeight="1">
      <c r="B357" s="158"/>
      <c r="C357" s="159"/>
      <c r="D357" s="160" t="s">
        <v>73</v>
      </c>
      <c r="E357" s="172" t="s">
        <v>428</v>
      </c>
      <c r="F357" s="172" t="s">
        <v>429</v>
      </c>
      <c r="G357" s="159"/>
      <c r="H357" s="159"/>
      <c r="I357" s="162"/>
      <c r="J357" s="173">
        <f>BK357</f>
        <v>0</v>
      </c>
      <c r="K357" s="159"/>
      <c r="L357" s="164"/>
      <c r="M357" s="165"/>
      <c r="N357" s="166"/>
      <c r="O357" s="166"/>
      <c r="P357" s="167">
        <f>SUM(P358:P359)</f>
        <v>0</v>
      </c>
      <c r="Q357" s="166"/>
      <c r="R357" s="167">
        <f>SUM(R358:R359)</f>
        <v>0</v>
      </c>
      <c r="S357" s="166"/>
      <c r="T357" s="168">
        <f>SUM(T358:T359)</f>
        <v>0</v>
      </c>
      <c r="AR357" s="169" t="s">
        <v>82</v>
      </c>
      <c r="AT357" s="170" t="s">
        <v>73</v>
      </c>
      <c r="AU357" s="170" t="s">
        <v>82</v>
      </c>
      <c r="AY357" s="169" t="s">
        <v>123</v>
      </c>
      <c r="BK357" s="171">
        <f>SUM(BK358:BK359)</f>
        <v>0</v>
      </c>
    </row>
    <row r="358" spans="1:65" s="2" customFormat="1" ht="14.45" customHeight="1">
      <c r="A358" s="34"/>
      <c r="B358" s="35"/>
      <c r="C358" s="174" t="s">
        <v>430</v>
      </c>
      <c r="D358" s="174" t="s">
        <v>125</v>
      </c>
      <c r="E358" s="175" t="s">
        <v>431</v>
      </c>
      <c r="F358" s="176" t="s">
        <v>432</v>
      </c>
      <c r="G358" s="177" t="s">
        <v>273</v>
      </c>
      <c r="H358" s="178">
        <v>78.353</v>
      </c>
      <c r="I358" s="179"/>
      <c r="J358" s="180">
        <f>ROUND(I358*H358,2)</f>
        <v>0</v>
      </c>
      <c r="K358" s="176" t="s">
        <v>129</v>
      </c>
      <c r="L358" s="39"/>
      <c r="M358" s="181" t="s">
        <v>28</v>
      </c>
      <c r="N358" s="182" t="s">
        <v>47</v>
      </c>
      <c r="O358" s="65"/>
      <c r="P358" s="183">
        <f>O358*H358</f>
        <v>0</v>
      </c>
      <c r="Q358" s="183">
        <v>0</v>
      </c>
      <c r="R358" s="183">
        <f>Q358*H358</f>
        <v>0</v>
      </c>
      <c r="S358" s="183">
        <v>0</v>
      </c>
      <c r="T358" s="184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85" t="s">
        <v>130</v>
      </c>
      <c r="AT358" s="185" t="s">
        <v>125</v>
      </c>
      <c r="AU358" s="185" t="s">
        <v>84</v>
      </c>
      <c r="AY358" s="17" t="s">
        <v>123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17" t="s">
        <v>130</v>
      </c>
      <c r="BK358" s="186">
        <f>ROUND(I358*H358,2)</f>
        <v>0</v>
      </c>
      <c r="BL358" s="17" t="s">
        <v>130</v>
      </c>
      <c r="BM358" s="185" t="s">
        <v>433</v>
      </c>
    </row>
    <row r="359" spans="1:47" s="2" customFormat="1" ht="12">
      <c r="A359" s="34"/>
      <c r="B359" s="35"/>
      <c r="C359" s="36"/>
      <c r="D359" s="187" t="s">
        <v>132</v>
      </c>
      <c r="E359" s="36"/>
      <c r="F359" s="188" t="s">
        <v>434</v>
      </c>
      <c r="G359" s="36"/>
      <c r="H359" s="36"/>
      <c r="I359" s="189"/>
      <c r="J359" s="36"/>
      <c r="K359" s="36"/>
      <c r="L359" s="39"/>
      <c r="M359" s="234"/>
      <c r="N359" s="235"/>
      <c r="O359" s="236"/>
      <c r="P359" s="236"/>
      <c r="Q359" s="236"/>
      <c r="R359" s="236"/>
      <c r="S359" s="236"/>
      <c r="T359" s="237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132</v>
      </c>
      <c r="AU359" s="17" t="s">
        <v>84</v>
      </c>
    </row>
    <row r="360" spans="1:31" s="2" customFormat="1" ht="6.95" customHeight="1">
      <c r="A360" s="34"/>
      <c r="B360" s="48"/>
      <c r="C360" s="49"/>
      <c r="D360" s="49"/>
      <c r="E360" s="49"/>
      <c r="F360" s="49"/>
      <c r="G360" s="49"/>
      <c r="H360" s="49"/>
      <c r="I360" s="49"/>
      <c r="J360" s="49"/>
      <c r="K360" s="49"/>
      <c r="L360" s="39"/>
      <c r="M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</row>
  </sheetData>
  <sheetProtection algorithmName="SHA-512" hashValue="o/Gr6JsZFTvyYY6djDN7Bc/rBsFxgrClotl/ES8QzYbGhQS3zCbjsiIsQgNrx/LsXlto8jDbEWuwZtBTYhcdkw==" saltValue="XYOK/ku7yh42IP2drVbPAuHOFNF1vbueUnxex1mhQ5v0/BK1LkYTaJKHBkQWV1KpUBHczReXBOTxChKYFBvnOg==" spinCount="100000" sheet="1" objects="1" scenarios="1" formatColumns="0" formatRows="0" autoFilter="0"/>
  <autoFilter ref="C88:K35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2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7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84</v>
      </c>
    </row>
    <row r="4" spans="2:46" s="1" customFormat="1" ht="24.95" customHeight="1">
      <c r="B4" s="20"/>
      <c r="D4" s="104" t="s">
        <v>90</v>
      </c>
      <c r="L4" s="20"/>
      <c r="M4" s="105" t="s">
        <v>10</v>
      </c>
      <c r="AT4" s="17" t="s">
        <v>35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84" t="str">
        <f>'Rekapitulace stavby'!K6</f>
        <v>Chrudimka, Hlinsko, oprava úpravy ř. km 87,429 - 87,550</v>
      </c>
      <c r="F7" s="285"/>
      <c r="G7" s="285"/>
      <c r="H7" s="285"/>
      <c r="L7" s="20"/>
    </row>
    <row r="8" spans="1:31" s="2" customFormat="1" ht="12" customHeight="1">
      <c r="A8" s="34"/>
      <c r="B8" s="39"/>
      <c r="C8" s="34"/>
      <c r="D8" s="106" t="s">
        <v>91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6" t="s">
        <v>435</v>
      </c>
      <c r="F9" s="287"/>
      <c r="G9" s="287"/>
      <c r="H9" s="287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89</v>
      </c>
      <c r="G11" s="34"/>
      <c r="H11" s="34"/>
      <c r="I11" s="106" t="s">
        <v>20</v>
      </c>
      <c r="J11" s="108" t="s">
        <v>21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8" t="s">
        <v>23</v>
      </c>
      <c r="G12" s="34"/>
      <c r="H12" s="34"/>
      <c r="I12" s="106" t="s">
        <v>24</v>
      </c>
      <c r="J12" s="109" t="str">
        <f>'Rekapitulace stavby'!AN8</f>
        <v>15. 4. 2020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06" t="s">
        <v>27</v>
      </c>
      <c r="J14" s="108" t="s">
        <v>28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29</v>
      </c>
      <c r="F15" s="34"/>
      <c r="G15" s="34"/>
      <c r="H15" s="34"/>
      <c r="I15" s="106" t="s">
        <v>30</v>
      </c>
      <c r="J15" s="108" t="s">
        <v>28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27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8" t="str">
        <f>'Rekapitulace stavby'!E14</f>
        <v>Vyplň údaj</v>
      </c>
      <c r="F18" s="289"/>
      <c r="G18" s="289"/>
      <c r="H18" s="289"/>
      <c r="I18" s="106" t="s">
        <v>30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27</v>
      </c>
      <c r="J20" s="108" t="s">
        <v>28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34</v>
      </c>
      <c r="F21" s="34"/>
      <c r="G21" s="34"/>
      <c r="H21" s="34"/>
      <c r="I21" s="106" t="s">
        <v>30</v>
      </c>
      <c r="J21" s="108" t="s">
        <v>28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36</v>
      </c>
      <c r="E23" s="34"/>
      <c r="F23" s="34"/>
      <c r="G23" s="34"/>
      <c r="H23" s="34"/>
      <c r="I23" s="106" t="s">
        <v>27</v>
      </c>
      <c r="J23" s="108" t="s">
        <v>28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37</v>
      </c>
      <c r="F24" s="34"/>
      <c r="G24" s="34"/>
      <c r="H24" s="34"/>
      <c r="I24" s="106" t="s">
        <v>30</v>
      </c>
      <c r="J24" s="108" t="s">
        <v>28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38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3.25" customHeight="1">
      <c r="A27" s="110"/>
      <c r="B27" s="111"/>
      <c r="C27" s="110"/>
      <c r="D27" s="110"/>
      <c r="E27" s="290" t="s">
        <v>93</v>
      </c>
      <c r="F27" s="290"/>
      <c r="G27" s="290"/>
      <c r="H27" s="290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4" t="s">
        <v>40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6" t="s">
        <v>42</v>
      </c>
      <c r="G32" s="34"/>
      <c r="H32" s="34"/>
      <c r="I32" s="116" t="s">
        <v>41</v>
      </c>
      <c r="J32" s="116" t="s">
        <v>43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7" t="s">
        <v>44</v>
      </c>
      <c r="E33" s="106" t="s">
        <v>45</v>
      </c>
      <c r="F33" s="118">
        <f>ROUND((SUM(BE84:BE174)),2)</f>
        <v>0</v>
      </c>
      <c r="G33" s="34"/>
      <c r="H33" s="34"/>
      <c r="I33" s="119">
        <v>0.21</v>
      </c>
      <c r="J33" s="118">
        <f>ROUND(((SUM(BE84:BE174))*I33),2)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6" t="s">
        <v>46</v>
      </c>
      <c r="F34" s="118">
        <f>ROUND((SUM(BF84:BF174)),2)</f>
        <v>0</v>
      </c>
      <c r="G34" s="34"/>
      <c r="H34" s="34"/>
      <c r="I34" s="119">
        <v>0.15</v>
      </c>
      <c r="J34" s="118">
        <f>ROUND(((SUM(BF84:BF174))*I34),2)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6" t="s">
        <v>44</v>
      </c>
      <c r="E35" s="106" t="s">
        <v>47</v>
      </c>
      <c r="F35" s="118">
        <f>ROUND((SUM(BG84:BG174)),2)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6" t="s">
        <v>48</v>
      </c>
      <c r="F36" s="118">
        <f>ROUND((SUM(BH84:BH174)),2)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49</v>
      </c>
      <c r="F37" s="118">
        <f>ROUND((SUM(BI84:BI174)),2)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0"/>
      <c r="D39" s="121" t="s">
        <v>50</v>
      </c>
      <c r="E39" s="122"/>
      <c r="F39" s="122"/>
      <c r="G39" s="123" t="s">
        <v>51</v>
      </c>
      <c r="H39" s="124" t="s">
        <v>52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94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2" t="str">
        <f>E7</f>
        <v>Chrudimka, Hlinsko, oprava úpravy ř. km 87,429 - 87,550</v>
      </c>
      <c r="F48" s="283"/>
      <c r="G48" s="283"/>
      <c r="H48" s="283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1" t="str">
        <f>E9</f>
        <v>VON.01 - Soupis prací - Vedlejší a ostatní náklady</v>
      </c>
      <c r="F50" s="281"/>
      <c r="G50" s="281"/>
      <c r="H50" s="281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Hlinsko</v>
      </c>
      <c r="G52" s="36"/>
      <c r="H52" s="36"/>
      <c r="I52" s="29" t="s">
        <v>24</v>
      </c>
      <c r="J52" s="60" t="str">
        <f>IF(J12="","",J12)</f>
        <v>15. 4. 2020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0.15" customHeight="1">
      <c r="A54" s="34"/>
      <c r="B54" s="35"/>
      <c r="C54" s="29" t="s">
        <v>26</v>
      </c>
      <c r="D54" s="36"/>
      <c r="E54" s="36"/>
      <c r="F54" s="27" t="str">
        <f>E15</f>
        <v>Povodí Labe, státní podnik, závod Pardubice</v>
      </c>
      <c r="G54" s="36"/>
      <c r="H54" s="36"/>
      <c r="I54" s="29" t="s">
        <v>33</v>
      </c>
      <c r="J54" s="32" t="str">
        <f>E21</f>
        <v>Povodí Labe, státní podnik, OIČ, Hradec Králové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2.75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36</v>
      </c>
      <c r="J55" s="32" t="str">
        <f>E24</f>
        <v>Ing. Eva Morkesová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95</v>
      </c>
      <c r="D57" s="132"/>
      <c r="E57" s="132"/>
      <c r="F57" s="132"/>
      <c r="G57" s="132"/>
      <c r="H57" s="132"/>
      <c r="I57" s="132"/>
      <c r="J57" s="133" t="s">
        <v>96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4" t="s">
        <v>72</v>
      </c>
      <c r="D59" s="36"/>
      <c r="E59" s="36"/>
      <c r="F59" s="36"/>
      <c r="G59" s="36"/>
      <c r="H59" s="36"/>
      <c r="I59" s="36"/>
      <c r="J59" s="78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97</v>
      </c>
    </row>
    <row r="60" spans="2:12" s="9" customFormat="1" ht="24.95" customHeight="1">
      <c r="B60" s="135"/>
      <c r="C60" s="136"/>
      <c r="D60" s="137" t="s">
        <v>436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437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438</v>
      </c>
      <c r="E62" s="144"/>
      <c r="F62" s="144"/>
      <c r="G62" s="144"/>
      <c r="H62" s="144"/>
      <c r="I62" s="144"/>
      <c r="J62" s="145">
        <f>J110</f>
        <v>0</v>
      </c>
      <c r="K62" s="142"/>
      <c r="L62" s="146"/>
    </row>
    <row r="63" spans="2:12" s="10" customFormat="1" ht="19.9" customHeight="1">
      <c r="B63" s="141"/>
      <c r="C63" s="142"/>
      <c r="D63" s="143" t="s">
        <v>439</v>
      </c>
      <c r="E63" s="144"/>
      <c r="F63" s="144"/>
      <c r="G63" s="144"/>
      <c r="H63" s="144"/>
      <c r="I63" s="144"/>
      <c r="J63" s="145">
        <f>J119</f>
        <v>0</v>
      </c>
      <c r="K63" s="142"/>
      <c r="L63" s="146"/>
    </row>
    <row r="64" spans="2:12" s="10" customFormat="1" ht="19.9" customHeight="1">
      <c r="B64" s="141"/>
      <c r="C64" s="142"/>
      <c r="D64" s="143" t="s">
        <v>440</v>
      </c>
      <c r="E64" s="144"/>
      <c r="F64" s="144"/>
      <c r="G64" s="144"/>
      <c r="H64" s="144"/>
      <c r="I64" s="144"/>
      <c r="J64" s="145">
        <f>J126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108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82" t="str">
        <f>E7</f>
        <v>Chrudimka, Hlinsko, oprava úpravy ř. km 87,429 - 87,550</v>
      </c>
      <c r="F74" s="283"/>
      <c r="G74" s="283"/>
      <c r="H74" s="283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91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51" t="str">
        <f>E9</f>
        <v>VON.01 - Soupis prací - Vedlejší a ostatní náklady</v>
      </c>
      <c r="F76" s="281"/>
      <c r="G76" s="281"/>
      <c r="H76" s="281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22</v>
      </c>
      <c r="D78" s="36"/>
      <c r="E78" s="36"/>
      <c r="F78" s="27" t="str">
        <f>F12</f>
        <v>Hlinsko</v>
      </c>
      <c r="G78" s="36"/>
      <c r="H78" s="36"/>
      <c r="I78" s="29" t="s">
        <v>24</v>
      </c>
      <c r="J78" s="60" t="str">
        <f>IF(J12="","",J12)</f>
        <v>15. 4. 2020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40.15" customHeight="1">
      <c r="A80" s="34"/>
      <c r="B80" s="35"/>
      <c r="C80" s="29" t="s">
        <v>26</v>
      </c>
      <c r="D80" s="36"/>
      <c r="E80" s="36"/>
      <c r="F80" s="27" t="str">
        <f>E15</f>
        <v>Povodí Labe, státní podnik, závod Pardubice</v>
      </c>
      <c r="G80" s="36"/>
      <c r="H80" s="36"/>
      <c r="I80" s="29" t="s">
        <v>33</v>
      </c>
      <c r="J80" s="32" t="str">
        <f>E21</f>
        <v>Povodí Labe, státní podnik, OIČ, Hradec Králové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.75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36</v>
      </c>
      <c r="J81" s="32" t="str">
        <f>E24</f>
        <v>Ing. Eva Morkesová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109</v>
      </c>
      <c r="D83" s="150" t="s">
        <v>59</v>
      </c>
      <c r="E83" s="150" t="s">
        <v>55</v>
      </c>
      <c r="F83" s="150" t="s">
        <v>56</v>
      </c>
      <c r="G83" s="150" t="s">
        <v>110</v>
      </c>
      <c r="H83" s="150" t="s">
        <v>111</v>
      </c>
      <c r="I83" s="150" t="s">
        <v>112</v>
      </c>
      <c r="J83" s="150" t="s">
        <v>96</v>
      </c>
      <c r="K83" s="151" t="s">
        <v>113</v>
      </c>
      <c r="L83" s="152"/>
      <c r="M83" s="69" t="s">
        <v>28</v>
      </c>
      <c r="N83" s="70" t="s">
        <v>44</v>
      </c>
      <c r="O83" s="70" t="s">
        <v>114</v>
      </c>
      <c r="P83" s="70" t="s">
        <v>115</v>
      </c>
      <c r="Q83" s="70" t="s">
        <v>116</v>
      </c>
      <c r="R83" s="70" t="s">
        <v>117</v>
      </c>
      <c r="S83" s="70" t="s">
        <v>118</v>
      </c>
      <c r="T83" s="71" t="s">
        <v>119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4"/>
      <c r="B84" s="35"/>
      <c r="C84" s="76" t="s">
        <v>120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2"/>
      <c r="N84" s="154"/>
      <c r="O84" s="73"/>
      <c r="P84" s="155">
        <f>P85</f>
        <v>0</v>
      </c>
      <c r="Q84" s="73"/>
      <c r="R84" s="155">
        <f>R85</f>
        <v>0</v>
      </c>
      <c r="S84" s="73"/>
      <c r="T84" s="156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73</v>
      </c>
      <c r="AU84" s="17" t="s">
        <v>97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73</v>
      </c>
      <c r="E85" s="161" t="s">
        <v>441</v>
      </c>
      <c r="F85" s="161" t="s">
        <v>442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P86+P110+P119+P126</f>
        <v>0</v>
      </c>
      <c r="Q85" s="166"/>
      <c r="R85" s="167">
        <f>R86+R110+R119+R126</f>
        <v>0</v>
      </c>
      <c r="S85" s="166"/>
      <c r="T85" s="168">
        <f>T86+T110+T119+T126</f>
        <v>0</v>
      </c>
      <c r="AR85" s="169" t="s">
        <v>130</v>
      </c>
      <c r="AT85" s="170" t="s">
        <v>73</v>
      </c>
      <c r="AU85" s="170" t="s">
        <v>74</v>
      </c>
      <c r="AY85" s="169" t="s">
        <v>123</v>
      </c>
      <c r="BK85" s="171">
        <f>BK86+BK110+BK119+BK126</f>
        <v>0</v>
      </c>
    </row>
    <row r="86" spans="2:63" s="12" customFormat="1" ht="22.9" customHeight="1">
      <c r="B86" s="158"/>
      <c r="C86" s="159"/>
      <c r="D86" s="160" t="s">
        <v>73</v>
      </c>
      <c r="E86" s="172" t="s">
        <v>443</v>
      </c>
      <c r="F86" s="172" t="s">
        <v>444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SUM(P87:P109)</f>
        <v>0</v>
      </c>
      <c r="Q86" s="166"/>
      <c r="R86" s="167">
        <f>SUM(R87:R109)</f>
        <v>0</v>
      </c>
      <c r="S86" s="166"/>
      <c r="T86" s="168">
        <f>SUM(T87:T109)</f>
        <v>0</v>
      </c>
      <c r="AR86" s="169" t="s">
        <v>130</v>
      </c>
      <c r="AT86" s="170" t="s">
        <v>73</v>
      </c>
      <c r="AU86" s="170" t="s">
        <v>82</v>
      </c>
      <c r="AY86" s="169" t="s">
        <v>123</v>
      </c>
      <c r="BK86" s="171">
        <f>SUM(BK87:BK109)</f>
        <v>0</v>
      </c>
    </row>
    <row r="87" spans="1:65" s="2" customFormat="1" ht="14.45" customHeight="1">
      <c r="A87" s="34"/>
      <c r="B87" s="35"/>
      <c r="C87" s="174" t="s">
        <v>82</v>
      </c>
      <c r="D87" s="174" t="s">
        <v>125</v>
      </c>
      <c r="E87" s="175" t="s">
        <v>445</v>
      </c>
      <c r="F87" s="176" t="s">
        <v>446</v>
      </c>
      <c r="G87" s="177" t="s">
        <v>226</v>
      </c>
      <c r="H87" s="178">
        <v>1</v>
      </c>
      <c r="I87" s="179"/>
      <c r="J87" s="180">
        <f>ROUND(I87*H87,2)</f>
        <v>0</v>
      </c>
      <c r="K87" s="176" t="s">
        <v>28</v>
      </c>
      <c r="L87" s="39"/>
      <c r="M87" s="181" t="s">
        <v>28</v>
      </c>
      <c r="N87" s="182" t="s">
        <v>47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447</v>
      </c>
      <c r="AT87" s="185" t="s">
        <v>125</v>
      </c>
      <c r="AU87" s="185" t="s">
        <v>84</v>
      </c>
      <c r="AY87" s="17" t="s">
        <v>123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130</v>
      </c>
      <c r="BK87" s="186">
        <f>ROUND(I87*H87,2)</f>
        <v>0</v>
      </c>
      <c r="BL87" s="17" t="s">
        <v>447</v>
      </c>
      <c r="BM87" s="185" t="s">
        <v>448</v>
      </c>
    </row>
    <row r="88" spans="1:47" s="2" customFormat="1" ht="12">
      <c r="A88" s="34"/>
      <c r="B88" s="35"/>
      <c r="C88" s="36"/>
      <c r="D88" s="187" t="s">
        <v>132</v>
      </c>
      <c r="E88" s="36"/>
      <c r="F88" s="188" t="s">
        <v>446</v>
      </c>
      <c r="G88" s="36"/>
      <c r="H88" s="36"/>
      <c r="I88" s="189"/>
      <c r="J88" s="36"/>
      <c r="K88" s="36"/>
      <c r="L88" s="39"/>
      <c r="M88" s="190"/>
      <c r="N88" s="191"/>
      <c r="O88" s="65"/>
      <c r="P88" s="65"/>
      <c r="Q88" s="65"/>
      <c r="R88" s="65"/>
      <c r="S88" s="65"/>
      <c r="T88" s="6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132</v>
      </c>
      <c r="AU88" s="17" t="s">
        <v>84</v>
      </c>
    </row>
    <row r="89" spans="2:51" s="13" customFormat="1" ht="12">
      <c r="B89" s="192"/>
      <c r="C89" s="193"/>
      <c r="D89" s="187" t="s">
        <v>134</v>
      </c>
      <c r="E89" s="194" t="s">
        <v>28</v>
      </c>
      <c r="F89" s="195" t="s">
        <v>449</v>
      </c>
      <c r="G89" s="193"/>
      <c r="H89" s="194" t="s">
        <v>28</v>
      </c>
      <c r="I89" s="196"/>
      <c r="J89" s="193"/>
      <c r="K89" s="193"/>
      <c r="L89" s="197"/>
      <c r="M89" s="198"/>
      <c r="N89" s="199"/>
      <c r="O89" s="199"/>
      <c r="P89" s="199"/>
      <c r="Q89" s="199"/>
      <c r="R89" s="199"/>
      <c r="S89" s="199"/>
      <c r="T89" s="200"/>
      <c r="AT89" s="201" t="s">
        <v>134</v>
      </c>
      <c r="AU89" s="201" t="s">
        <v>84</v>
      </c>
      <c r="AV89" s="13" t="s">
        <v>82</v>
      </c>
      <c r="AW89" s="13" t="s">
        <v>35</v>
      </c>
      <c r="AX89" s="13" t="s">
        <v>74</v>
      </c>
      <c r="AY89" s="201" t="s">
        <v>123</v>
      </c>
    </row>
    <row r="90" spans="2:51" s="13" customFormat="1" ht="12">
      <c r="B90" s="192"/>
      <c r="C90" s="193"/>
      <c r="D90" s="187" t="s">
        <v>134</v>
      </c>
      <c r="E90" s="194" t="s">
        <v>28</v>
      </c>
      <c r="F90" s="195" t="s">
        <v>450</v>
      </c>
      <c r="G90" s="193"/>
      <c r="H90" s="194" t="s">
        <v>28</v>
      </c>
      <c r="I90" s="196"/>
      <c r="J90" s="193"/>
      <c r="K90" s="193"/>
      <c r="L90" s="197"/>
      <c r="M90" s="198"/>
      <c r="N90" s="199"/>
      <c r="O90" s="199"/>
      <c r="P90" s="199"/>
      <c r="Q90" s="199"/>
      <c r="R90" s="199"/>
      <c r="S90" s="199"/>
      <c r="T90" s="200"/>
      <c r="AT90" s="201" t="s">
        <v>134</v>
      </c>
      <c r="AU90" s="201" t="s">
        <v>84</v>
      </c>
      <c r="AV90" s="13" t="s">
        <v>82</v>
      </c>
      <c r="AW90" s="13" t="s">
        <v>35</v>
      </c>
      <c r="AX90" s="13" t="s">
        <v>74</v>
      </c>
      <c r="AY90" s="201" t="s">
        <v>123</v>
      </c>
    </row>
    <row r="91" spans="2:51" s="13" customFormat="1" ht="12">
      <c r="B91" s="192"/>
      <c r="C91" s="193"/>
      <c r="D91" s="187" t="s">
        <v>134</v>
      </c>
      <c r="E91" s="194" t="s">
        <v>28</v>
      </c>
      <c r="F91" s="195" t="s">
        <v>451</v>
      </c>
      <c r="G91" s="193"/>
      <c r="H91" s="194" t="s">
        <v>28</v>
      </c>
      <c r="I91" s="196"/>
      <c r="J91" s="193"/>
      <c r="K91" s="193"/>
      <c r="L91" s="197"/>
      <c r="M91" s="198"/>
      <c r="N91" s="199"/>
      <c r="O91" s="199"/>
      <c r="P91" s="199"/>
      <c r="Q91" s="199"/>
      <c r="R91" s="199"/>
      <c r="S91" s="199"/>
      <c r="T91" s="200"/>
      <c r="AT91" s="201" t="s">
        <v>134</v>
      </c>
      <c r="AU91" s="201" t="s">
        <v>84</v>
      </c>
      <c r="AV91" s="13" t="s">
        <v>82</v>
      </c>
      <c r="AW91" s="13" t="s">
        <v>35</v>
      </c>
      <c r="AX91" s="13" t="s">
        <v>74</v>
      </c>
      <c r="AY91" s="201" t="s">
        <v>123</v>
      </c>
    </row>
    <row r="92" spans="2:51" s="13" customFormat="1" ht="12">
      <c r="B92" s="192"/>
      <c r="C92" s="193"/>
      <c r="D92" s="187" t="s">
        <v>134</v>
      </c>
      <c r="E92" s="194" t="s">
        <v>28</v>
      </c>
      <c r="F92" s="195" t="s">
        <v>452</v>
      </c>
      <c r="G92" s="193"/>
      <c r="H92" s="194" t="s">
        <v>28</v>
      </c>
      <c r="I92" s="196"/>
      <c r="J92" s="193"/>
      <c r="K92" s="193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134</v>
      </c>
      <c r="AU92" s="201" t="s">
        <v>84</v>
      </c>
      <c r="AV92" s="13" t="s">
        <v>82</v>
      </c>
      <c r="AW92" s="13" t="s">
        <v>35</v>
      </c>
      <c r="AX92" s="13" t="s">
        <v>74</v>
      </c>
      <c r="AY92" s="201" t="s">
        <v>123</v>
      </c>
    </row>
    <row r="93" spans="2:51" s="13" customFormat="1" ht="12">
      <c r="B93" s="192"/>
      <c r="C93" s="193"/>
      <c r="D93" s="187" t="s">
        <v>134</v>
      </c>
      <c r="E93" s="194" t="s">
        <v>28</v>
      </c>
      <c r="F93" s="195" t="s">
        <v>453</v>
      </c>
      <c r="G93" s="193"/>
      <c r="H93" s="194" t="s">
        <v>28</v>
      </c>
      <c r="I93" s="196"/>
      <c r="J93" s="193"/>
      <c r="K93" s="193"/>
      <c r="L93" s="197"/>
      <c r="M93" s="198"/>
      <c r="N93" s="199"/>
      <c r="O93" s="199"/>
      <c r="P93" s="199"/>
      <c r="Q93" s="199"/>
      <c r="R93" s="199"/>
      <c r="S93" s="199"/>
      <c r="T93" s="200"/>
      <c r="AT93" s="201" t="s">
        <v>134</v>
      </c>
      <c r="AU93" s="201" t="s">
        <v>84</v>
      </c>
      <c r="AV93" s="13" t="s">
        <v>82</v>
      </c>
      <c r="AW93" s="13" t="s">
        <v>35</v>
      </c>
      <c r="AX93" s="13" t="s">
        <v>74</v>
      </c>
      <c r="AY93" s="201" t="s">
        <v>123</v>
      </c>
    </row>
    <row r="94" spans="2:51" s="13" customFormat="1" ht="12">
      <c r="B94" s="192"/>
      <c r="C94" s="193"/>
      <c r="D94" s="187" t="s">
        <v>134</v>
      </c>
      <c r="E94" s="194" t="s">
        <v>28</v>
      </c>
      <c r="F94" s="195" t="s">
        <v>454</v>
      </c>
      <c r="G94" s="193"/>
      <c r="H94" s="194" t="s">
        <v>28</v>
      </c>
      <c r="I94" s="196"/>
      <c r="J94" s="193"/>
      <c r="K94" s="193"/>
      <c r="L94" s="197"/>
      <c r="M94" s="198"/>
      <c r="N94" s="199"/>
      <c r="O94" s="199"/>
      <c r="P94" s="199"/>
      <c r="Q94" s="199"/>
      <c r="R94" s="199"/>
      <c r="S94" s="199"/>
      <c r="T94" s="200"/>
      <c r="AT94" s="201" t="s">
        <v>134</v>
      </c>
      <c r="AU94" s="201" t="s">
        <v>84</v>
      </c>
      <c r="AV94" s="13" t="s">
        <v>82</v>
      </c>
      <c r="AW94" s="13" t="s">
        <v>35</v>
      </c>
      <c r="AX94" s="13" t="s">
        <v>74</v>
      </c>
      <c r="AY94" s="201" t="s">
        <v>123</v>
      </c>
    </row>
    <row r="95" spans="2:51" s="13" customFormat="1" ht="22.5">
      <c r="B95" s="192"/>
      <c r="C95" s="193"/>
      <c r="D95" s="187" t="s">
        <v>134</v>
      </c>
      <c r="E95" s="194" t="s">
        <v>28</v>
      </c>
      <c r="F95" s="195" t="s">
        <v>455</v>
      </c>
      <c r="G95" s="193"/>
      <c r="H95" s="194" t="s">
        <v>28</v>
      </c>
      <c r="I95" s="196"/>
      <c r="J95" s="193"/>
      <c r="K95" s="193"/>
      <c r="L95" s="197"/>
      <c r="M95" s="198"/>
      <c r="N95" s="199"/>
      <c r="O95" s="199"/>
      <c r="P95" s="199"/>
      <c r="Q95" s="199"/>
      <c r="R95" s="199"/>
      <c r="S95" s="199"/>
      <c r="T95" s="200"/>
      <c r="AT95" s="201" t="s">
        <v>134</v>
      </c>
      <c r="AU95" s="201" t="s">
        <v>84</v>
      </c>
      <c r="AV95" s="13" t="s">
        <v>82</v>
      </c>
      <c r="AW95" s="13" t="s">
        <v>35</v>
      </c>
      <c r="AX95" s="13" t="s">
        <v>74</v>
      </c>
      <c r="AY95" s="201" t="s">
        <v>123</v>
      </c>
    </row>
    <row r="96" spans="2:51" s="13" customFormat="1" ht="12">
      <c r="B96" s="192"/>
      <c r="C96" s="193"/>
      <c r="D96" s="187" t="s">
        <v>134</v>
      </c>
      <c r="E96" s="194" t="s">
        <v>28</v>
      </c>
      <c r="F96" s="195" t="s">
        <v>456</v>
      </c>
      <c r="G96" s="193"/>
      <c r="H96" s="194" t="s">
        <v>28</v>
      </c>
      <c r="I96" s="196"/>
      <c r="J96" s="193"/>
      <c r="K96" s="193"/>
      <c r="L96" s="197"/>
      <c r="M96" s="198"/>
      <c r="N96" s="199"/>
      <c r="O96" s="199"/>
      <c r="P96" s="199"/>
      <c r="Q96" s="199"/>
      <c r="R96" s="199"/>
      <c r="S96" s="199"/>
      <c r="T96" s="200"/>
      <c r="AT96" s="201" t="s">
        <v>134</v>
      </c>
      <c r="AU96" s="201" t="s">
        <v>84</v>
      </c>
      <c r="AV96" s="13" t="s">
        <v>82</v>
      </c>
      <c r="AW96" s="13" t="s">
        <v>35</v>
      </c>
      <c r="AX96" s="13" t="s">
        <v>74</v>
      </c>
      <c r="AY96" s="201" t="s">
        <v>123</v>
      </c>
    </row>
    <row r="97" spans="2:51" s="13" customFormat="1" ht="22.5">
      <c r="B97" s="192"/>
      <c r="C97" s="193"/>
      <c r="D97" s="187" t="s">
        <v>134</v>
      </c>
      <c r="E97" s="194" t="s">
        <v>28</v>
      </c>
      <c r="F97" s="195" t="s">
        <v>457</v>
      </c>
      <c r="G97" s="193"/>
      <c r="H97" s="194" t="s">
        <v>28</v>
      </c>
      <c r="I97" s="196"/>
      <c r="J97" s="193"/>
      <c r="K97" s="193"/>
      <c r="L97" s="197"/>
      <c r="M97" s="198"/>
      <c r="N97" s="199"/>
      <c r="O97" s="199"/>
      <c r="P97" s="199"/>
      <c r="Q97" s="199"/>
      <c r="R97" s="199"/>
      <c r="S97" s="199"/>
      <c r="T97" s="200"/>
      <c r="AT97" s="201" t="s">
        <v>134</v>
      </c>
      <c r="AU97" s="201" t="s">
        <v>84</v>
      </c>
      <c r="AV97" s="13" t="s">
        <v>82</v>
      </c>
      <c r="AW97" s="13" t="s">
        <v>35</v>
      </c>
      <c r="AX97" s="13" t="s">
        <v>74</v>
      </c>
      <c r="AY97" s="201" t="s">
        <v>123</v>
      </c>
    </row>
    <row r="98" spans="2:51" s="13" customFormat="1" ht="12">
      <c r="B98" s="192"/>
      <c r="C98" s="193"/>
      <c r="D98" s="187" t="s">
        <v>134</v>
      </c>
      <c r="E98" s="194" t="s">
        <v>28</v>
      </c>
      <c r="F98" s="195" t="s">
        <v>458</v>
      </c>
      <c r="G98" s="193"/>
      <c r="H98" s="194" t="s">
        <v>28</v>
      </c>
      <c r="I98" s="196"/>
      <c r="J98" s="193"/>
      <c r="K98" s="193"/>
      <c r="L98" s="197"/>
      <c r="M98" s="198"/>
      <c r="N98" s="199"/>
      <c r="O98" s="199"/>
      <c r="P98" s="199"/>
      <c r="Q98" s="199"/>
      <c r="R98" s="199"/>
      <c r="S98" s="199"/>
      <c r="T98" s="200"/>
      <c r="AT98" s="201" t="s">
        <v>134</v>
      </c>
      <c r="AU98" s="201" t="s">
        <v>84</v>
      </c>
      <c r="AV98" s="13" t="s">
        <v>82</v>
      </c>
      <c r="AW98" s="13" t="s">
        <v>35</v>
      </c>
      <c r="AX98" s="13" t="s">
        <v>74</v>
      </c>
      <c r="AY98" s="201" t="s">
        <v>123</v>
      </c>
    </row>
    <row r="99" spans="2:51" s="13" customFormat="1" ht="22.5">
      <c r="B99" s="192"/>
      <c r="C99" s="193"/>
      <c r="D99" s="187" t="s">
        <v>134</v>
      </c>
      <c r="E99" s="194" t="s">
        <v>28</v>
      </c>
      <c r="F99" s="195" t="s">
        <v>459</v>
      </c>
      <c r="G99" s="193"/>
      <c r="H99" s="194" t="s">
        <v>28</v>
      </c>
      <c r="I99" s="196"/>
      <c r="J99" s="193"/>
      <c r="K99" s="193"/>
      <c r="L99" s="197"/>
      <c r="M99" s="198"/>
      <c r="N99" s="199"/>
      <c r="O99" s="199"/>
      <c r="P99" s="199"/>
      <c r="Q99" s="199"/>
      <c r="R99" s="199"/>
      <c r="S99" s="199"/>
      <c r="T99" s="200"/>
      <c r="AT99" s="201" t="s">
        <v>134</v>
      </c>
      <c r="AU99" s="201" t="s">
        <v>84</v>
      </c>
      <c r="AV99" s="13" t="s">
        <v>82</v>
      </c>
      <c r="AW99" s="13" t="s">
        <v>35</v>
      </c>
      <c r="AX99" s="13" t="s">
        <v>74</v>
      </c>
      <c r="AY99" s="201" t="s">
        <v>123</v>
      </c>
    </row>
    <row r="100" spans="2:51" s="13" customFormat="1" ht="12">
      <c r="B100" s="192"/>
      <c r="C100" s="193"/>
      <c r="D100" s="187" t="s">
        <v>134</v>
      </c>
      <c r="E100" s="194" t="s">
        <v>28</v>
      </c>
      <c r="F100" s="195" t="s">
        <v>460</v>
      </c>
      <c r="G100" s="193"/>
      <c r="H100" s="194" t="s">
        <v>28</v>
      </c>
      <c r="I100" s="196"/>
      <c r="J100" s="193"/>
      <c r="K100" s="193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134</v>
      </c>
      <c r="AU100" s="201" t="s">
        <v>84</v>
      </c>
      <c r="AV100" s="13" t="s">
        <v>82</v>
      </c>
      <c r="AW100" s="13" t="s">
        <v>35</v>
      </c>
      <c r="AX100" s="13" t="s">
        <v>74</v>
      </c>
      <c r="AY100" s="201" t="s">
        <v>123</v>
      </c>
    </row>
    <row r="101" spans="2:51" s="14" customFormat="1" ht="12">
      <c r="B101" s="202"/>
      <c r="C101" s="203"/>
      <c r="D101" s="187" t="s">
        <v>134</v>
      </c>
      <c r="E101" s="204" t="s">
        <v>28</v>
      </c>
      <c r="F101" s="205" t="s">
        <v>82</v>
      </c>
      <c r="G101" s="203"/>
      <c r="H101" s="206">
        <v>1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134</v>
      </c>
      <c r="AU101" s="212" t="s">
        <v>84</v>
      </c>
      <c r="AV101" s="14" t="s">
        <v>84</v>
      </c>
      <c r="AW101" s="14" t="s">
        <v>35</v>
      </c>
      <c r="AX101" s="14" t="s">
        <v>82</v>
      </c>
      <c r="AY101" s="212" t="s">
        <v>123</v>
      </c>
    </row>
    <row r="102" spans="1:65" s="2" customFormat="1" ht="14.45" customHeight="1">
      <c r="A102" s="34"/>
      <c r="B102" s="35"/>
      <c r="C102" s="174" t="s">
        <v>84</v>
      </c>
      <c r="D102" s="174" t="s">
        <v>125</v>
      </c>
      <c r="E102" s="175" t="s">
        <v>461</v>
      </c>
      <c r="F102" s="176" t="s">
        <v>462</v>
      </c>
      <c r="G102" s="177" t="s">
        <v>226</v>
      </c>
      <c r="H102" s="178">
        <v>1</v>
      </c>
      <c r="I102" s="179"/>
      <c r="J102" s="180">
        <f>ROUND(I102*H102,2)</f>
        <v>0</v>
      </c>
      <c r="K102" s="176" t="s">
        <v>28</v>
      </c>
      <c r="L102" s="39"/>
      <c r="M102" s="181" t="s">
        <v>28</v>
      </c>
      <c r="N102" s="182" t="s">
        <v>47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5" t="s">
        <v>447</v>
      </c>
      <c r="AT102" s="185" t="s">
        <v>125</v>
      </c>
      <c r="AU102" s="185" t="s">
        <v>84</v>
      </c>
      <c r="AY102" s="17" t="s">
        <v>123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7" t="s">
        <v>130</v>
      </c>
      <c r="BK102" s="186">
        <f>ROUND(I102*H102,2)</f>
        <v>0</v>
      </c>
      <c r="BL102" s="17" t="s">
        <v>447</v>
      </c>
      <c r="BM102" s="185" t="s">
        <v>463</v>
      </c>
    </row>
    <row r="103" spans="1:47" s="2" customFormat="1" ht="12">
      <c r="A103" s="34"/>
      <c r="B103" s="35"/>
      <c r="C103" s="36"/>
      <c r="D103" s="187" t="s">
        <v>132</v>
      </c>
      <c r="E103" s="36"/>
      <c r="F103" s="188" t="s">
        <v>464</v>
      </c>
      <c r="G103" s="36"/>
      <c r="H103" s="36"/>
      <c r="I103" s="189"/>
      <c r="J103" s="36"/>
      <c r="K103" s="36"/>
      <c r="L103" s="39"/>
      <c r="M103" s="190"/>
      <c r="N103" s="191"/>
      <c r="O103" s="65"/>
      <c r="P103" s="65"/>
      <c r="Q103" s="65"/>
      <c r="R103" s="65"/>
      <c r="S103" s="65"/>
      <c r="T103" s="6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132</v>
      </c>
      <c r="AU103" s="17" t="s">
        <v>84</v>
      </c>
    </row>
    <row r="104" spans="2:51" s="13" customFormat="1" ht="12">
      <c r="B104" s="192"/>
      <c r="C104" s="193"/>
      <c r="D104" s="187" t="s">
        <v>134</v>
      </c>
      <c r="E104" s="194" t="s">
        <v>28</v>
      </c>
      <c r="F104" s="195" t="s">
        <v>465</v>
      </c>
      <c r="G104" s="193"/>
      <c r="H104" s="194" t="s">
        <v>28</v>
      </c>
      <c r="I104" s="196"/>
      <c r="J104" s="193"/>
      <c r="K104" s="193"/>
      <c r="L104" s="197"/>
      <c r="M104" s="198"/>
      <c r="N104" s="199"/>
      <c r="O104" s="199"/>
      <c r="P104" s="199"/>
      <c r="Q104" s="199"/>
      <c r="R104" s="199"/>
      <c r="S104" s="199"/>
      <c r="T104" s="200"/>
      <c r="AT104" s="201" t="s">
        <v>134</v>
      </c>
      <c r="AU104" s="201" t="s">
        <v>84</v>
      </c>
      <c r="AV104" s="13" t="s">
        <v>82</v>
      </c>
      <c r="AW104" s="13" t="s">
        <v>35</v>
      </c>
      <c r="AX104" s="13" t="s">
        <v>74</v>
      </c>
      <c r="AY104" s="201" t="s">
        <v>123</v>
      </c>
    </row>
    <row r="105" spans="2:51" s="14" customFormat="1" ht="12">
      <c r="B105" s="202"/>
      <c r="C105" s="203"/>
      <c r="D105" s="187" t="s">
        <v>134</v>
      </c>
      <c r="E105" s="204" t="s">
        <v>28</v>
      </c>
      <c r="F105" s="205" t="s">
        <v>82</v>
      </c>
      <c r="G105" s="203"/>
      <c r="H105" s="206">
        <v>1</v>
      </c>
      <c r="I105" s="207"/>
      <c r="J105" s="203"/>
      <c r="K105" s="203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134</v>
      </c>
      <c r="AU105" s="212" t="s">
        <v>84</v>
      </c>
      <c r="AV105" s="14" t="s">
        <v>84</v>
      </c>
      <c r="AW105" s="14" t="s">
        <v>35</v>
      </c>
      <c r="AX105" s="14" t="s">
        <v>82</v>
      </c>
      <c r="AY105" s="212" t="s">
        <v>123</v>
      </c>
    </row>
    <row r="106" spans="1:65" s="2" customFormat="1" ht="14.45" customHeight="1">
      <c r="A106" s="34"/>
      <c r="B106" s="35"/>
      <c r="C106" s="174" t="s">
        <v>144</v>
      </c>
      <c r="D106" s="174" t="s">
        <v>125</v>
      </c>
      <c r="E106" s="175" t="s">
        <v>466</v>
      </c>
      <c r="F106" s="176" t="s">
        <v>467</v>
      </c>
      <c r="G106" s="177" t="s">
        <v>226</v>
      </c>
      <c r="H106" s="178">
        <v>1</v>
      </c>
      <c r="I106" s="179"/>
      <c r="J106" s="180">
        <f>ROUND(I106*H106,2)</f>
        <v>0</v>
      </c>
      <c r="K106" s="176" t="s">
        <v>28</v>
      </c>
      <c r="L106" s="39"/>
      <c r="M106" s="181" t="s">
        <v>28</v>
      </c>
      <c r="N106" s="182" t="s">
        <v>47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5" t="s">
        <v>447</v>
      </c>
      <c r="AT106" s="185" t="s">
        <v>125</v>
      </c>
      <c r="AU106" s="185" t="s">
        <v>84</v>
      </c>
      <c r="AY106" s="17" t="s">
        <v>123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7" t="s">
        <v>130</v>
      </c>
      <c r="BK106" s="186">
        <f>ROUND(I106*H106,2)</f>
        <v>0</v>
      </c>
      <c r="BL106" s="17" t="s">
        <v>447</v>
      </c>
      <c r="BM106" s="185" t="s">
        <v>468</v>
      </c>
    </row>
    <row r="107" spans="1:47" s="2" customFormat="1" ht="12">
      <c r="A107" s="34"/>
      <c r="B107" s="35"/>
      <c r="C107" s="36"/>
      <c r="D107" s="187" t="s">
        <v>132</v>
      </c>
      <c r="E107" s="36"/>
      <c r="F107" s="188" t="s">
        <v>469</v>
      </c>
      <c r="G107" s="36"/>
      <c r="H107" s="36"/>
      <c r="I107" s="189"/>
      <c r="J107" s="36"/>
      <c r="K107" s="36"/>
      <c r="L107" s="39"/>
      <c r="M107" s="190"/>
      <c r="N107" s="191"/>
      <c r="O107" s="65"/>
      <c r="P107" s="65"/>
      <c r="Q107" s="65"/>
      <c r="R107" s="65"/>
      <c r="S107" s="65"/>
      <c r="T107" s="6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132</v>
      </c>
      <c r="AU107" s="17" t="s">
        <v>84</v>
      </c>
    </row>
    <row r="108" spans="2:51" s="13" customFormat="1" ht="12">
      <c r="B108" s="192"/>
      <c r="C108" s="193"/>
      <c r="D108" s="187" t="s">
        <v>134</v>
      </c>
      <c r="E108" s="194" t="s">
        <v>28</v>
      </c>
      <c r="F108" s="195" t="s">
        <v>470</v>
      </c>
      <c r="G108" s="193"/>
      <c r="H108" s="194" t="s">
        <v>28</v>
      </c>
      <c r="I108" s="196"/>
      <c r="J108" s="193"/>
      <c r="K108" s="193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134</v>
      </c>
      <c r="AU108" s="201" t="s">
        <v>84</v>
      </c>
      <c r="AV108" s="13" t="s">
        <v>82</v>
      </c>
      <c r="AW108" s="13" t="s">
        <v>35</v>
      </c>
      <c r="AX108" s="13" t="s">
        <v>74</v>
      </c>
      <c r="AY108" s="201" t="s">
        <v>123</v>
      </c>
    </row>
    <row r="109" spans="2:51" s="14" customFormat="1" ht="12">
      <c r="B109" s="202"/>
      <c r="C109" s="203"/>
      <c r="D109" s="187" t="s">
        <v>134</v>
      </c>
      <c r="E109" s="204" t="s">
        <v>28</v>
      </c>
      <c r="F109" s="205" t="s">
        <v>82</v>
      </c>
      <c r="G109" s="203"/>
      <c r="H109" s="206">
        <v>1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134</v>
      </c>
      <c r="AU109" s="212" t="s">
        <v>84</v>
      </c>
      <c r="AV109" s="14" t="s">
        <v>84</v>
      </c>
      <c r="AW109" s="14" t="s">
        <v>35</v>
      </c>
      <c r="AX109" s="14" t="s">
        <v>82</v>
      </c>
      <c r="AY109" s="212" t="s">
        <v>123</v>
      </c>
    </row>
    <row r="110" spans="2:63" s="12" customFormat="1" ht="22.9" customHeight="1">
      <c r="B110" s="158"/>
      <c r="C110" s="159"/>
      <c r="D110" s="160" t="s">
        <v>73</v>
      </c>
      <c r="E110" s="172" t="s">
        <v>471</v>
      </c>
      <c r="F110" s="172" t="s">
        <v>472</v>
      </c>
      <c r="G110" s="159"/>
      <c r="H110" s="159"/>
      <c r="I110" s="162"/>
      <c r="J110" s="173">
        <f>BK110</f>
        <v>0</v>
      </c>
      <c r="K110" s="159"/>
      <c r="L110" s="164"/>
      <c r="M110" s="165"/>
      <c r="N110" s="166"/>
      <c r="O110" s="166"/>
      <c r="P110" s="167">
        <f>SUM(P111:P118)</f>
        <v>0</v>
      </c>
      <c r="Q110" s="166"/>
      <c r="R110" s="167">
        <f>SUM(R111:R118)</f>
        <v>0</v>
      </c>
      <c r="S110" s="166"/>
      <c r="T110" s="168">
        <f>SUM(T111:T118)</f>
        <v>0</v>
      </c>
      <c r="AR110" s="169" t="s">
        <v>130</v>
      </c>
      <c r="AT110" s="170" t="s">
        <v>73</v>
      </c>
      <c r="AU110" s="170" t="s">
        <v>82</v>
      </c>
      <c r="AY110" s="169" t="s">
        <v>123</v>
      </c>
      <c r="BK110" s="171">
        <f>SUM(BK111:BK118)</f>
        <v>0</v>
      </c>
    </row>
    <row r="111" spans="1:65" s="2" customFormat="1" ht="14.45" customHeight="1">
      <c r="A111" s="34"/>
      <c r="B111" s="35"/>
      <c r="C111" s="174" t="s">
        <v>130</v>
      </c>
      <c r="D111" s="174" t="s">
        <v>125</v>
      </c>
      <c r="E111" s="175" t="s">
        <v>473</v>
      </c>
      <c r="F111" s="176" t="s">
        <v>474</v>
      </c>
      <c r="G111" s="177" t="s">
        <v>475</v>
      </c>
      <c r="H111" s="178">
        <v>1</v>
      </c>
      <c r="I111" s="179"/>
      <c r="J111" s="180">
        <f>ROUND(I111*H111,2)</f>
        <v>0</v>
      </c>
      <c r="K111" s="176" t="s">
        <v>28</v>
      </c>
      <c r="L111" s="39"/>
      <c r="M111" s="181" t="s">
        <v>28</v>
      </c>
      <c r="N111" s="182" t="s">
        <v>47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5" t="s">
        <v>476</v>
      </c>
      <c r="AT111" s="185" t="s">
        <v>125</v>
      </c>
      <c r="AU111" s="185" t="s">
        <v>84</v>
      </c>
      <c r="AY111" s="17" t="s">
        <v>123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7" t="s">
        <v>130</v>
      </c>
      <c r="BK111" s="186">
        <f>ROUND(I111*H111,2)</f>
        <v>0</v>
      </c>
      <c r="BL111" s="17" t="s">
        <v>476</v>
      </c>
      <c r="BM111" s="185" t="s">
        <v>477</v>
      </c>
    </row>
    <row r="112" spans="1:47" s="2" customFormat="1" ht="19.5">
      <c r="A112" s="34"/>
      <c r="B112" s="35"/>
      <c r="C112" s="36"/>
      <c r="D112" s="187" t="s">
        <v>132</v>
      </c>
      <c r="E112" s="36"/>
      <c r="F112" s="188" t="s">
        <v>478</v>
      </c>
      <c r="G112" s="36"/>
      <c r="H112" s="36"/>
      <c r="I112" s="189"/>
      <c r="J112" s="36"/>
      <c r="K112" s="36"/>
      <c r="L112" s="39"/>
      <c r="M112" s="190"/>
      <c r="N112" s="191"/>
      <c r="O112" s="65"/>
      <c r="P112" s="65"/>
      <c r="Q112" s="65"/>
      <c r="R112" s="65"/>
      <c r="S112" s="65"/>
      <c r="T112" s="6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132</v>
      </c>
      <c r="AU112" s="17" t="s">
        <v>84</v>
      </c>
    </row>
    <row r="113" spans="1:65" s="2" customFormat="1" ht="24.2" customHeight="1">
      <c r="A113" s="34"/>
      <c r="B113" s="35"/>
      <c r="C113" s="174" t="s">
        <v>161</v>
      </c>
      <c r="D113" s="174" t="s">
        <v>125</v>
      </c>
      <c r="E113" s="175" t="s">
        <v>479</v>
      </c>
      <c r="F113" s="176" t="s">
        <v>480</v>
      </c>
      <c r="G113" s="177" t="s">
        <v>475</v>
      </c>
      <c r="H113" s="178">
        <v>1</v>
      </c>
      <c r="I113" s="179"/>
      <c r="J113" s="180">
        <f>ROUND(I113*H113,2)</f>
        <v>0</v>
      </c>
      <c r="K113" s="176" t="s">
        <v>28</v>
      </c>
      <c r="L113" s="39"/>
      <c r="M113" s="181" t="s">
        <v>28</v>
      </c>
      <c r="N113" s="182" t="s">
        <v>47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5" t="s">
        <v>476</v>
      </c>
      <c r="AT113" s="185" t="s">
        <v>125</v>
      </c>
      <c r="AU113" s="185" t="s">
        <v>84</v>
      </c>
      <c r="AY113" s="17" t="s">
        <v>123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7" t="s">
        <v>130</v>
      </c>
      <c r="BK113" s="186">
        <f>ROUND(I113*H113,2)</f>
        <v>0</v>
      </c>
      <c r="BL113" s="17" t="s">
        <v>476</v>
      </c>
      <c r="BM113" s="185" t="s">
        <v>481</v>
      </c>
    </row>
    <row r="114" spans="1:47" s="2" customFormat="1" ht="19.5">
      <c r="A114" s="34"/>
      <c r="B114" s="35"/>
      <c r="C114" s="36"/>
      <c r="D114" s="187" t="s">
        <v>132</v>
      </c>
      <c r="E114" s="36"/>
      <c r="F114" s="188" t="s">
        <v>480</v>
      </c>
      <c r="G114" s="36"/>
      <c r="H114" s="36"/>
      <c r="I114" s="189"/>
      <c r="J114" s="36"/>
      <c r="K114" s="36"/>
      <c r="L114" s="39"/>
      <c r="M114" s="190"/>
      <c r="N114" s="191"/>
      <c r="O114" s="65"/>
      <c r="P114" s="65"/>
      <c r="Q114" s="65"/>
      <c r="R114" s="65"/>
      <c r="S114" s="65"/>
      <c r="T114" s="6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132</v>
      </c>
      <c r="AU114" s="17" t="s">
        <v>84</v>
      </c>
    </row>
    <row r="115" spans="1:65" s="2" customFormat="1" ht="14.45" customHeight="1">
      <c r="A115" s="34"/>
      <c r="B115" s="35"/>
      <c r="C115" s="174" t="s">
        <v>168</v>
      </c>
      <c r="D115" s="174" t="s">
        <v>125</v>
      </c>
      <c r="E115" s="175" t="s">
        <v>482</v>
      </c>
      <c r="F115" s="176" t="s">
        <v>483</v>
      </c>
      <c r="G115" s="177" t="s">
        <v>226</v>
      </c>
      <c r="H115" s="178">
        <v>1</v>
      </c>
      <c r="I115" s="179"/>
      <c r="J115" s="180">
        <f>ROUND(I115*H115,2)</f>
        <v>0</v>
      </c>
      <c r="K115" s="176" t="s">
        <v>28</v>
      </c>
      <c r="L115" s="39"/>
      <c r="M115" s="181" t="s">
        <v>28</v>
      </c>
      <c r="N115" s="182" t="s">
        <v>47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5" t="s">
        <v>447</v>
      </c>
      <c r="AT115" s="185" t="s">
        <v>125</v>
      </c>
      <c r="AU115" s="185" t="s">
        <v>84</v>
      </c>
      <c r="AY115" s="17" t="s">
        <v>123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7" t="s">
        <v>130</v>
      </c>
      <c r="BK115" s="186">
        <f>ROUND(I115*H115,2)</f>
        <v>0</v>
      </c>
      <c r="BL115" s="17" t="s">
        <v>447</v>
      </c>
      <c r="BM115" s="185" t="s">
        <v>484</v>
      </c>
    </row>
    <row r="116" spans="1:47" s="2" customFormat="1" ht="12">
      <c r="A116" s="34"/>
      <c r="B116" s="35"/>
      <c r="C116" s="36"/>
      <c r="D116" s="187" t="s">
        <v>132</v>
      </c>
      <c r="E116" s="36"/>
      <c r="F116" s="188" t="s">
        <v>483</v>
      </c>
      <c r="G116" s="36"/>
      <c r="H116" s="36"/>
      <c r="I116" s="189"/>
      <c r="J116" s="36"/>
      <c r="K116" s="36"/>
      <c r="L116" s="39"/>
      <c r="M116" s="190"/>
      <c r="N116" s="191"/>
      <c r="O116" s="65"/>
      <c r="P116" s="65"/>
      <c r="Q116" s="65"/>
      <c r="R116" s="65"/>
      <c r="S116" s="65"/>
      <c r="T116" s="6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132</v>
      </c>
      <c r="AU116" s="17" t="s">
        <v>84</v>
      </c>
    </row>
    <row r="117" spans="2:51" s="13" customFormat="1" ht="12">
      <c r="B117" s="192"/>
      <c r="C117" s="193"/>
      <c r="D117" s="187" t="s">
        <v>134</v>
      </c>
      <c r="E117" s="194" t="s">
        <v>28</v>
      </c>
      <c r="F117" s="195" t="s">
        <v>485</v>
      </c>
      <c r="G117" s="193"/>
      <c r="H117" s="194" t="s">
        <v>28</v>
      </c>
      <c r="I117" s="196"/>
      <c r="J117" s="193"/>
      <c r="K117" s="193"/>
      <c r="L117" s="197"/>
      <c r="M117" s="198"/>
      <c r="N117" s="199"/>
      <c r="O117" s="199"/>
      <c r="P117" s="199"/>
      <c r="Q117" s="199"/>
      <c r="R117" s="199"/>
      <c r="S117" s="199"/>
      <c r="T117" s="200"/>
      <c r="AT117" s="201" t="s">
        <v>134</v>
      </c>
      <c r="AU117" s="201" t="s">
        <v>84</v>
      </c>
      <c r="AV117" s="13" t="s">
        <v>82</v>
      </c>
      <c r="AW117" s="13" t="s">
        <v>35</v>
      </c>
      <c r="AX117" s="13" t="s">
        <v>74</v>
      </c>
      <c r="AY117" s="201" t="s">
        <v>123</v>
      </c>
    </row>
    <row r="118" spans="2:51" s="14" customFormat="1" ht="12">
      <c r="B118" s="202"/>
      <c r="C118" s="203"/>
      <c r="D118" s="187" t="s">
        <v>134</v>
      </c>
      <c r="E118" s="204" t="s">
        <v>28</v>
      </c>
      <c r="F118" s="205" t="s">
        <v>82</v>
      </c>
      <c r="G118" s="203"/>
      <c r="H118" s="206">
        <v>1</v>
      </c>
      <c r="I118" s="207"/>
      <c r="J118" s="203"/>
      <c r="K118" s="203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134</v>
      </c>
      <c r="AU118" s="212" t="s">
        <v>84</v>
      </c>
      <c r="AV118" s="14" t="s">
        <v>84</v>
      </c>
      <c r="AW118" s="14" t="s">
        <v>35</v>
      </c>
      <c r="AX118" s="14" t="s">
        <v>82</v>
      </c>
      <c r="AY118" s="212" t="s">
        <v>123</v>
      </c>
    </row>
    <row r="119" spans="2:63" s="12" customFormat="1" ht="22.9" customHeight="1">
      <c r="B119" s="158"/>
      <c r="C119" s="159"/>
      <c r="D119" s="160" t="s">
        <v>73</v>
      </c>
      <c r="E119" s="172" t="s">
        <v>486</v>
      </c>
      <c r="F119" s="172" t="s">
        <v>487</v>
      </c>
      <c r="G119" s="159"/>
      <c r="H119" s="159"/>
      <c r="I119" s="162"/>
      <c r="J119" s="173">
        <f>BK119</f>
        <v>0</v>
      </c>
      <c r="K119" s="159"/>
      <c r="L119" s="164"/>
      <c r="M119" s="165"/>
      <c r="N119" s="166"/>
      <c r="O119" s="166"/>
      <c r="P119" s="167">
        <f>SUM(P120:P125)</f>
        <v>0</v>
      </c>
      <c r="Q119" s="166"/>
      <c r="R119" s="167">
        <f>SUM(R120:R125)</f>
        <v>0</v>
      </c>
      <c r="S119" s="166"/>
      <c r="T119" s="168">
        <f>SUM(T120:T125)</f>
        <v>0</v>
      </c>
      <c r="AR119" s="169" t="s">
        <v>130</v>
      </c>
      <c r="AT119" s="170" t="s">
        <v>73</v>
      </c>
      <c r="AU119" s="170" t="s">
        <v>82</v>
      </c>
      <c r="AY119" s="169" t="s">
        <v>123</v>
      </c>
      <c r="BK119" s="171">
        <f>SUM(BK120:BK125)</f>
        <v>0</v>
      </c>
    </row>
    <row r="120" spans="1:65" s="2" customFormat="1" ht="14.45" customHeight="1">
      <c r="A120" s="34"/>
      <c r="B120" s="35"/>
      <c r="C120" s="174" t="s">
        <v>175</v>
      </c>
      <c r="D120" s="174" t="s">
        <v>125</v>
      </c>
      <c r="E120" s="175" t="s">
        <v>488</v>
      </c>
      <c r="F120" s="176" t="s">
        <v>489</v>
      </c>
      <c r="G120" s="177" t="s">
        <v>226</v>
      </c>
      <c r="H120" s="178">
        <v>1</v>
      </c>
      <c r="I120" s="179"/>
      <c r="J120" s="180">
        <f>ROUND(I120*H120,2)</f>
        <v>0</v>
      </c>
      <c r="K120" s="176" t="s">
        <v>28</v>
      </c>
      <c r="L120" s="39"/>
      <c r="M120" s="181" t="s">
        <v>28</v>
      </c>
      <c r="N120" s="182" t="s">
        <v>47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5" t="s">
        <v>490</v>
      </c>
      <c r="AT120" s="185" t="s">
        <v>125</v>
      </c>
      <c r="AU120" s="185" t="s">
        <v>84</v>
      </c>
      <c r="AY120" s="17" t="s">
        <v>123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7" t="s">
        <v>130</v>
      </c>
      <c r="BK120" s="186">
        <f>ROUND(I120*H120,2)</f>
        <v>0</v>
      </c>
      <c r="BL120" s="17" t="s">
        <v>490</v>
      </c>
      <c r="BM120" s="185" t="s">
        <v>491</v>
      </c>
    </row>
    <row r="121" spans="1:47" s="2" customFormat="1" ht="12">
      <c r="A121" s="34"/>
      <c r="B121" s="35"/>
      <c r="C121" s="36"/>
      <c r="D121" s="187" t="s">
        <v>132</v>
      </c>
      <c r="E121" s="36"/>
      <c r="F121" s="188" t="s">
        <v>489</v>
      </c>
      <c r="G121" s="36"/>
      <c r="H121" s="36"/>
      <c r="I121" s="189"/>
      <c r="J121" s="36"/>
      <c r="K121" s="36"/>
      <c r="L121" s="39"/>
      <c r="M121" s="190"/>
      <c r="N121" s="191"/>
      <c r="O121" s="65"/>
      <c r="P121" s="65"/>
      <c r="Q121" s="65"/>
      <c r="R121" s="65"/>
      <c r="S121" s="65"/>
      <c r="T121" s="6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132</v>
      </c>
      <c r="AU121" s="17" t="s">
        <v>84</v>
      </c>
    </row>
    <row r="122" spans="2:51" s="13" customFormat="1" ht="12">
      <c r="B122" s="192"/>
      <c r="C122" s="193"/>
      <c r="D122" s="187" t="s">
        <v>134</v>
      </c>
      <c r="E122" s="194" t="s">
        <v>28</v>
      </c>
      <c r="F122" s="195" t="s">
        <v>492</v>
      </c>
      <c r="G122" s="193"/>
      <c r="H122" s="194" t="s">
        <v>28</v>
      </c>
      <c r="I122" s="196"/>
      <c r="J122" s="193"/>
      <c r="K122" s="193"/>
      <c r="L122" s="197"/>
      <c r="M122" s="198"/>
      <c r="N122" s="199"/>
      <c r="O122" s="199"/>
      <c r="P122" s="199"/>
      <c r="Q122" s="199"/>
      <c r="R122" s="199"/>
      <c r="S122" s="199"/>
      <c r="T122" s="200"/>
      <c r="AT122" s="201" t="s">
        <v>134</v>
      </c>
      <c r="AU122" s="201" t="s">
        <v>84</v>
      </c>
      <c r="AV122" s="13" t="s">
        <v>82</v>
      </c>
      <c r="AW122" s="13" t="s">
        <v>35</v>
      </c>
      <c r="AX122" s="13" t="s">
        <v>74</v>
      </c>
      <c r="AY122" s="201" t="s">
        <v>123</v>
      </c>
    </row>
    <row r="123" spans="2:51" s="14" customFormat="1" ht="12">
      <c r="B123" s="202"/>
      <c r="C123" s="203"/>
      <c r="D123" s="187" t="s">
        <v>134</v>
      </c>
      <c r="E123" s="204" t="s">
        <v>28</v>
      </c>
      <c r="F123" s="205" t="s">
        <v>82</v>
      </c>
      <c r="G123" s="203"/>
      <c r="H123" s="206">
        <v>1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134</v>
      </c>
      <c r="AU123" s="212" t="s">
        <v>84</v>
      </c>
      <c r="AV123" s="14" t="s">
        <v>84</v>
      </c>
      <c r="AW123" s="14" t="s">
        <v>35</v>
      </c>
      <c r="AX123" s="14" t="s">
        <v>82</v>
      </c>
      <c r="AY123" s="212" t="s">
        <v>123</v>
      </c>
    </row>
    <row r="124" spans="1:65" s="2" customFormat="1" ht="14.45" customHeight="1">
      <c r="A124" s="34"/>
      <c r="B124" s="35"/>
      <c r="C124" s="174" t="s">
        <v>185</v>
      </c>
      <c r="D124" s="174" t="s">
        <v>125</v>
      </c>
      <c r="E124" s="175" t="s">
        <v>493</v>
      </c>
      <c r="F124" s="176" t="s">
        <v>494</v>
      </c>
      <c r="G124" s="177" t="s">
        <v>226</v>
      </c>
      <c r="H124" s="178">
        <v>1</v>
      </c>
      <c r="I124" s="179"/>
      <c r="J124" s="180">
        <f>ROUND(I124*H124,2)</f>
        <v>0</v>
      </c>
      <c r="K124" s="176" t="s">
        <v>28</v>
      </c>
      <c r="L124" s="39"/>
      <c r="M124" s="181" t="s">
        <v>28</v>
      </c>
      <c r="N124" s="182" t="s">
        <v>47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5" t="s">
        <v>490</v>
      </c>
      <c r="AT124" s="185" t="s">
        <v>125</v>
      </c>
      <c r="AU124" s="185" t="s">
        <v>84</v>
      </c>
      <c r="AY124" s="17" t="s">
        <v>123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7" t="s">
        <v>130</v>
      </c>
      <c r="BK124" s="186">
        <f>ROUND(I124*H124,2)</f>
        <v>0</v>
      </c>
      <c r="BL124" s="17" t="s">
        <v>490</v>
      </c>
      <c r="BM124" s="185" t="s">
        <v>495</v>
      </c>
    </row>
    <row r="125" spans="1:47" s="2" customFormat="1" ht="12">
      <c r="A125" s="34"/>
      <c r="B125" s="35"/>
      <c r="C125" s="36"/>
      <c r="D125" s="187" t="s">
        <v>132</v>
      </c>
      <c r="E125" s="36"/>
      <c r="F125" s="188" t="s">
        <v>494</v>
      </c>
      <c r="G125" s="36"/>
      <c r="H125" s="36"/>
      <c r="I125" s="189"/>
      <c r="J125" s="36"/>
      <c r="K125" s="36"/>
      <c r="L125" s="39"/>
      <c r="M125" s="190"/>
      <c r="N125" s="191"/>
      <c r="O125" s="65"/>
      <c r="P125" s="65"/>
      <c r="Q125" s="65"/>
      <c r="R125" s="65"/>
      <c r="S125" s="65"/>
      <c r="T125" s="6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132</v>
      </c>
      <c r="AU125" s="17" t="s">
        <v>84</v>
      </c>
    </row>
    <row r="126" spans="2:63" s="12" customFormat="1" ht="22.9" customHeight="1">
      <c r="B126" s="158"/>
      <c r="C126" s="159"/>
      <c r="D126" s="160" t="s">
        <v>73</v>
      </c>
      <c r="E126" s="172" t="s">
        <v>496</v>
      </c>
      <c r="F126" s="172" t="s">
        <v>497</v>
      </c>
      <c r="G126" s="159"/>
      <c r="H126" s="159"/>
      <c r="I126" s="162"/>
      <c r="J126" s="173">
        <f>BK126</f>
        <v>0</v>
      </c>
      <c r="K126" s="159"/>
      <c r="L126" s="164"/>
      <c r="M126" s="165"/>
      <c r="N126" s="166"/>
      <c r="O126" s="166"/>
      <c r="P126" s="167">
        <f>SUM(P127:P174)</f>
        <v>0</v>
      </c>
      <c r="Q126" s="166"/>
      <c r="R126" s="167">
        <f>SUM(R127:R174)</f>
        <v>0</v>
      </c>
      <c r="S126" s="166"/>
      <c r="T126" s="168">
        <f>SUM(T127:T174)</f>
        <v>0</v>
      </c>
      <c r="AR126" s="169" t="s">
        <v>130</v>
      </c>
      <c r="AT126" s="170" t="s">
        <v>73</v>
      </c>
      <c r="AU126" s="170" t="s">
        <v>82</v>
      </c>
      <c r="AY126" s="169" t="s">
        <v>123</v>
      </c>
      <c r="BK126" s="171">
        <f>SUM(BK127:BK174)</f>
        <v>0</v>
      </c>
    </row>
    <row r="127" spans="1:65" s="2" customFormat="1" ht="24.2" customHeight="1">
      <c r="A127" s="34"/>
      <c r="B127" s="35"/>
      <c r="C127" s="174" t="s">
        <v>190</v>
      </c>
      <c r="D127" s="174" t="s">
        <v>125</v>
      </c>
      <c r="E127" s="175" t="s">
        <v>498</v>
      </c>
      <c r="F127" s="176" t="s">
        <v>499</v>
      </c>
      <c r="G127" s="177" t="s">
        <v>226</v>
      </c>
      <c r="H127" s="178">
        <v>1</v>
      </c>
      <c r="I127" s="179"/>
      <c r="J127" s="180">
        <f>ROUND(I127*H127,2)</f>
        <v>0</v>
      </c>
      <c r="K127" s="176" t="s">
        <v>28</v>
      </c>
      <c r="L127" s="39"/>
      <c r="M127" s="181" t="s">
        <v>28</v>
      </c>
      <c r="N127" s="182" t="s">
        <v>47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5" t="s">
        <v>490</v>
      </c>
      <c r="AT127" s="185" t="s">
        <v>125</v>
      </c>
      <c r="AU127" s="185" t="s">
        <v>84</v>
      </c>
      <c r="AY127" s="17" t="s">
        <v>123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7" t="s">
        <v>130</v>
      </c>
      <c r="BK127" s="186">
        <f>ROUND(I127*H127,2)</f>
        <v>0</v>
      </c>
      <c r="BL127" s="17" t="s">
        <v>490</v>
      </c>
      <c r="BM127" s="185" t="s">
        <v>500</v>
      </c>
    </row>
    <row r="128" spans="1:47" s="2" customFormat="1" ht="19.5">
      <c r="A128" s="34"/>
      <c r="B128" s="35"/>
      <c r="C128" s="36"/>
      <c r="D128" s="187" t="s">
        <v>132</v>
      </c>
      <c r="E128" s="36"/>
      <c r="F128" s="188" t="s">
        <v>499</v>
      </c>
      <c r="G128" s="36"/>
      <c r="H128" s="36"/>
      <c r="I128" s="189"/>
      <c r="J128" s="36"/>
      <c r="K128" s="36"/>
      <c r="L128" s="39"/>
      <c r="M128" s="190"/>
      <c r="N128" s="191"/>
      <c r="O128" s="65"/>
      <c r="P128" s="65"/>
      <c r="Q128" s="65"/>
      <c r="R128" s="65"/>
      <c r="S128" s="65"/>
      <c r="T128" s="6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132</v>
      </c>
      <c r="AU128" s="17" t="s">
        <v>84</v>
      </c>
    </row>
    <row r="129" spans="1:65" s="2" customFormat="1" ht="14.45" customHeight="1">
      <c r="A129" s="34"/>
      <c r="B129" s="35"/>
      <c r="C129" s="174" t="s">
        <v>195</v>
      </c>
      <c r="D129" s="174" t="s">
        <v>125</v>
      </c>
      <c r="E129" s="175" t="s">
        <v>501</v>
      </c>
      <c r="F129" s="176" t="s">
        <v>502</v>
      </c>
      <c r="G129" s="177" t="s">
        <v>475</v>
      </c>
      <c r="H129" s="178">
        <v>1</v>
      </c>
      <c r="I129" s="179"/>
      <c r="J129" s="180">
        <f>ROUND(I129*H129,2)</f>
        <v>0</v>
      </c>
      <c r="K129" s="176" t="s">
        <v>28</v>
      </c>
      <c r="L129" s="39"/>
      <c r="M129" s="181" t="s">
        <v>28</v>
      </c>
      <c r="N129" s="182" t="s">
        <v>47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5" t="s">
        <v>490</v>
      </c>
      <c r="AT129" s="185" t="s">
        <v>125</v>
      </c>
      <c r="AU129" s="185" t="s">
        <v>84</v>
      </c>
      <c r="AY129" s="17" t="s">
        <v>123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7" t="s">
        <v>130</v>
      </c>
      <c r="BK129" s="186">
        <f>ROUND(I129*H129,2)</f>
        <v>0</v>
      </c>
      <c r="BL129" s="17" t="s">
        <v>490</v>
      </c>
      <c r="BM129" s="185" t="s">
        <v>503</v>
      </c>
    </row>
    <row r="130" spans="1:47" s="2" customFormat="1" ht="12">
      <c r="A130" s="34"/>
      <c r="B130" s="35"/>
      <c r="C130" s="36"/>
      <c r="D130" s="187" t="s">
        <v>132</v>
      </c>
      <c r="E130" s="36"/>
      <c r="F130" s="188" t="s">
        <v>502</v>
      </c>
      <c r="G130" s="36"/>
      <c r="H130" s="36"/>
      <c r="I130" s="189"/>
      <c r="J130" s="36"/>
      <c r="K130" s="36"/>
      <c r="L130" s="39"/>
      <c r="M130" s="190"/>
      <c r="N130" s="191"/>
      <c r="O130" s="65"/>
      <c r="P130" s="65"/>
      <c r="Q130" s="65"/>
      <c r="R130" s="65"/>
      <c r="S130" s="65"/>
      <c r="T130" s="6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132</v>
      </c>
      <c r="AU130" s="17" t="s">
        <v>84</v>
      </c>
    </row>
    <row r="131" spans="1:65" s="2" customFormat="1" ht="24.2" customHeight="1">
      <c r="A131" s="34"/>
      <c r="B131" s="35"/>
      <c r="C131" s="174" t="s">
        <v>200</v>
      </c>
      <c r="D131" s="174" t="s">
        <v>125</v>
      </c>
      <c r="E131" s="175" t="s">
        <v>504</v>
      </c>
      <c r="F131" s="176" t="s">
        <v>505</v>
      </c>
      <c r="G131" s="177" t="s">
        <v>226</v>
      </c>
      <c r="H131" s="178">
        <v>1</v>
      </c>
      <c r="I131" s="179"/>
      <c r="J131" s="180">
        <f>ROUND(I131*H131,2)</f>
        <v>0</v>
      </c>
      <c r="K131" s="176" t="s">
        <v>28</v>
      </c>
      <c r="L131" s="39"/>
      <c r="M131" s="181" t="s">
        <v>28</v>
      </c>
      <c r="N131" s="182" t="s">
        <v>47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5" t="s">
        <v>490</v>
      </c>
      <c r="AT131" s="185" t="s">
        <v>125</v>
      </c>
      <c r="AU131" s="185" t="s">
        <v>84</v>
      </c>
      <c r="AY131" s="17" t="s">
        <v>123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7" t="s">
        <v>130</v>
      </c>
      <c r="BK131" s="186">
        <f>ROUND(I131*H131,2)</f>
        <v>0</v>
      </c>
      <c r="BL131" s="17" t="s">
        <v>490</v>
      </c>
      <c r="BM131" s="185" t="s">
        <v>506</v>
      </c>
    </row>
    <row r="132" spans="1:47" s="2" customFormat="1" ht="19.5">
      <c r="A132" s="34"/>
      <c r="B132" s="35"/>
      <c r="C132" s="36"/>
      <c r="D132" s="187" t="s">
        <v>132</v>
      </c>
      <c r="E132" s="36"/>
      <c r="F132" s="188" t="s">
        <v>505</v>
      </c>
      <c r="G132" s="36"/>
      <c r="H132" s="36"/>
      <c r="I132" s="189"/>
      <c r="J132" s="36"/>
      <c r="K132" s="36"/>
      <c r="L132" s="39"/>
      <c r="M132" s="190"/>
      <c r="N132" s="191"/>
      <c r="O132" s="65"/>
      <c r="P132" s="65"/>
      <c r="Q132" s="65"/>
      <c r="R132" s="65"/>
      <c r="S132" s="65"/>
      <c r="T132" s="6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132</v>
      </c>
      <c r="AU132" s="17" t="s">
        <v>84</v>
      </c>
    </row>
    <row r="133" spans="1:65" s="2" customFormat="1" ht="14.45" customHeight="1">
      <c r="A133" s="34"/>
      <c r="B133" s="35"/>
      <c r="C133" s="174" t="s">
        <v>206</v>
      </c>
      <c r="D133" s="174" t="s">
        <v>125</v>
      </c>
      <c r="E133" s="175" t="s">
        <v>507</v>
      </c>
      <c r="F133" s="176" t="s">
        <v>508</v>
      </c>
      <c r="G133" s="177" t="s">
        <v>226</v>
      </c>
      <c r="H133" s="178">
        <v>1</v>
      </c>
      <c r="I133" s="179"/>
      <c r="J133" s="180">
        <f>ROUND(I133*H133,2)</f>
        <v>0</v>
      </c>
      <c r="K133" s="176" t="s">
        <v>28</v>
      </c>
      <c r="L133" s="39"/>
      <c r="M133" s="181" t="s">
        <v>28</v>
      </c>
      <c r="N133" s="182" t="s">
        <v>47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5" t="s">
        <v>490</v>
      </c>
      <c r="AT133" s="185" t="s">
        <v>125</v>
      </c>
      <c r="AU133" s="185" t="s">
        <v>84</v>
      </c>
      <c r="AY133" s="17" t="s">
        <v>123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7" t="s">
        <v>130</v>
      </c>
      <c r="BK133" s="186">
        <f>ROUND(I133*H133,2)</f>
        <v>0</v>
      </c>
      <c r="BL133" s="17" t="s">
        <v>490</v>
      </c>
      <c r="BM133" s="185" t="s">
        <v>509</v>
      </c>
    </row>
    <row r="134" spans="1:47" s="2" customFormat="1" ht="12">
      <c r="A134" s="34"/>
      <c r="B134" s="35"/>
      <c r="C134" s="36"/>
      <c r="D134" s="187" t="s">
        <v>132</v>
      </c>
      <c r="E134" s="36"/>
      <c r="F134" s="188" t="s">
        <v>510</v>
      </c>
      <c r="G134" s="36"/>
      <c r="H134" s="36"/>
      <c r="I134" s="189"/>
      <c r="J134" s="36"/>
      <c r="K134" s="36"/>
      <c r="L134" s="39"/>
      <c r="M134" s="190"/>
      <c r="N134" s="191"/>
      <c r="O134" s="65"/>
      <c r="P134" s="65"/>
      <c r="Q134" s="65"/>
      <c r="R134" s="65"/>
      <c r="S134" s="65"/>
      <c r="T134" s="6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132</v>
      </c>
      <c r="AU134" s="17" t="s">
        <v>84</v>
      </c>
    </row>
    <row r="135" spans="1:65" s="2" customFormat="1" ht="14.45" customHeight="1">
      <c r="A135" s="34"/>
      <c r="B135" s="35"/>
      <c r="C135" s="174" t="s">
        <v>212</v>
      </c>
      <c r="D135" s="174" t="s">
        <v>125</v>
      </c>
      <c r="E135" s="175" t="s">
        <v>511</v>
      </c>
      <c r="F135" s="176" t="s">
        <v>512</v>
      </c>
      <c r="G135" s="177" t="s">
        <v>226</v>
      </c>
      <c r="H135" s="178">
        <v>1</v>
      </c>
      <c r="I135" s="179"/>
      <c r="J135" s="180">
        <f>ROUND(I135*H135,2)</f>
        <v>0</v>
      </c>
      <c r="K135" s="176" t="s">
        <v>28</v>
      </c>
      <c r="L135" s="39"/>
      <c r="M135" s="181" t="s">
        <v>28</v>
      </c>
      <c r="N135" s="182" t="s">
        <v>47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5" t="s">
        <v>490</v>
      </c>
      <c r="AT135" s="185" t="s">
        <v>125</v>
      </c>
      <c r="AU135" s="185" t="s">
        <v>84</v>
      </c>
      <c r="AY135" s="17" t="s">
        <v>123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7" t="s">
        <v>130</v>
      </c>
      <c r="BK135" s="186">
        <f>ROUND(I135*H135,2)</f>
        <v>0</v>
      </c>
      <c r="BL135" s="17" t="s">
        <v>490</v>
      </c>
      <c r="BM135" s="185" t="s">
        <v>513</v>
      </c>
    </row>
    <row r="136" spans="1:47" s="2" customFormat="1" ht="12">
      <c r="A136" s="34"/>
      <c r="B136" s="35"/>
      <c r="C136" s="36"/>
      <c r="D136" s="187" t="s">
        <v>132</v>
      </c>
      <c r="E136" s="36"/>
      <c r="F136" s="188" t="s">
        <v>512</v>
      </c>
      <c r="G136" s="36"/>
      <c r="H136" s="36"/>
      <c r="I136" s="189"/>
      <c r="J136" s="36"/>
      <c r="K136" s="36"/>
      <c r="L136" s="39"/>
      <c r="M136" s="190"/>
      <c r="N136" s="191"/>
      <c r="O136" s="65"/>
      <c r="P136" s="65"/>
      <c r="Q136" s="65"/>
      <c r="R136" s="65"/>
      <c r="S136" s="65"/>
      <c r="T136" s="6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132</v>
      </c>
      <c r="AU136" s="17" t="s">
        <v>84</v>
      </c>
    </row>
    <row r="137" spans="1:65" s="2" customFormat="1" ht="14.45" customHeight="1">
      <c r="A137" s="34"/>
      <c r="B137" s="35"/>
      <c r="C137" s="174" t="s">
        <v>222</v>
      </c>
      <c r="D137" s="174" t="s">
        <v>125</v>
      </c>
      <c r="E137" s="175" t="s">
        <v>514</v>
      </c>
      <c r="F137" s="176" t="s">
        <v>515</v>
      </c>
      <c r="G137" s="177" t="s">
        <v>226</v>
      </c>
      <c r="H137" s="178">
        <v>1</v>
      </c>
      <c r="I137" s="179"/>
      <c r="J137" s="180">
        <f>ROUND(I137*H137,2)</f>
        <v>0</v>
      </c>
      <c r="K137" s="176" t="s">
        <v>28</v>
      </c>
      <c r="L137" s="39"/>
      <c r="M137" s="181" t="s">
        <v>28</v>
      </c>
      <c r="N137" s="182" t="s">
        <v>47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5" t="s">
        <v>490</v>
      </c>
      <c r="AT137" s="185" t="s">
        <v>125</v>
      </c>
      <c r="AU137" s="185" t="s">
        <v>84</v>
      </c>
      <c r="AY137" s="17" t="s">
        <v>123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7" t="s">
        <v>130</v>
      </c>
      <c r="BK137" s="186">
        <f>ROUND(I137*H137,2)</f>
        <v>0</v>
      </c>
      <c r="BL137" s="17" t="s">
        <v>490</v>
      </c>
      <c r="BM137" s="185" t="s">
        <v>516</v>
      </c>
    </row>
    <row r="138" spans="1:47" s="2" customFormat="1" ht="12">
      <c r="A138" s="34"/>
      <c r="B138" s="35"/>
      <c r="C138" s="36"/>
      <c r="D138" s="187" t="s">
        <v>132</v>
      </c>
      <c r="E138" s="36"/>
      <c r="F138" s="188" t="s">
        <v>515</v>
      </c>
      <c r="G138" s="36"/>
      <c r="H138" s="36"/>
      <c r="I138" s="189"/>
      <c r="J138" s="36"/>
      <c r="K138" s="36"/>
      <c r="L138" s="39"/>
      <c r="M138" s="190"/>
      <c r="N138" s="191"/>
      <c r="O138" s="65"/>
      <c r="P138" s="65"/>
      <c r="Q138" s="65"/>
      <c r="R138" s="65"/>
      <c r="S138" s="65"/>
      <c r="T138" s="6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132</v>
      </c>
      <c r="AU138" s="17" t="s">
        <v>84</v>
      </c>
    </row>
    <row r="139" spans="1:65" s="2" customFormat="1" ht="14.45" customHeight="1">
      <c r="A139" s="34"/>
      <c r="B139" s="35"/>
      <c r="C139" s="174" t="s">
        <v>8</v>
      </c>
      <c r="D139" s="174" t="s">
        <v>125</v>
      </c>
      <c r="E139" s="175" t="s">
        <v>517</v>
      </c>
      <c r="F139" s="176" t="s">
        <v>518</v>
      </c>
      <c r="G139" s="177" t="s">
        <v>226</v>
      </c>
      <c r="H139" s="178">
        <v>1</v>
      </c>
      <c r="I139" s="179"/>
      <c r="J139" s="180">
        <f>ROUND(I139*H139,2)</f>
        <v>0</v>
      </c>
      <c r="K139" s="176" t="s">
        <v>28</v>
      </c>
      <c r="L139" s="39"/>
      <c r="M139" s="181" t="s">
        <v>28</v>
      </c>
      <c r="N139" s="182" t="s">
        <v>47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5" t="s">
        <v>490</v>
      </c>
      <c r="AT139" s="185" t="s">
        <v>125</v>
      </c>
      <c r="AU139" s="185" t="s">
        <v>84</v>
      </c>
      <c r="AY139" s="17" t="s">
        <v>123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7" t="s">
        <v>130</v>
      </c>
      <c r="BK139" s="186">
        <f>ROUND(I139*H139,2)</f>
        <v>0</v>
      </c>
      <c r="BL139" s="17" t="s">
        <v>490</v>
      </c>
      <c r="BM139" s="185" t="s">
        <v>519</v>
      </c>
    </row>
    <row r="140" spans="1:47" s="2" customFormat="1" ht="12">
      <c r="A140" s="34"/>
      <c r="B140" s="35"/>
      <c r="C140" s="36"/>
      <c r="D140" s="187" t="s">
        <v>132</v>
      </c>
      <c r="E140" s="36"/>
      <c r="F140" s="188" t="s">
        <v>518</v>
      </c>
      <c r="G140" s="36"/>
      <c r="H140" s="36"/>
      <c r="I140" s="189"/>
      <c r="J140" s="36"/>
      <c r="K140" s="36"/>
      <c r="L140" s="39"/>
      <c r="M140" s="190"/>
      <c r="N140" s="191"/>
      <c r="O140" s="65"/>
      <c r="P140" s="65"/>
      <c r="Q140" s="65"/>
      <c r="R140" s="65"/>
      <c r="S140" s="65"/>
      <c r="T140" s="6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132</v>
      </c>
      <c r="AU140" s="17" t="s">
        <v>84</v>
      </c>
    </row>
    <row r="141" spans="2:51" s="13" customFormat="1" ht="12">
      <c r="B141" s="192"/>
      <c r="C141" s="193"/>
      <c r="D141" s="187" t="s">
        <v>134</v>
      </c>
      <c r="E141" s="194" t="s">
        <v>28</v>
      </c>
      <c r="F141" s="195" t="s">
        <v>520</v>
      </c>
      <c r="G141" s="193"/>
      <c r="H141" s="194" t="s">
        <v>28</v>
      </c>
      <c r="I141" s="196"/>
      <c r="J141" s="193"/>
      <c r="K141" s="193"/>
      <c r="L141" s="197"/>
      <c r="M141" s="198"/>
      <c r="N141" s="199"/>
      <c r="O141" s="199"/>
      <c r="P141" s="199"/>
      <c r="Q141" s="199"/>
      <c r="R141" s="199"/>
      <c r="S141" s="199"/>
      <c r="T141" s="200"/>
      <c r="AT141" s="201" t="s">
        <v>134</v>
      </c>
      <c r="AU141" s="201" t="s">
        <v>84</v>
      </c>
      <c r="AV141" s="13" t="s">
        <v>82</v>
      </c>
      <c r="AW141" s="13" t="s">
        <v>35</v>
      </c>
      <c r="AX141" s="13" t="s">
        <v>74</v>
      </c>
      <c r="AY141" s="201" t="s">
        <v>123</v>
      </c>
    </row>
    <row r="142" spans="2:51" s="13" customFormat="1" ht="12">
      <c r="B142" s="192"/>
      <c r="C142" s="193"/>
      <c r="D142" s="187" t="s">
        <v>134</v>
      </c>
      <c r="E142" s="194" t="s">
        <v>28</v>
      </c>
      <c r="F142" s="195" t="s">
        <v>521</v>
      </c>
      <c r="G142" s="193"/>
      <c r="H142" s="194" t="s">
        <v>28</v>
      </c>
      <c r="I142" s="196"/>
      <c r="J142" s="193"/>
      <c r="K142" s="193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134</v>
      </c>
      <c r="AU142" s="201" t="s">
        <v>84</v>
      </c>
      <c r="AV142" s="13" t="s">
        <v>82</v>
      </c>
      <c r="AW142" s="13" t="s">
        <v>35</v>
      </c>
      <c r="AX142" s="13" t="s">
        <v>74</v>
      </c>
      <c r="AY142" s="201" t="s">
        <v>123</v>
      </c>
    </row>
    <row r="143" spans="2:51" s="13" customFormat="1" ht="12">
      <c r="B143" s="192"/>
      <c r="C143" s="193"/>
      <c r="D143" s="187" t="s">
        <v>134</v>
      </c>
      <c r="E143" s="194" t="s">
        <v>28</v>
      </c>
      <c r="F143" s="195" t="s">
        <v>522</v>
      </c>
      <c r="G143" s="193"/>
      <c r="H143" s="194" t="s">
        <v>28</v>
      </c>
      <c r="I143" s="196"/>
      <c r="J143" s="193"/>
      <c r="K143" s="193"/>
      <c r="L143" s="197"/>
      <c r="M143" s="198"/>
      <c r="N143" s="199"/>
      <c r="O143" s="199"/>
      <c r="P143" s="199"/>
      <c r="Q143" s="199"/>
      <c r="R143" s="199"/>
      <c r="S143" s="199"/>
      <c r="T143" s="200"/>
      <c r="AT143" s="201" t="s">
        <v>134</v>
      </c>
      <c r="AU143" s="201" t="s">
        <v>84</v>
      </c>
      <c r="AV143" s="13" t="s">
        <v>82</v>
      </c>
      <c r="AW143" s="13" t="s">
        <v>35</v>
      </c>
      <c r="AX143" s="13" t="s">
        <v>74</v>
      </c>
      <c r="AY143" s="201" t="s">
        <v>123</v>
      </c>
    </row>
    <row r="144" spans="2:51" s="13" customFormat="1" ht="12">
      <c r="B144" s="192"/>
      <c r="C144" s="193"/>
      <c r="D144" s="187" t="s">
        <v>134</v>
      </c>
      <c r="E144" s="194" t="s">
        <v>28</v>
      </c>
      <c r="F144" s="195" t="s">
        <v>523</v>
      </c>
      <c r="G144" s="193"/>
      <c r="H144" s="194" t="s">
        <v>28</v>
      </c>
      <c r="I144" s="196"/>
      <c r="J144" s="193"/>
      <c r="K144" s="193"/>
      <c r="L144" s="197"/>
      <c r="M144" s="198"/>
      <c r="N144" s="199"/>
      <c r="O144" s="199"/>
      <c r="P144" s="199"/>
      <c r="Q144" s="199"/>
      <c r="R144" s="199"/>
      <c r="S144" s="199"/>
      <c r="T144" s="200"/>
      <c r="AT144" s="201" t="s">
        <v>134</v>
      </c>
      <c r="AU144" s="201" t="s">
        <v>84</v>
      </c>
      <c r="AV144" s="13" t="s">
        <v>82</v>
      </c>
      <c r="AW144" s="13" t="s">
        <v>35</v>
      </c>
      <c r="AX144" s="13" t="s">
        <v>74</v>
      </c>
      <c r="AY144" s="201" t="s">
        <v>123</v>
      </c>
    </row>
    <row r="145" spans="2:51" s="13" customFormat="1" ht="12">
      <c r="B145" s="192"/>
      <c r="C145" s="193"/>
      <c r="D145" s="187" t="s">
        <v>134</v>
      </c>
      <c r="E145" s="194" t="s">
        <v>28</v>
      </c>
      <c r="F145" s="195" t="s">
        <v>524</v>
      </c>
      <c r="G145" s="193"/>
      <c r="H145" s="194" t="s">
        <v>28</v>
      </c>
      <c r="I145" s="196"/>
      <c r="J145" s="193"/>
      <c r="K145" s="193"/>
      <c r="L145" s="197"/>
      <c r="M145" s="198"/>
      <c r="N145" s="199"/>
      <c r="O145" s="199"/>
      <c r="P145" s="199"/>
      <c r="Q145" s="199"/>
      <c r="R145" s="199"/>
      <c r="S145" s="199"/>
      <c r="T145" s="200"/>
      <c r="AT145" s="201" t="s">
        <v>134</v>
      </c>
      <c r="AU145" s="201" t="s">
        <v>84</v>
      </c>
      <c r="AV145" s="13" t="s">
        <v>82</v>
      </c>
      <c r="AW145" s="13" t="s">
        <v>35</v>
      </c>
      <c r="AX145" s="13" t="s">
        <v>74</v>
      </c>
      <c r="AY145" s="201" t="s">
        <v>123</v>
      </c>
    </row>
    <row r="146" spans="2:51" s="13" customFormat="1" ht="12">
      <c r="B146" s="192"/>
      <c r="C146" s="193"/>
      <c r="D146" s="187" t="s">
        <v>134</v>
      </c>
      <c r="E146" s="194" t="s">
        <v>28</v>
      </c>
      <c r="F146" s="195" t="s">
        <v>525</v>
      </c>
      <c r="G146" s="193"/>
      <c r="H146" s="194" t="s">
        <v>28</v>
      </c>
      <c r="I146" s="196"/>
      <c r="J146" s="193"/>
      <c r="K146" s="193"/>
      <c r="L146" s="197"/>
      <c r="M146" s="198"/>
      <c r="N146" s="199"/>
      <c r="O146" s="199"/>
      <c r="P146" s="199"/>
      <c r="Q146" s="199"/>
      <c r="R146" s="199"/>
      <c r="S146" s="199"/>
      <c r="T146" s="200"/>
      <c r="AT146" s="201" t="s">
        <v>134</v>
      </c>
      <c r="AU146" s="201" t="s">
        <v>84</v>
      </c>
      <c r="AV146" s="13" t="s">
        <v>82</v>
      </c>
      <c r="AW146" s="13" t="s">
        <v>35</v>
      </c>
      <c r="AX146" s="13" t="s">
        <v>74</v>
      </c>
      <c r="AY146" s="201" t="s">
        <v>123</v>
      </c>
    </row>
    <row r="147" spans="2:51" s="14" customFormat="1" ht="12">
      <c r="B147" s="202"/>
      <c r="C147" s="203"/>
      <c r="D147" s="187" t="s">
        <v>134</v>
      </c>
      <c r="E147" s="204" t="s">
        <v>28</v>
      </c>
      <c r="F147" s="205" t="s">
        <v>82</v>
      </c>
      <c r="G147" s="203"/>
      <c r="H147" s="206">
        <v>1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134</v>
      </c>
      <c r="AU147" s="212" t="s">
        <v>84</v>
      </c>
      <c r="AV147" s="14" t="s">
        <v>84</v>
      </c>
      <c r="AW147" s="14" t="s">
        <v>35</v>
      </c>
      <c r="AX147" s="14" t="s">
        <v>82</v>
      </c>
      <c r="AY147" s="212" t="s">
        <v>123</v>
      </c>
    </row>
    <row r="148" spans="1:65" s="2" customFormat="1" ht="14.45" customHeight="1">
      <c r="A148" s="34"/>
      <c r="B148" s="35"/>
      <c r="C148" s="174" t="s">
        <v>241</v>
      </c>
      <c r="D148" s="174" t="s">
        <v>125</v>
      </c>
      <c r="E148" s="175" t="s">
        <v>526</v>
      </c>
      <c r="F148" s="176" t="s">
        <v>527</v>
      </c>
      <c r="G148" s="177" t="s">
        <v>226</v>
      </c>
      <c r="H148" s="178">
        <v>1</v>
      </c>
      <c r="I148" s="179"/>
      <c r="J148" s="180">
        <f>ROUND(I148*H148,2)</f>
        <v>0</v>
      </c>
      <c r="K148" s="176" t="s">
        <v>28</v>
      </c>
      <c r="L148" s="39"/>
      <c r="M148" s="181" t="s">
        <v>28</v>
      </c>
      <c r="N148" s="182" t="s">
        <v>47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5" t="s">
        <v>490</v>
      </c>
      <c r="AT148" s="185" t="s">
        <v>125</v>
      </c>
      <c r="AU148" s="185" t="s">
        <v>84</v>
      </c>
      <c r="AY148" s="17" t="s">
        <v>123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7" t="s">
        <v>130</v>
      </c>
      <c r="BK148" s="186">
        <f>ROUND(I148*H148,2)</f>
        <v>0</v>
      </c>
      <c r="BL148" s="17" t="s">
        <v>490</v>
      </c>
      <c r="BM148" s="185" t="s">
        <v>528</v>
      </c>
    </row>
    <row r="149" spans="1:47" s="2" customFormat="1" ht="12">
      <c r="A149" s="34"/>
      <c r="B149" s="35"/>
      <c r="C149" s="36"/>
      <c r="D149" s="187" t="s">
        <v>132</v>
      </c>
      <c r="E149" s="36"/>
      <c r="F149" s="188" t="s">
        <v>527</v>
      </c>
      <c r="G149" s="36"/>
      <c r="H149" s="36"/>
      <c r="I149" s="189"/>
      <c r="J149" s="36"/>
      <c r="K149" s="36"/>
      <c r="L149" s="39"/>
      <c r="M149" s="190"/>
      <c r="N149" s="191"/>
      <c r="O149" s="65"/>
      <c r="P149" s="65"/>
      <c r="Q149" s="65"/>
      <c r="R149" s="65"/>
      <c r="S149" s="65"/>
      <c r="T149" s="6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132</v>
      </c>
      <c r="AU149" s="17" t="s">
        <v>84</v>
      </c>
    </row>
    <row r="150" spans="2:51" s="13" customFormat="1" ht="12">
      <c r="B150" s="192"/>
      <c r="C150" s="193"/>
      <c r="D150" s="187" t="s">
        <v>134</v>
      </c>
      <c r="E150" s="194" t="s">
        <v>28</v>
      </c>
      <c r="F150" s="195" t="s">
        <v>520</v>
      </c>
      <c r="G150" s="193"/>
      <c r="H150" s="194" t="s">
        <v>28</v>
      </c>
      <c r="I150" s="196"/>
      <c r="J150" s="193"/>
      <c r="K150" s="193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134</v>
      </c>
      <c r="AU150" s="201" t="s">
        <v>84</v>
      </c>
      <c r="AV150" s="13" t="s">
        <v>82</v>
      </c>
      <c r="AW150" s="13" t="s">
        <v>35</v>
      </c>
      <c r="AX150" s="13" t="s">
        <v>74</v>
      </c>
      <c r="AY150" s="201" t="s">
        <v>123</v>
      </c>
    </row>
    <row r="151" spans="2:51" s="13" customFormat="1" ht="12">
      <c r="B151" s="192"/>
      <c r="C151" s="193"/>
      <c r="D151" s="187" t="s">
        <v>134</v>
      </c>
      <c r="E151" s="194" t="s">
        <v>28</v>
      </c>
      <c r="F151" s="195" t="s">
        <v>529</v>
      </c>
      <c r="G151" s="193"/>
      <c r="H151" s="194" t="s">
        <v>28</v>
      </c>
      <c r="I151" s="196"/>
      <c r="J151" s="193"/>
      <c r="K151" s="193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134</v>
      </c>
      <c r="AU151" s="201" t="s">
        <v>84</v>
      </c>
      <c r="AV151" s="13" t="s">
        <v>82</v>
      </c>
      <c r="AW151" s="13" t="s">
        <v>35</v>
      </c>
      <c r="AX151" s="13" t="s">
        <v>74</v>
      </c>
      <c r="AY151" s="201" t="s">
        <v>123</v>
      </c>
    </row>
    <row r="152" spans="2:51" s="13" customFormat="1" ht="12">
      <c r="B152" s="192"/>
      <c r="C152" s="193"/>
      <c r="D152" s="187" t="s">
        <v>134</v>
      </c>
      <c r="E152" s="194" t="s">
        <v>28</v>
      </c>
      <c r="F152" s="195" t="s">
        <v>530</v>
      </c>
      <c r="G152" s="193"/>
      <c r="H152" s="194" t="s">
        <v>28</v>
      </c>
      <c r="I152" s="196"/>
      <c r="J152" s="193"/>
      <c r="K152" s="193"/>
      <c r="L152" s="197"/>
      <c r="M152" s="198"/>
      <c r="N152" s="199"/>
      <c r="O152" s="199"/>
      <c r="P152" s="199"/>
      <c r="Q152" s="199"/>
      <c r="R152" s="199"/>
      <c r="S152" s="199"/>
      <c r="T152" s="200"/>
      <c r="AT152" s="201" t="s">
        <v>134</v>
      </c>
      <c r="AU152" s="201" t="s">
        <v>84</v>
      </c>
      <c r="AV152" s="13" t="s">
        <v>82</v>
      </c>
      <c r="AW152" s="13" t="s">
        <v>35</v>
      </c>
      <c r="AX152" s="13" t="s">
        <v>74</v>
      </c>
      <c r="AY152" s="201" t="s">
        <v>123</v>
      </c>
    </row>
    <row r="153" spans="2:51" s="14" customFormat="1" ht="12">
      <c r="B153" s="202"/>
      <c r="C153" s="203"/>
      <c r="D153" s="187" t="s">
        <v>134</v>
      </c>
      <c r="E153" s="204" t="s">
        <v>28</v>
      </c>
      <c r="F153" s="205" t="s">
        <v>82</v>
      </c>
      <c r="G153" s="203"/>
      <c r="H153" s="206">
        <v>1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134</v>
      </c>
      <c r="AU153" s="212" t="s">
        <v>84</v>
      </c>
      <c r="AV153" s="14" t="s">
        <v>84</v>
      </c>
      <c r="AW153" s="14" t="s">
        <v>35</v>
      </c>
      <c r="AX153" s="14" t="s">
        <v>82</v>
      </c>
      <c r="AY153" s="212" t="s">
        <v>123</v>
      </c>
    </row>
    <row r="154" spans="1:65" s="2" customFormat="1" ht="14.45" customHeight="1">
      <c r="A154" s="34"/>
      <c r="B154" s="35"/>
      <c r="C154" s="174" t="s">
        <v>247</v>
      </c>
      <c r="D154" s="174" t="s">
        <v>125</v>
      </c>
      <c r="E154" s="175" t="s">
        <v>531</v>
      </c>
      <c r="F154" s="176" t="s">
        <v>532</v>
      </c>
      <c r="G154" s="177" t="s">
        <v>226</v>
      </c>
      <c r="H154" s="178">
        <v>1</v>
      </c>
      <c r="I154" s="179"/>
      <c r="J154" s="180">
        <f>ROUND(I154*H154,2)</f>
        <v>0</v>
      </c>
      <c r="K154" s="176" t="s">
        <v>28</v>
      </c>
      <c r="L154" s="39"/>
      <c r="M154" s="181" t="s">
        <v>28</v>
      </c>
      <c r="N154" s="182" t="s">
        <v>47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5" t="s">
        <v>490</v>
      </c>
      <c r="AT154" s="185" t="s">
        <v>125</v>
      </c>
      <c r="AU154" s="185" t="s">
        <v>84</v>
      </c>
      <c r="AY154" s="17" t="s">
        <v>123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7" t="s">
        <v>130</v>
      </c>
      <c r="BK154" s="186">
        <f>ROUND(I154*H154,2)</f>
        <v>0</v>
      </c>
      <c r="BL154" s="17" t="s">
        <v>490</v>
      </c>
      <c r="BM154" s="185" t="s">
        <v>533</v>
      </c>
    </row>
    <row r="155" spans="1:47" s="2" customFormat="1" ht="12">
      <c r="A155" s="34"/>
      <c r="B155" s="35"/>
      <c r="C155" s="36"/>
      <c r="D155" s="187" t="s">
        <v>132</v>
      </c>
      <c r="E155" s="36"/>
      <c r="F155" s="188" t="s">
        <v>532</v>
      </c>
      <c r="G155" s="36"/>
      <c r="H155" s="36"/>
      <c r="I155" s="189"/>
      <c r="J155" s="36"/>
      <c r="K155" s="36"/>
      <c r="L155" s="39"/>
      <c r="M155" s="190"/>
      <c r="N155" s="191"/>
      <c r="O155" s="65"/>
      <c r="P155" s="65"/>
      <c r="Q155" s="65"/>
      <c r="R155" s="65"/>
      <c r="S155" s="65"/>
      <c r="T155" s="6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132</v>
      </c>
      <c r="AU155" s="17" t="s">
        <v>84</v>
      </c>
    </row>
    <row r="156" spans="2:51" s="13" customFormat="1" ht="12">
      <c r="B156" s="192"/>
      <c r="C156" s="193"/>
      <c r="D156" s="187" t="s">
        <v>134</v>
      </c>
      <c r="E156" s="194" t="s">
        <v>28</v>
      </c>
      <c r="F156" s="195" t="s">
        <v>534</v>
      </c>
      <c r="G156" s="193"/>
      <c r="H156" s="194" t="s">
        <v>28</v>
      </c>
      <c r="I156" s="196"/>
      <c r="J156" s="193"/>
      <c r="K156" s="193"/>
      <c r="L156" s="197"/>
      <c r="M156" s="198"/>
      <c r="N156" s="199"/>
      <c r="O156" s="199"/>
      <c r="P156" s="199"/>
      <c r="Q156" s="199"/>
      <c r="R156" s="199"/>
      <c r="S156" s="199"/>
      <c r="T156" s="200"/>
      <c r="AT156" s="201" t="s">
        <v>134</v>
      </c>
      <c r="AU156" s="201" t="s">
        <v>84</v>
      </c>
      <c r="AV156" s="13" t="s">
        <v>82</v>
      </c>
      <c r="AW156" s="13" t="s">
        <v>35</v>
      </c>
      <c r="AX156" s="13" t="s">
        <v>74</v>
      </c>
      <c r="AY156" s="201" t="s">
        <v>123</v>
      </c>
    </row>
    <row r="157" spans="2:51" s="13" customFormat="1" ht="12">
      <c r="B157" s="192"/>
      <c r="C157" s="193"/>
      <c r="D157" s="187" t="s">
        <v>134</v>
      </c>
      <c r="E157" s="194" t="s">
        <v>28</v>
      </c>
      <c r="F157" s="195" t="s">
        <v>535</v>
      </c>
      <c r="G157" s="193"/>
      <c r="H157" s="194" t="s">
        <v>28</v>
      </c>
      <c r="I157" s="196"/>
      <c r="J157" s="193"/>
      <c r="K157" s="193"/>
      <c r="L157" s="197"/>
      <c r="M157" s="198"/>
      <c r="N157" s="199"/>
      <c r="O157" s="199"/>
      <c r="P157" s="199"/>
      <c r="Q157" s="199"/>
      <c r="R157" s="199"/>
      <c r="S157" s="199"/>
      <c r="T157" s="200"/>
      <c r="AT157" s="201" t="s">
        <v>134</v>
      </c>
      <c r="AU157" s="201" t="s">
        <v>84</v>
      </c>
      <c r="AV157" s="13" t="s">
        <v>82</v>
      </c>
      <c r="AW157" s="13" t="s">
        <v>35</v>
      </c>
      <c r="AX157" s="13" t="s">
        <v>74</v>
      </c>
      <c r="AY157" s="201" t="s">
        <v>123</v>
      </c>
    </row>
    <row r="158" spans="2:51" s="13" customFormat="1" ht="12">
      <c r="B158" s="192"/>
      <c r="C158" s="193"/>
      <c r="D158" s="187" t="s">
        <v>134</v>
      </c>
      <c r="E158" s="194" t="s">
        <v>28</v>
      </c>
      <c r="F158" s="195" t="s">
        <v>536</v>
      </c>
      <c r="G158" s="193"/>
      <c r="H158" s="194" t="s">
        <v>28</v>
      </c>
      <c r="I158" s="196"/>
      <c r="J158" s="193"/>
      <c r="K158" s="193"/>
      <c r="L158" s="197"/>
      <c r="M158" s="198"/>
      <c r="N158" s="199"/>
      <c r="O158" s="199"/>
      <c r="P158" s="199"/>
      <c r="Q158" s="199"/>
      <c r="R158" s="199"/>
      <c r="S158" s="199"/>
      <c r="T158" s="200"/>
      <c r="AT158" s="201" t="s">
        <v>134</v>
      </c>
      <c r="AU158" s="201" t="s">
        <v>84</v>
      </c>
      <c r="AV158" s="13" t="s">
        <v>82</v>
      </c>
      <c r="AW158" s="13" t="s">
        <v>35</v>
      </c>
      <c r="AX158" s="13" t="s">
        <v>74</v>
      </c>
      <c r="AY158" s="201" t="s">
        <v>123</v>
      </c>
    </row>
    <row r="159" spans="2:51" s="14" customFormat="1" ht="12">
      <c r="B159" s="202"/>
      <c r="C159" s="203"/>
      <c r="D159" s="187" t="s">
        <v>134</v>
      </c>
      <c r="E159" s="204" t="s">
        <v>28</v>
      </c>
      <c r="F159" s="205" t="s">
        <v>82</v>
      </c>
      <c r="G159" s="203"/>
      <c r="H159" s="206">
        <v>1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134</v>
      </c>
      <c r="AU159" s="212" t="s">
        <v>84</v>
      </c>
      <c r="AV159" s="14" t="s">
        <v>84</v>
      </c>
      <c r="AW159" s="14" t="s">
        <v>35</v>
      </c>
      <c r="AX159" s="14" t="s">
        <v>82</v>
      </c>
      <c r="AY159" s="212" t="s">
        <v>123</v>
      </c>
    </row>
    <row r="160" spans="1:65" s="2" customFormat="1" ht="14.45" customHeight="1">
      <c r="A160" s="34"/>
      <c r="B160" s="35"/>
      <c r="C160" s="174" t="s">
        <v>253</v>
      </c>
      <c r="D160" s="174" t="s">
        <v>125</v>
      </c>
      <c r="E160" s="175" t="s">
        <v>537</v>
      </c>
      <c r="F160" s="176" t="s">
        <v>538</v>
      </c>
      <c r="G160" s="177" t="s">
        <v>226</v>
      </c>
      <c r="H160" s="178">
        <v>1</v>
      </c>
      <c r="I160" s="179"/>
      <c r="J160" s="180">
        <f>ROUND(I160*H160,2)</f>
        <v>0</v>
      </c>
      <c r="K160" s="176" t="s">
        <v>28</v>
      </c>
      <c r="L160" s="39"/>
      <c r="M160" s="181" t="s">
        <v>28</v>
      </c>
      <c r="N160" s="182" t="s">
        <v>47</v>
      </c>
      <c r="O160" s="65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5" t="s">
        <v>490</v>
      </c>
      <c r="AT160" s="185" t="s">
        <v>125</v>
      </c>
      <c r="AU160" s="185" t="s">
        <v>84</v>
      </c>
      <c r="AY160" s="17" t="s">
        <v>123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7" t="s">
        <v>130</v>
      </c>
      <c r="BK160" s="186">
        <f>ROUND(I160*H160,2)</f>
        <v>0</v>
      </c>
      <c r="BL160" s="17" t="s">
        <v>490</v>
      </c>
      <c r="BM160" s="185" t="s">
        <v>539</v>
      </c>
    </row>
    <row r="161" spans="1:47" s="2" customFormat="1" ht="12">
      <c r="A161" s="34"/>
      <c r="B161" s="35"/>
      <c r="C161" s="36"/>
      <c r="D161" s="187" t="s">
        <v>132</v>
      </c>
      <c r="E161" s="36"/>
      <c r="F161" s="188" t="s">
        <v>538</v>
      </c>
      <c r="G161" s="36"/>
      <c r="H161" s="36"/>
      <c r="I161" s="189"/>
      <c r="J161" s="36"/>
      <c r="K161" s="36"/>
      <c r="L161" s="39"/>
      <c r="M161" s="190"/>
      <c r="N161" s="191"/>
      <c r="O161" s="65"/>
      <c r="P161" s="65"/>
      <c r="Q161" s="65"/>
      <c r="R161" s="65"/>
      <c r="S161" s="65"/>
      <c r="T161" s="6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132</v>
      </c>
      <c r="AU161" s="17" t="s">
        <v>84</v>
      </c>
    </row>
    <row r="162" spans="1:65" s="2" customFormat="1" ht="14.45" customHeight="1">
      <c r="A162" s="34"/>
      <c r="B162" s="35"/>
      <c r="C162" s="174" t="s">
        <v>260</v>
      </c>
      <c r="D162" s="174" t="s">
        <v>125</v>
      </c>
      <c r="E162" s="175" t="s">
        <v>540</v>
      </c>
      <c r="F162" s="176" t="s">
        <v>541</v>
      </c>
      <c r="G162" s="177" t="s">
        <v>226</v>
      </c>
      <c r="H162" s="178">
        <v>1</v>
      </c>
      <c r="I162" s="179"/>
      <c r="J162" s="180">
        <f>ROUND(I162*H162,2)</f>
        <v>0</v>
      </c>
      <c r="K162" s="176" t="s">
        <v>28</v>
      </c>
      <c r="L162" s="39"/>
      <c r="M162" s="181" t="s">
        <v>28</v>
      </c>
      <c r="N162" s="182" t="s">
        <v>47</v>
      </c>
      <c r="O162" s="65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5" t="s">
        <v>490</v>
      </c>
      <c r="AT162" s="185" t="s">
        <v>125</v>
      </c>
      <c r="AU162" s="185" t="s">
        <v>84</v>
      </c>
      <c r="AY162" s="17" t="s">
        <v>123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7" t="s">
        <v>130</v>
      </c>
      <c r="BK162" s="186">
        <f>ROUND(I162*H162,2)</f>
        <v>0</v>
      </c>
      <c r="BL162" s="17" t="s">
        <v>490</v>
      </c>
      <c r="BM162" s="185" t="s">
        <v>542</v>
      </c>
    </row>
    <row r="163" spans="1:47" s="2" customFormat="1" ht="12">
      <c r="A163" s="34"/>
      <c r="B163" s="35"/>
      <c r="C163" s="36"/>
      <c r="D163" s="187" t="s">
        <v>132</v>
      </c>
      <c r="E163" s="36"/>
      <c r="F163" s="188" t="s">
        <v>541</v>
      </c>
      <c r="G163" s="36"/>
      <c r="H163" s="36"/>
      <c r="I163" s="189"/>
      <c r="J163" s="36"/>
      <c r="K163" s="36"/>
      <c r="L163" s="39"/>
      <c r="M163" s="190"/>
      <c r="N163" s="191"/>
      <c r="O163" s="65"/>
      <c r="P163" s="65"/>
      <c r="Q163" s="65"/>
      <c r="R163" s="65"/>
      <c r="S163" s="65"/>
      <c r="T163" s="6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132</v>
      </c>
      <c r="AU163" s="17" t="s">
        <v>84</v>
      </c>
    </row>
    <row r="164" spans="2:51" s="13" customFormat="1" ht="22.5">
      <c r="B164" s="192"/>
      <c r="C164" s="193"/>
      <c r="D164" s="187" t="s">
        <v>134</v>
      </c>
      <c r="E164" s="194" t="s">
        <v>28</v>
      </c>
      <c r="F164" s="195" t="s">
        <v>543</v>
      </c>
      <c r="G164" s="193"/>
      <c r="H164" s="194" t="s">
        <v>28</v>
      </c>
      <c r="I164" s="196"/>
      <c r="J164" s="193"/>
      <c r="K164" s="193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134</v>
      </c>
      <c r="AU164" s="201" t="s">
        <v>84</v>
      </c>
      <c r="AV164" s="13" t="s">
        <v>82</v>
      </c>
      <c r="AW164" s="13" t="s">
        <v>35</v>
      </c>
      <c r="AX164" s="13" t="s">
        <v>74</v>
      </c>
      <c r="AY164" s="201" t="s">
        <v>123</v>
      </c>
    </row>
    <row r="165" spans="2:51" s="14" customFormat="1" ht="12">
      <c r="B165" s="202"/>
      <c r="C165" s="203"/>
      <c r="D165" s="187" t="s">
        <v>134</v>
      </c>
      <c r="E165" s="204" t="s">
        <v>28</v>
      </c>
      <c r="F165" s="205" t="s">
        <v>82</v>
      </c>
      <c r="G165" s="203"/>
      <c r="H165" s="206">
        <v>1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134</v>
      </c>
      <c r="AU165" s="212" t="s">
        <v>84</v>
      </c>
      <c r="AV165" s="14" t="s">
        <v>84</v>
      </c>
      <c r="AW165" s="14" t="s">
        <v>35</v>
      </c>
      <c r="AX165" s="14" t="s">
        <v>82</v>
      </c>
      <c r="AY165" s="212" t="s">
        <v>123</v>
      </c>
    </row>
    <row r="166" spans="1:65" s="2" customFormat="1" ht="14.45" customHeight="1">
      <c r="A166" s="34"/>
      <c r="B166" s="35"/>
      <c r="C166" s="174" t="s">
        <v>270</v>
      </c>
      <c r="D166" s="174" t="s">
        <v>125</v>
      </c>
      <c r="E166" s="175" t="s">
        <v>544</v>
      </c>
      <c r="F166" s="176" t="s">
        <v>545</v>
      </c>
      <c r="G166" s="177" t="s">
        <v>226</v>
      </c>
      <c r="H166" s="178">
        <v>1</v>
      </c>
      <c r="I166" s="179"/>
      <c r="J166" s="180">
        <f>ROUND(I166*H166,2)</f>
        <v>0</v>
      </c>
      <c r="K166" s="176" t="s">
        <v>28</v>
      </c>
      <c r="L166" s="39"/>
      <c r="M166" s="181" t="s">
        <v>28</v>
      </c>
      <c r="N166" s="182" t="s">
        <v>47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5" t="s">
        <v>490</v>
      </c>
      <c r="AT166" s="185" t="s">
        <v>125</v>
      </c>
      <c r="AU166" s="185" t="s">
        <v>84</v>
      </c>
      <c r="AY166" s="17" t="s">
        <v>123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7" t="s">
        <v>130</v>
      </c>
      <c r="BK166" s="186">
        <f>ROUND(I166*H166,2)</f>
        <v>0</v>
      </c>
      <c r="BL166" s="17" t="s">
        <v>490</v>
      </c>
      <c r="BM166" s="185" t="s">
        <v>546</v>
      </c>
    </row>
    <row r="167" spans="1:47" s="2" customFormat="1" ht="12">
      <c r="A167" s="34"/>
      <c r="B167" s="35"/>
      <c r="C167" s="36"/>
      <c r="D167" s="187" t="s">
        <v>132</v>
      </c>
      <c r="E167" s="36"/>
      <c r="F167" s="188" t="s">
        <v>545</v>
      </c>
      <c r="G167" s="36"/>
      <c r="H167" s="36"/>
      <c r="I167" s="189"/>
      <c r="J167" s="36"/>
      <c r="K167" s="36"/>
      <c r="L167" s="39"/>
      <c r="M167" s="190"/>
      <c r="N167" s="191"/>
      <c r="O167" s="65"/>
      <c r="P167" s="65"/>
      <c r="Q167" s="65"/>
      <c r="R167" s="65"/>
      <c r="S167" s="65"/>
      <c r="T167" s="6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132</v>
      </c>
      <c r="AU167" s="17" t="s">
        <v>84</v>
      </c>
    </row>
    <row r="168" spans="2:51" s="13" customFormat="1" ht="12">
      <c r="B168" s="192"/>
      <c r="C168" s="193"/>
      <c r="D168" s="187" t="s">
        <v>134</v>
      </c>
      <c r="E168" s="194" t="s">
        <v>28</v>
      </c>
      <c r="F168" s="195" t="s">
        <v>547</v>
      </c>
      <c r="G168" s="193"/>
      <c r="H168" s="194" t="s">
        <v>28</v>
      </c>
      <c r="I168" s="196"/>
      <c r="J168" s="193"/>
      <c r="K168" s="193"/>
      <c r="L168" s="197"/>
      <c r="M168" s="198"/>
      <c r="N168" s="199"/>
      <c r="O168" s="199"/>
      <c r="P168" s="199"/>
      <c r="Q168" s="199"/>
      <c r="R168" s="199"/>
      <c r="S168" s="199"/>
      <c r="T168" s="200"/>
      <c r="AT168" s="201" t="s">
        <v>134</v>
      </c>
      <c r="AU168" s="201" t="s">
        <v>84</v>
      </c>
      <c r="AV168" s="13" t="s">
        <v>82</v>
      </c>
      <c r="AW168" s="13" t="s">
        <v>35</v>
      </c>
      <c r="AX168" s="13" t="s">
        <v>74</v>
      </c>
      <c r="AY168" s="201" t="s">
        <v>123</v>
      </c>
    </row>
    <row r="169" spans="2:51" s="14" customFormat="1" ht="12">
      <c r="B169" s="202"/>
      <c r="C169" s="203"/>
      <c r="D169" s="187" t="s">
        <v>134</v>
      </c>
      <c r="E169" s="204" t="s">
        <v>28</v>
      </c>
      <c r="F169" s="205" t="s">
        <v>82</v>
      </c>
      <c r="G169" s="203"/>
      <c r="H169" s="206">
        <v>1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134</v>
      </c>
      <c r="AU169" s="212" t="s">
        <v>84</v>
      </c>
      <c r="AV169" s="14" t="s">
        <v>84</v>
      </c>
      <c r="AW169" s="14" t="s">
        <v>35</v>
      </c>
      <c r="AX169" s="14" t="s">
        <v>82</v>
      </c>
      <c r="AY169" s="212" t="s">
        <v>123</v>
      </c>
    </row>
    <row r="170" spans="1:65" s="2" customFormat="1" ht="14.45" customHeight="1">
      <c r="A170" s="34"/>
      <c r="B170" s="35"/>
      <c r="C170" s="174" t="s">
        <v>7</v>
      </c>
      <c r="D170" s="174" t="s">
        <v>125</v>
      </c>
      <c r="E170" s="175" t="s">
        <v>548</v>
      </c>
      <c r="F170" s="176" t="s">
        <v>549</v>
      </c>
      <c r="G170" s="177" t="s">
        <v>226</v>
      </c>
      <c r="H170" s="178">
        <v>1</v>
      </c>
      <c r="I170" s="179"/>
      <c r="J170" s="180">
        <f>ROUND(I170*H170,2)</f>
        <v>0</v>
      </c>
      <c r="K170" s="176" t="s">
        <v>28</v>
      </c>
      <c r="L170" s="39"/>
      <c r="M170" s="181" t="s">
        <v>28</v>
      </c>
      <c r="N170" s="182" t="s">
        <v>47</v>
      </c>
      <c r="O170" s="65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5" t="s">
        <v>490</v>
      </c>
      <c r="AT170" s="185" t="s">
        <v>125</v>
      </c>
      <c r="AU170" s="185" t="s">
        <v>84</v>
      </c>
      <c r="AY170" s="17" t="s">
        <v>123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7" t="s">
        <v>130</v>
      </c>
      <c r="BK170" s="186">
        <f>ROUND(I170*H170,2)</f>
        <v>0</v>
      </c>
      <c r="BL170" s="17" t="s">
        <v>490</v>
      </c>
      <c r="BM170" s="185" t="s">
        <v>550</v>
      </c>
    </row>
    <row r="171" spans="1:47" s="2" customFormat="1" ht="12">
      <c r="A171" s="34"/>
      <c r="B171" s="35"/>
      <c r="C171" s="36"/>
      <c r="D171" s="187" t="s">
        <v>132</v>
      </c>
      <c r="E171" s="36"/>
      <c r="F171" s="188" t="s">
        <v>549</v>
      </c>
      <c r="G171" s="36"/>
      <c r="H171" s="36"/>
      <c r="I171" s="189"/>
      <c r="J171" s="36"/>
      <c r="K171" s="36"/>
      <c r="L171" s="39"/>
      <c r="M171" s="190"/>
      <c r="N171" s="191"/>
      <c r="O171" s="65"/>
      <c r="P171" s="65"/>
      <c r="Q171" s="65"/>
      <c r="R171" s="65"/>
      <c r="S171" s="65"/>
      <c r="T171" s="6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132</v>
      </c>
      <c r="AU171" s="17" t="s">
        <v>84</v>
      </c>
    </row>
    <row r="172" spans="1:65" s="2" customFormat="1" ht="14.45" customHeight="1">
      <c r="A172" s="34"/>
      <c r="B172" s="35"/>
      <c r="C172" s="174" t="s">
        <v>283</v>
      </c>
      <c r="D172" s="174" t="s">
        <v>125</v>
      </c>
      <c r="E172" s="175" t="s">
        <v>551</v>
      </c>
      <c r="F172" s="176" t="s">
        <v>552</v>
      </c>
      <c r="G172" s="177" t="s">
        <v>226</v>
      </c>
      <c r="H172" s="178">
        <v>1</v>
      </c>
      <c r="I172" s="179"/>
      <c r="J172" s="180">
        <f>ROUND(I172*H172,2)</f>
        <v>0</v>
      </c>
      <c r="K172" s="176" t="s">
        <v>28</v>
      </c>
      <c r="L172" s="39"/>
      <c r="M172" s="181" t="s">
        <v>28</v>
      </c>
      <c r="N172" s="182" t="s">
        <v>47</v>
      </c>
      <c r="O172" s="65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5" t="s">
        <v>490</v>
      </c>
      <c r="AT172" s="185" t="s">
        <v>125</v>
      </c>
      <c r="AU172" s="185" t="s">
        <v>84</v>
      </c>
      <c r="AY172" s="17" t="s">
        <v>123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7" t="s">
        <v>130</v>
      </c>
      <c r="BK172" s="186">
        <f>ROUND(I172*H172,2)</f>
        <v>0</v>
      </c>
      <c r="BL172" s="17" t="s">
        <v>490</v>
      </c>
      <c r="BM172" s="185" t="s">
        <v>553</v>
      </c>
    </row>
    <row r="173" spans="1:47" s="2" customFormat="1" ht="12">
      <c r="A173" s="34"/>
      <c r="B173" s="35"/>
      <c r="C173" s="36"/>
      <c r="D173" s="187" t="s">
        <v>132</v>
      </c>
      <c r="E173" s="36"/>
      <c r="F173" s="188" t="s">
        <v>552</v>
      </c>
      <c r="G173" s="36"/>
      <c r="H173" s="36"/>
      <c r="I173" s="189"/>
      <c r="J173" s="36"/>
      <c r="K173" s="36"/>
      <c r="L173" s="39"/>
      <c r="M173" s="190"/>
      <c r="N173" s="191"/>
      <c r="O173" s="65"/>
      <c r="P173" s="65"/>
      <c r="Q173" s="65"/>
      <c r="R173" s="65"/>
      <c r="S173" s="65"/>
      <c r="T173" s="6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132</v>
      </c>
      <c r="AU173" s="17" t="s">
        <v>84</v>
      </c>
    </row>
    <row r="174" spans="2:51" s="14" customFormat="1" ht="12">
      <c r="B174" s="202"/>
      <c r="C174" s="203"/>
      <c r="D174" s="187" t="s">
        <v>134</v>
      </c>
      <c r="E174" s="204" t="s">
        <v>28</v>
      </c>
      <c r="F174" s="205" t="s">
        <v>82</v>
      </c>
      <c r="G174" s="203"/>
      <c r="H174" s="206">
        <v>1</v>
      </c>
      <c r="I174" s="207"/>
      <c r="J174" s="203"/>
      <c r="K174" s="203"/>
      <c r="L174" s="208"/>
      <c r="M174" s="238"/>
      <c r="N174" s="239"/>
      <c r="O174" s="239"/>
      <c r="P174" s="239"/>
      <c r="Q174" s="239"/>
      <c r="R174" s="239"/>
      <c r="S174" s="239"/>
      <c r="T174" s="240"/>
      <c r="AT174" s="212" t="s">
        <v>134</v>
      </c>
      <c r="AU174" s="212" t="s">
        <v>84</v>
      </c>
      <c r="AV174" s="14" t="s">
        <v>84</v>
      </c>
      <c r="AW174" s="14" t="s">
        <v>35</v>
      </c>
      <c r="AX174" s="14" t="s">
        <v>82</v>
      </c>
      <c r="AY174" s="212" t="s">
        <v>123</v>
      </c>
    </row>
    <row r="175" spans="1:31" s="2" customFormat="1" ht="6.95" customHeight="1">
      <c r="A175" s="34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39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sheetProtection algorithmName="SHA-512" hashValue="p9W4CB3f3A3Zd6zrGx4tLeZ63nTBpqsqnzGEBkinaeLCGKrDwPofoP7U9EcBJHXgoOeCh2b1pEhkI2fDdQungA==" saltValue="Mx42iNtsl65X4iUfbMkLlnAqbSBKMgU27Htqt2Od8WegvQnbSQXIJ7Q+2aQYSP6tDS7PdtJ6yPGVoYv+5+rAbw==" spinCount="100000" sheet="1" objects="1" scenarios="1" formatColumns="0" formatRows="0" autoFilter="0"/>
  <autoFilter ref="C83:K17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Ivan Princ</cp:lastModifiedBy>
  <dcterms:created xsi:type="dcterms:W3CDTF">2020-12-10T09:31:23Z</dcterms:created>
  <dcterms:modified xsi:type="dcterms:W3CDTF">2020-12-10T11:32:42Z</dcterms:modified>
  <cp:category/>
  <cp:version/>
  <cp:contentType/>
  <cp:contentStatus/>
</cp:coreProperties>
</file>