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edlejší rozpočto..." sheetId="2" r:id="rId2"/>
    <sheet name="SO 06 - Hranice - ochrann..." sheetId="3" r:id="rId3"/>
    <sheet name="SO 06.1 - Přeložka elektro" sheetId="4" r:id="rId4"/>
    <sheet name="SO 06.3 - Hradidlové šachty " sheetId="5" r:id="rId5"/>
    <sheet name="SO 06.4 - Kácení na PB" sheetId="6" r:id="rId6"/>
    <sheet name="SO 07 - Hranice - ochrann..." sheetId="7" r:id="rId7"/>
    <sheet name="SO 07.1 - Most přes Bezej..." sheetId="8" r:id="rId8"/>
    <sheet name="SO 07.2 - Oprava opevnění..." sheetId="9" r:id="rId9"/>
    <sheet name="SO 08 - Hranice – ochrann..." sheetId="10" r:id="rId10"/>
    <sheet name="SO 10 -  Hranice - zvýšen..." sheetId="11" r:id="rId11"/>
    <sheet name="SO 10.1 - Kácení a náhrad..." sheetId="12" r:id="rId12"/>
    <sheet name="SO 11 - Plán rekultivace ..." sheetId="13" r:id="rId13"/>
    <sheet name="Seznam figur" sheetId="14" r:id="rId14"/>
  </sheets>
  <definedNames>
    <definedName name="_xlnm.Print_Area" localSheetId="0">'Rekapitulace stavby'!$D$4:$AO$76,'Rekapitulace stavby'!$C$82:$AQ$107</definedName>
    <definedName name="_xlnm._FilterDatabase" localSheetId="1" hidden="1">'SO 00 - Vedlejší rozpočto...'!$C$120:$K$189</definedName>
    <definedName name="_xlnm.Print_Area" localSheetId="1">'SO 00 - Vedlejší rozpočto...'!$C$4:$J$76,'SO 00 - Vedlejší rozpočto...'!$C$82:$J$102,'SO 00 - Vedlejší rozpočto...'!$C$108:$J$189</definedName>
    <definedName name="_xlnm._FilterDatabase" localSheetId="2" hidden="1">'SO 06 - Hranice - ochrann...'!$C$129:$K$718</definedName>
    <definedName name="_xlnm.Print_Area" localSheetId="2">'SO 06 - Hranice - ochrann...'!$C$4:$J$76,'SO 06 - Hranice - ochrann...'!$C$82:$J$111,'SO 06 - Hranice - ochrann...'!$C$117:$J$718</definedName>
    <definedName name="_xlnm._FilterDatabase" localSheetId="3" hidden="1">'SO 06.1 - Přeložka elektro'!$C$117:$K$128</definedName>
    <definedName name="_xlnm.Print_Area" localSheetId="3">'SO 06.1 - Přeložka elektro'!$C$4:$J$76,'SO 06.1 - Přeložka elektro'!$C$82:$J$99,'SO 06.1 - Přeložka elektro'!$C$105:$J$128</definedName>
    <definedName name="_xlnm._FilterDatabase" localSheetId="4" hidden="1">'SO 06.3 - Hradidlové šachty '!$C$122:$K$224</definedName>
    <definedName name="_xlnm.Print_Area" localSheetId="4">'SO 06.3 - Hradidlové šachty '!$C$4:$J$76,'SO 06.3 - Hradidlové šachty '!$C$82:$J$104,'SO 06.3 - Hradidlové šachty '!$C$110:$J$224</definedName>
    <definedName name="_xlnm._FilterDatabase" localSheetId="5" hidden="1">'SO 06.4 - Kácení na PB'!$C$116:$K$184</definedName>
    <definedName name="_xlnm.Print_Area" localSheetId="5">'SO 06.4 - Kácení na PB'!$C$4:$J$76,'SO 06.4 - Kácení na PB'!$C$82:$J$98,'SO 06.4 - Kácení na PB'!$C$104:$J$184</definedName>
    <definedName name="_xlnm._FilterDatabase" localSheetId="6" hidden="1">'SO 07 - Hranice - ochrann...'!$C$127:$K$463</definedName>
    <definedName name="_xlnm.Print_Area" localSheetId="6">'SO 07 - Hranice - ochrann...'!$C$4:$J$76,'SO 07 - Hranice - ochrann...'!$C$82:$J$109,'SO 07 - Hranice - ochrann...'!$C$115:$J$463</definedName>
    <definedName name="_xlnm._FilterDatabase" localSheetId="7" hidden="1">'SO 07.1 - Most přes Bezej...'!$C$125:$K$289</definedName>
    <definedName name="_xlnm.Print_Area" localSheetId="7">'SO 07.1 - Most přes Bezej...'!$C$4:$J$76,'SO 07.1 - Most přes Bezej...'!$C$82:$J$107,'SO 07.1 - Most přes Bezej...'!$C$113:$J$289</definedName>
    <definedName name="_xlnm._FilterDatabase" localSheetId="8" hidden="1">'SO 07.2 - Oprava opevnění...'!$C$119:$K$145</definedName>
    <definedName name="_xlnm.Print_Area" localSheetId="8">'SO 07.2 - Oprava opevnění...'!$C$4:$J$76,'SO 07.2 - Oprava opevnění...'!$C$82:$J$101,'SO 07.2 - Oprava opevnění...'!$C$107:$J$145</definedName>
    <definedName name="_xlnm._FilterDatabase" localSheetId="9" hidden="1">'SO 08 - Hranice – ochrann...'!$C$118:$K$147</definedName>
    <definedName name="_xlnm.Print_Area" localSheetId="9">'SO 08 - Hranice – ochrann...'!$C$4:$J$76,'SO 08 - Hranice – ochrann...'!$C$82:$J$100,'SO 08 - Hranice – ochrann...'!$C$106:$J$147</definedName>
    <definedName name="_xlnm._FilterDatabase" localSheetId="10" hidden="1">'SO 10 -  Hranice - zvýšen...'!$C$128:$K$576</definedName>
    <definedName name="_xlnm.Print_Area" localSheetId="10">'SO 10 -  Hranice - zvýšen...'!$C$4:$J$76,'SO 10 -  Hranice - zvýšen...'!$C$82:$J$110,'SO 10 -  Hranice - zvýšen...'!$C$116:$J$576</definedName>
    <definedName name="_xlnm._FilterDatabase" localSheetId="11" hidden="1">'SO 10.1 - Kácení a náhrad...'!$C$116:$K$365</definedName>
    <definedName name="_xlnm.Print_Area" localSheetId="11">'SO 10.1 - Kácení a náhrad...'!$C$4:$J$76,'SO 10.1 - Kácení a náhrad...'!$C$82:$J$98,'SO 10.1 - Kácení a náhrad...'!$C$104:$J$365</definedName>
    <definedName name="_xlnm._FilterDatabase" localSheetId="12" hidden="1">'SO 11 - Plán rekultivace ...'!$C$116:$K$166</definedName>
    <definedName name="_xlnm.Print_Area" localSheetId="12">'SO 11 - Plán rekultivace ...'!$C$4:$J$76,'SO 11 - Plán rekultivace ...'!$C$82:$J$98,'SO 11 - Plán rekultivace ...'!$C$104:$J$166</definedName>
    <definedName name="_xlnm.Print_Area" localSheetId="13">'Seznam figur'!$C$4:$G$2054</definedName>
    <definedName name="_xlnm.Print_Titles" localSheetId="0">'Rekapitulace stavby'!$92:$92</definedName>
    <definedName name="_xlnm.Print_Titles" localSheetId="1">'SO 00 - Vedlejší rozpočto...'!$120:$120</definedName>
    <definedName name="_xlnm.Print_Titles" localSheetId="2">'SO 06 - Hranice - ochrann...'!$129:$129</definedName>
    <definedName name="_xlnm.Print_Titles" localSheetId="3">'SO 06.1 - Přeložka elektro'!$117:$117</definedName>
    <definedName name="_xlnm.Print_Titles" localSheetId="4">'SO 06.3 - Hradidlové šachty '!$122:$122</definedName>
    <definedName name="_xlnm.Print_Titles" localSheetId="5">'SO 06.4 - Kácení na PB'!$116:$116</definedName>
    <definedName name="_xlnm.Print_Titles" localSheetId="6">'SO 07 - Hranice - ochrann...'!$127:$127</definedName>
    <definedName name="_xlnm.Print_Titles" localSheetId="7">'SO 07.1 - Most přes Bezej...'!$125:$125</definedName>
    <definedName name="_xlnm.Print_Titles" localSheetId="8">'SO 07.2 - Oprava opevnění...'!$119:$119</definedName>
    <definedName name="_xlnm.Print_Titles" localSheetId="9">'SO 08 - Hranice – ochrann...'!$118:$118</definedName>
    <definedName name="_xlnm.Print_Titles" localSheetId="10">'SO 10 -  Hranice - zvýšen...'!$128:$128</definedName>
    <definedName name="_xlnm.Print_Titles" localSheetId="11">'SO 10.1 - Kácení a náhrad...'!$116:$116</definedName>
    <definedName name="_xlnm.Print_Titles" localSheetId="12">'SO 11 - Plán rekultivace ...'!$116:$116</definedName>
    <definedName name="_xlnm.Print_Titles" localSheetId="13">'Seznam figur'!$9:$9</definedName>
  </definedNames>
  <calcPr fullCalcOnLoad="1"/>
</workbook>
</file>

<file path=xl/sharedStrings.xml><?xml version="1.0" encoding="utf-8"?>
<sst xmlns="http://schemas.openxmlformats.org/spreadsheetml/2006/main" count="28594" uniqueCount="3709">
  <si>
    <t>Export Komplet</t>
  </si>
  <si>
    <t/>
  </si>
  <si>
    <t>2.0</t>
  </si>
  <si>
    <t>ZAMOK</t>
  </si>
  <si>
    <t>False</t>
  </si>
  <si>
    <t>{0fe5967b-4e3d-4677-9df2-0ce6126bb575}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</si>
  <si>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</si>
  <si>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</si>
  <si>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</si>
  <si>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</si>
  <si>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</si>
  <si>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</si>
  <si>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</si>
  <si>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</si>
  <si>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14-041-A1-PDPS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</si>
  <si>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</si>
  <si>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</si>
  <si>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Bečva, Hranice - PPO města - oprava 01/2021</t>
  </si>
  <si>
    <t>KSO:</t>
  </si>
  <si>
    <t>832 39</t>
  </si>
  <si>
    <t>CC-CZ:</t>
  </si>
  <si>
    <t>24</t>
  </si>
  <si>
    <t>Místo:</t>
  </si>
  <si>
    <t>Hranice</t>
  </si>
  <si>
    <t>Datum:</t>
  </si>
  <si>
    <t>5. 1. 2021</t>
  </si>
  <si>
    <t>CZ-CPV:</t>
  </si>
  <si>
    <t>45000000-7</t>
  </si>
  <si>
    <t>CZ-CPA:</t>
  </si>
  <si>
    <t>42.91</t>
  </si>
  <si>
    <t>Zadavatel:</t>
  </si>
  <si>
    <t>IČ:</t>
  </si>
  <si>
    <t>Povodí Moravy, s.p.</t>
  </si>
  <si>
    <t>DIČ:</t>
  </si>
  <si>
    <t>Uchazeč:</t>
  </si>
  <si>
    <t>Vyplň údaj</t>
  </si>
  <si>
    <t>Projektant:</t>
  </si>
  <si>
    <t>Dopravoprojekt Brno a.s.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</si>
  <si>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</si>
  <si>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</si>
  <si>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</si>
  <si>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</si>
  <si>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</si>
  <si>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</si>
  <si>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</si>
  <si>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</si>
  <si>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</si>
  <si>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</si>
  <si>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</si>
  <si>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</si>
  <si>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</si>
  <si>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</si>
  <si>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</si>
  <si>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</si>
  <si>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</si>
  <si>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</si>
  <si>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</si>
  <si>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</si>
  <si>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</si>
  <si>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</si>
  <si>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</si>
  <si>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</si>
  <si>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</si>
  <si>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</si>
  <si>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</si>
  <si>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</si>
  <si>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</si>
  <si>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</si>
  <si>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</si>
  <si>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</si>
  <si>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</si>
  <si>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</si>
  <si>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</si>
  <si>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</si>
  <si>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</si>
  <si>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</si>
  <si>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</si>
  <si>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</si>
  <si>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</si>
  <si>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</si>
  <si>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</si>
  <si>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</si>
  <si>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</si>
  <si>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</si>
  <si>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</si>
  <si>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</si>
  <si>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</si>
  <si>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</si>
  <si>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rozpočtové náklady</t>
  </si>
  <si>
    <t>STA</t>
  </si>
  <si>
    <t>1</t>
  </si>
  <si>
    <t>{de6477c9-e994-4f64-b815-1701d7e0cf8d}</t>
  </si>
  <si>
    <t>-1</t>
  </si>
  <si>
    <t>SO 06</t>
  </si>
  <si>
    <t>Hranice - ochranná stěna ul. Kropáčova</t>
  </si>
  <si>
    <t>{66ad21e1-9aca-4eab-864e-1c6664e77f84}</t>
  </si>
  <si>
    <t>SO 06.1</t>
  </si>
  <si>
    <t>Přeložka elektro</t>
  </si>
  <si>
    <t>{89158c60-57ae-4d4c-94e9-471f5d720bd3}</t>
  </si>
  <si>
    <t>SO 06.3</t>
  </si>
  <si>
    <t xml:space="preserve">Hradidlové šachty </t>
  </si>
  <si>
    <t>{0ecb6716-64c8-470d-9a7f-d0d198143e76}</t>
  </si>
  <si>
    <t>SO 06.4</t>
  </si>
  <si>
    <t>Kácení na PB</t>
  </si>
  <si>
    <t>{dad4800e-0b13-4580-983f-b1e85dc1c642}</t>
  </si>
  <si>
    <t>SO 07</t>
  </si>
  <si>
    <t>Hranice - ochranná hráz</t>
  </si>
  <si>
    <t>{8d37f98c-88e6-4eb8-8b41-28f33a2db519}</t>
  </si>
  <si>
    <t>SO 07.1</t>
  </si>
  <si>
    <t>Most přes Bezejmenný potok</t>
  </si>
  <si>
    <t>{7fdc05c9-6c6f-4742-b85c-f2caeef8aeeb}</t>
  </si>
  <si>
    <t>SO 07.2</t>
  </si>
  <si>
    <t>Oprava opevnění bezejmenného potoka</t>
  </si>
  <si>
    <t>{4aa4cded-9969-4b48-9607-5f4326823737}</t>
  </si>
  <si>
    <t>SO 08</t>
  </si>
  <si>
    <t>Hranice – ochranná stěna u silnice I/35</t>
  </si>
  <si>
    <t>{140a46ab-a275-41e2-9804-380ab717c902}</t>
  </si>
  <si>
    <t>SO 10</t>
  </si>
  <si>
    <t xml:space="preserve"> Hranice - zvýšení ochranné hráze u parku</t>
  </si>
  <si>
    <t>{0c2f84f3-d1c8-4c08-8c52-eac1d15f26c6}</t>
  </si>
  <si>
    <t>SO 10.1</t>
  </si>
  <si>
    <t>Kácení a náhradní výsadba na LB</t>
  </si>
  <si>
    <t>{6a9ef12d-83b7-4d3e-bc0b-b00cd43ee09e}</t>
  </si>
  <si>
    <t>SO 11</t>
  </si>
  <si>
    <t>Plán rekultivace dočasně odnímaných zemědělských pozemků</t>
  </si>
  <si>
    <t>{fede7d0f-57e2-4e88-96d6-790d3fe405da}</t>
  </si>
  <si>
    <t>KRYCÍ LIST SOUPISU PRACÍ</t>
  </si>
  <si>
    <t>Objekt:</t>
  </si>
  <si>
    <t>SO 00 - Vedlejší rozpočtové náklady</t>
  </si>
  <si>
    <t>REKAPITULACE ČLENĚNÍ SOUPISU PRACÍ</t>
  </si>
  <si>
    <t>Kód dílu - Popis</t>
  </si>
  <si>
    <t>Cena celkem [CZK]</t>
  </si>
  <si>
    <t>Náklady ze soupisu prací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</si>
  <si>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</si>
  <si>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</si>
  <si>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</si>
  <si>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</si>
  <si>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</si>
  <si>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</si>
  <si>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</si>
  <si>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</si>
  <si>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</si>
  <si>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</si>
  <si>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</si>
  <si>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</si>
  <si>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</si>
  <si>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</si>
  <si>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</si>
  <si>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</si>
  <si>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</si>
  <si>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</si>
  <si>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</si>
  <si>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</si>
  <si>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4</t>
  </si>
  <si>
    <t>ROZPOCET</t>
  </si>
  <si>
    <t>K</t>
  </si>
  <si>
    <t>012002000</t>
  </si>
  <si>
    <t>Hlavní tituly průvodních činností a nákladů průzkumné, geodetické a projektové práce geodetické práce</t>
  </si>
  <si>
    <t>KPL</t>
  </si>
  <si>
    <t>1991253796</t>
  </si>
  <si>
    <t>P</t>
  </si>
  <si>
    <t>Poznámka k položce:
geodetické vytyčení prostoru staveniště v terénu před zahájením stavebních prací (vytyčení hranic trvalého a dočasného záboru),
dočasný zábor 2,2+1,2 Ha
zajištění průbežné geodetické činnosti oprávněnou osobou, včetně zaměření dokončené stavby</t>
  </si>
  <si>
    <t>2</t>
  </si>
  <si>
    <t>012103000</t>
  </si>
  <si>
    <t>Průzkumné, geodetické a projektové práce geodetické práce před výstavbou</t>
  </si>
  <si>
    <t>-1296140920</t>
  </si>
  <si>
    <t>Poznámka k položce:
- vytyčení všech podzemních inženýrských sítí a zajištění jejich neporušení během stavby a jejich zpětné předání jejich správcům
- zajištění šetření o podzemních sítích vč. zajištění nových vyjádření v případě, že před realizací pozbyly platnosti</t>
  </si>
  <si>
    <t>3</t>
  </si>
  <si>
    <t>012303000</t>
  </si>
  <si>
    <t>Geodetické práce po výstavbě</t>
  </si>
  <si>
    <t>-50451820</t>
  </si>
  <si>
    <t>Poznámka k položce:
geodetické zaměřenískutečného provedení stavby vč. zákresu tras a objektů - předmětem je zaměření veškerých nadzemních i podzemních objektů, veškerých potrubních vedení a veškerých eketro rozvodů.
Dokumentace geodetického zaměření skutečného stavu bude ověřena odpovědným geodetem.</t>
  </si>
  <si>
    <t>012403000</t>
  </si>
  <si>
    <t>Kartografické práce</t>
  </si>
  <si>
    <t>322203898</t>
  </si>
  <si>
    <t>Poznámka k položce:
Vypracování geometrických plánů pro rozdělení pozemků a geometrických plánů skutečného provedení celé stavby do katastrální mapy s vyznačením věcných břemen dle požadavků a zásad platné státní legislativy a dle požadavků Katastrálního úřadu. Geometrické plány pro vklad do KN budou vypracovány 12x v tištěné verzi a 2x v digitální verzi na CD. Dokumentace bude ověřená odpověeným geodetem a Katastrálním úřadem.</t>
  </si>
  <si>
    <t>5</t>
  </si>
  <si>
    <t>013203000</t>
  </si>
  <si>
    <t>Průzkumné, geodetické a projektové práce projektové práce dokumentace stavby (výkresová a textová) bez rozlišení</t>
  </si>
  <si>
    <t>1681178847</t>
  </si>
  <si>
    <t>Poznámka k položce:
Zpracování povodňového plánu stavby dle §71 zákona č. 254/2001 Sb. včetně zajištění schválení příslušnými orgány správy a Povodím Moravy, státní podnik</t>
  </si>
  <si>
    <t>6</t>
  </si>
  <si>
    <t>013254000</t>
  </si>
  <si>
    <t>Průzkumné, geodetické a projektové práce projektové práce dokumentace stavby (výkresová a textová) skutečného provedení stavby</t>
  </si>
  <si>
    <t>1899582212</t>
  </si>
  <si>
    <t>7</t>
  </si>
  <si>
    <t>013294000</t>
  </si>
  <si>
    <t>Ostatní dokumentace</t>
  </si>
  <si>
    <t>402869474</t>
  </si>
  <si>
    <t>Poznámka k položce:
Dodavatelská dokumentace stavby (RDS)</t>
  </si>
  <si>
    <t>VRN2</t>
  </si>
  <si>
    <t>Příprava staveniště</t>
  </si>
  <si>
    <t>8</t>
  </si>
  <si>
    <t>021103000</t>
  </si>
  <si>
    <t>Příprava staveniště záchranné práce zabezpečení přírodních hodnot na místě</t>
  </si>
  <si>
    <t>-1035777157</t>
  </si>
  <si>
    <t>Poznámka k položce:
transfer živočichů 1x
od jezu po úsek ovlivněný srážkou, vč. úseků ovlivněných stavbou - Drahotušský náhon, Velička, Ludina</t>
  </si>
  <si>
    <t>9</t>
  </si>
  <si>
    <t>021103000.1</t>
  </si>
  <si>
    <t>-1564711504</t>
  </si>
  <si>
    <t>Poznámka k položce:
slovení ryb 1x
od jezu po úsek ovlivněný srážkou, vč. úseků ovlivněných stavbou - Drahotušský náhon, Velička, Ludina</t>
  </si>
  <si>
    <t>10</t>
  </si>
  <si>
    <t>021103000.2</t>
  </si>
  <si>
    <t>-773352110</t>
  </si>
  <si>
    <t>Poznámka k položce:
dodávka a osazení budek pro netopýry ( 10 ks )</t>
  </si>
  <si>
    <t>VRN3</t>
  </si>
  <si>
    <t>Zařízení staveniště</t>
  </si>
  <si>
    <t>11</t>
  </si>
  <si>
    <t>030001000</t>
  </si>
  <si>
    <t>Základní rozdělení průvodních činností a nákladů zařízení staveniště</t>
  </si>
  <si>
    <t>1240087142</t>
  </si>
  <si>
    <t>Poznámka k položce:
Zařízení stavenište včetně jeho odstranění( zajištění záboru potřebných ploch a úhrady za dočasný zábor - zpětné předání vlastníkům dotčených pozemků), zajištění dostatečné bezpečnosti stavby včetně zabezpečení veřejného provozu.</t>
  </si>
  <si>
    <t>12</t>
  </si>
  <si>
    <t>032103000</t>
  </si>
  <si>
    <t>Náklady na stavební buňky</t>
  </si>
  <si>
    <t>-1880626162</t>
  </si>
  <si>
    <t>Poznámka k položce:
Kancelář pro TDS 2 osoby, cca 20m2 s vybavením základním nábytkem, tj. příslušný počet stolů a židlí a připojení k el. energii., zajištění přístupu k sociálnímu zařízení. Kanceláře budou uzamykatelné.</t>
  </si>
  <si>
    <t>13</t>
  </si>
  <si>
    <t>032203000</t>
  </si>
  <si>
    <t>Zařízení staveniště vybavení staveniště pronájem ploch staveniště</t>
  </si>
  <si>
    <t>M2</t>
  </si>
  <si>
    <t>916656354</t>
  </si>
  <si>
    <t>Poznámka k položce:
poplatek za pronájem ploch ve vlastnictví Města Hranice , pozemek parc. č. 100
výše nájemného je stanovena jako předpoklad částkou v místě a čase obvyklou a činí 150,- Kč/m²/rok + DPH
celková délka užívání 2 roky</t>
  </si>
  <si>
    <t>VV</t>
  </si>
  <si>
    <t>""""plocha dočasného záboru 2000 m2</t>
  </si>
  <si>
    <t>A13</t>
  </si>
  <si>
    <t>2000</t>
  </si>
  <si>
    <t>14</t>
  </si>
  <si>
    <t>032403000</t>
  </si>
  <si>
    <t>Zařízení staveniště vybavení staveniště provizorní komunikace</t>
  </si>
  <si>
    <t>176639466</t>
  </si>
  <si>
    <t>Poznámka k položce:
- zajištění přístupových cest a komunikací vč. opravy, údržby a pruběžné čištení komunikací a chodníků užívaných v průběhu výstavby, vč. jejich zpětného předání.
- zajištění zřízení a odstranění dočasných sjezdů a nájezdů pro realizaci stavby (sjezdy do koryta+provizorní panelové komunikace)
Položkou jsou myšleny náklady spojené s plněním podmínek majitelů či uživatelů dotčených pozemků, kterými podmínili souhlas se zřízením provizorní komunikace na svém pozemku. Dále položka zahrnuje náklady na zřízení a úpravu provizorních komunikací v nezbytně nutném rozsahu včetně jejich likvidace a uvedení dotčených pozemků do původního stavu.
- zajištění souhlasů se zvláštním užíváním komunikací</t>
  </si>
  <si>
    <t>""""provizorní komunikace panelová (m2)</t>
  </si>
  <si>
    <t>A14</t>
  </si>
  <si>
    <t>2050+650+210+1070+70</t>
  </si>
  <si>
    <t>""""oprava stávajících cest v Sedach Čs. legií (m2)</t>
  </si>
  <si>
    <t>""""SO 07 - SKLADBA O2</t>
  </si>
  <si>
    <t>B14</t>
  </si>
  <si>
    <t>700</t>
  </si>
  <si>
    <t>""""SO 10 - SKLADBA S5, S6</t>
  </si>
  <si>
    <t>C14</t>
  </si>
  <si>
    <t>230+210+140</t>
  </si>
  <si>
    <t>""""SO 10 - SKLADBA S7, S8</t>
  </si>
  <si>
    <t>D14</t>
  </si>
  <si>
    <t>1590+100</t>
  </si>
  <si>
    <t>""""SO 06 - UL. KROPÁČOVA, PŘÍSADY</t>
  </si>
  <si>
    <t>""""frézování a oprava obrusné vrstvy ACO v tl. min. 60 mm</t>
  </si>
  <si>
    <t>E14</t>
  </si>
  <si>
    <t>3100</t>
  </si>
  <si>
    <t>F14</t>
  </si>
  <si>
    <t>"Celkem: "4050+700+580+1690+3100</t>
  </si>
  <si>
    <t>034103000</t>
  </si>
  <si>
    <t>Oplocení staveniště</t>
  </si>
  <si>
    <t>M</t>
  </si>
  <si>
    <t>-1965204989</t>
  </si>
  <si>
    <t>Poznámka k položce:
dočasné oplocení staveniště pro zamezení vstupu výšky min. 1,8 m, po celém obvodu stavby. Položka zahrnuje zřízení, pronájem a demontáž dočasného oplocení</t>
  </si>
  <si>
    <t>A15</t>
  </si>
  <si>
    <t>850+750</t>
  </si>
  <si>
    <t>B15</t>
  </si>
  <si>
    <t>"Celkem: "1600</t>
  </si>
  <si>
    <t>16</t>
  </si>
  <si>
    <t>034203000</t>
  </si>
  <si>
    <t>Zařízení staveniště zabezpečení staveniště opatření na ochranu sousedních pozemků</t>
  </si>
  <si>
    <t>1850952197</t>
  </si>
  <si>
    <t>Poznámka k položce:
Provedení pasportizace stávajících nemovitostí (vč. pozemků) a jejich příslušenství, zajištění fotodokumentace stávajícího stavu přístupových komunikací v návaznosti na podmínky stav. povolení</t>
  </si>
  <si>
    <t>17</t>
  </si>
  <si>
    <t>034403000</t>
  </si>
  <si>
    <t>Zařízení staveniště zabezpečení staveniště osvětlení staveniště</t>
  </si>
  <si>
    <t>-1051026870</t>
  </si>
  <si>
    <t>Poznámka k položce:
Zajištění dočasného dopravního značení, včetne projednání a následné odstranění + osazení výstažných cedulí</t>
  </si>
  <si>
    <t>18</t>
  </si>
  <si>
    <t>034503000</t>
  </si>
  <si>
    <t>Informační tabule na staveništi</t>
  </si>
  <si>
    <t>517059142</t>
  </si>
  <si>
    <t>Poznámka k položce:
odolná proti povětrnostním vlivům, vyrobená z hliníku. Tabule bude mít rozměry 2x1,5 m a bude v minimální výšce 1,6 m nad terénem, osazená na zabetonovaných ocelových sloupcích - 2 ks.</t>
  </si>
  <si>
    <t>19</t>
  </si>
  <si>
    <t>035103001</t>
  </si>
  <si>
    <t>Zařízení staveniště pronájem ploch</t>
  </si>
  <si>
    <t>1514231199</t>
  </si>
  <si>
    <t>Poznámka k položce:
zajištění potřebných záborů ploch pro stavbu, včetně úhrady za dočasné zábory ploch, dočasné a trvalé skládky a následné uvedení zabraných ploch do stavu potřebného pro vrácení po dokončení stavby (urovnání terénu, osetí travním semenem, náhradní výsadba)</t>
  </si>
  <si>
    <t>VRN4</t>
  </si>
  <si>
    <t>Inženýrská činnost</t>
  </si>
  <si>
    <t>20</t>
  </si>
  <si>
    <t>042403000</t>
  </si>
  <si>
    <t>Inženýrská činnost posudky vliv stavby na životní prostředí</t>
  </si>
  <si>
    <t>449670078</t>
  </si>
  <si>
    <t>Poznámka k položce:
Zhotovitelem vypracovaný Plán opatření pro případ havárie (havarijní plán), pro případ úniku závadných látek (např. ropné produkty, cementové výluhy, odpadní vody z těsnících clon, atd.)
Zajištění vedení průběžné evidence odpadů</t>
  </si>
  <si>
    <t>042603000</t>
  </si>
  <si>
    <t>Inženýrská činnost posudky plán zkoušek</t>
  </si>
  <si>
    <t>1846935785</t>
  </si>
  <si>
    <t>Poznámka k položce:
Zajištění fotodokumentace veškerých konstrukcí, které budou v průběhu výstavby skryty nebo zakryty</t>
  </si>
  <si>
    <t>22</t>
  </si>
  <si>
    <t>043103000</t>
  </si>
  <si>
    <t>Inženýrská činnost zkoušky a ostatní měření zkoušky bez rozlišení</t>
  </si>
  <si>
    <t>1878863778</t>
  </si>
  <si>
    <t>Poznámka k položce:
kontrolní měření kvality prací v rozsahu projektem předepsaných a dalších potřebných zkoušek prováděných prostřednictvím akrditovaných zkušeben
posouzení základové spáry geotechnikem, posouzení použitelnosti lomového kamene geologem</t>
  </si>
  <si>
    <t>VRN6</t>
  </si>
  <si>
    <t>Územní vlivy</t>
  </si>
  <si>
    <t>23</t>
  </si>
  <si>
    <t>062002000</t>
  </si>
  <si>
    <t>Hlavní tituly průvodních činností a nákladů územní vlivy ztížené dopravní podmínky</t>
  </si>
  <si>
    <t>-2011438050</t>
  </si>
  <si>
    <t>Poznámka k položce:
- ztížené podmínky z důvodu pohybu mechanizace a osob v centru města v návaznosti na podmínky stav. povolení
- ztížené podmínky omezením pohybu mechanizace v blízkosti inženýrských sítí
- ztížené podmínky omezenými přístupovými cestami pro mechanizaci do koryta toku (omezená únosnost stávajících mostků na místních komunikací)</t>
  </si>
  <si>
    <t>063002000</t>
  </si>
  <si>
    <t>Hlavní tituly průvodních činností a nákladů územní vlivy práce na těžce přístupných místech</t>
  </si>
  <si>
    <t>1590893917</t>
  </si>
  <si>
    <t>SO 06 - Hranice - ochranná stěna ul. Kropáčova</t>
  </si>
  <si>
    <t>1 - Zemní práce</t>
  </si>
  <si>
    <t>2 - Zakládání</t>
  </si>
  <si>
    <t>23-M - Montáže potrubí</t>
  </si>
  <si>
    <t>3 - Svislé a kompletní konstrukce</t>
  </si>
  <si>
    <t>4 - Vodorovné konstrukce</t>
  </si>
  <si>
    <t>5 - Komunikace pozemní</t>
  </si>
  <si>
    <t>6 - Úpravy povrchů, podlahy a osazování výplní</t>
  </si>
  <si>
    <t>711 - Izolace proti vodě, vlhkosti a plynům</t>
  </si>
  <si>
    <t>722 - Zdravotechnika - vnitřní vodovod</t>
  </si>
  <si>
    <t>783 - Dokončovací práce - nátěry</t>
  </si>
  <si>
    <t>8 - Trubní vedení</t>
  </si>
  <si>
    <t>9 - Ostatní konstrukce a práce, bourání</t>
  </si>
  <si>
    <t>96 - Bourání konstrukcí</t>
  </si>
  <si>
    <t>998 - Přesun hmot</t>
  </si>
  <si>
    <t>Zemní práce</t>
  </si>
  <si>
    <t>114203102</t>
  </si>
  <si>
    <t>Rozebrání dlažeb nebo záhozů s naložením na dopravní prostředek dlažeb z lomového kamene nebo betonových tvárnic na sucho se zalitými spárami cementovou maltou</t>
  </si>
  <si>
    <t>M3</t>
  </si>
  <si>
    <t>916859175</t>
  </si>
  <si>
    <t>A1</t>
  </si>
  <si>
    <t>"použitá původní dlažba bermy tl. 20 cm     km  0,080 - 0,338"      2.5*258*0.2</t>
  </si>
  <si>
    <t>B1</t>
  </si>
  <si>
    <t>"Celkem: "129</t>
  </si>
  <si>
    <t>114203202</t>
  </si>
  <si>
    <t>Očištění lomového kamene nebo betonových tvárnic získaných při rozebrání dlažeb, záhozů, rovnanin a soustřeďovacích staveb od malty</t>
  </si>
  <si>
    <t>-1548205731</t>
  </si>
  <si>
    <t>Poznámka k položce:
pro zpětné použití</t>
  </si>
  <si>
    <t>A2</t>
  </si>
  <si>
    <t>"dle pol. 114203102 "   129</t>
  </si>
  <si>
    <t>114203401</t>
  </si>
  <si>
    <t>Srovnání lomového kamene nebo betonových tvárnic do měřitelných figur s přemístěním na vzdálenost do 10 m</t>
  </si>
  <si>
    <t>-977283696</t>
  </si>
  <si>
    <t>A3</t>
  </si>
  <si>
    <t>"dle pol.  114203102"   129</t>
  </si>
  <si>
    <t>115101202</t>
  </si>
  <si>
    <t>Čerpání vody na dopravní výšku do 10 m s uvažovaným průměrným přítokem přes 500 do 1 000 l/min</t>
  </si>
  <si>
    <t>HOD</t>
  </si>
  <si>
    <t>914829621</t>
  </si>
  <si>
    <t>A4</t>
  </si>
  <si>
    <t>" počet dní x hodin denně"      45*10</t>
  </si>
  <si>
    <t>115101302</t>
  </si>
  <si>
    <t>Pohotovost záložní čerpací soupravy pro dopravní výšku do 10 m s uvažovaným průměrným přítokem přes 500 do 1 000 l/min</t>
  </si>
  <si>
    <t>DEN</t>
  </si>
  <si>
    <t>1625629790</t>
  </si>
  <si>
    <t>120901121</t>
  </si>
  <si>
    <t>Bourání konstrukcí v odkopávkách a prokopávkách s přemístěním suti na hromady na vzdálenost do 20 m nebo s naložením na dopravní prostředek ručně z betonu prostého neprokládaného</t>
  </si>
  <si>
    <t>-303480643</t>
  </si>
  <si>
    <t>Poznámka k položce:
vybourání stávající rušené ochranné zdi</t>
  </si>
  <si>
    <t>""""""Poznámka : žb dřík nad zemí a obklad z kamene  je v pol. 962021112, 963051111"</t>
  </si>
  <si>
    <t>A6</t>
  </si>
  <si>
    <t>"rušená zeď stáv. v zemi  km 0,00 - 0,036"  1.75*36</t>
  </si>
  <si>
    <t>B6</t>
  </si>
  <si>
    <t>"ochranná zeď stáv. - základ+část dříku km 0,036-0,348 35 "   1.95*144+2.55*100+2.2*68.35</t>
  </si>
  <si>
    <t>C6</t>
  </si>
  <si>
    <t>"Celkem: "63+686.17</t>
  </si>
  <si>
    <t>121151123</t>
  </si>
  <si>
    <t>Sejmutí ornice strojně při souvislé ploše přes 500 m2, tl. vrstvy do 200 mm</t>
  </si>
  <si>
    <t>-1202046769</t>
  </si>
  <si>
    <t>A7</t>
  </si>
  <si>
    <t>"dle situace - součet ploch"  3.8+47+87.8+74.8+303.7+161.8+292.2+4.078</t>
  </si>
  <si>
    <t>131201103</t>
  </si>
  <si>
    <t>Hloubení nezapažených jam a zářezů s urovnáním dna do předepsaného profilu a spádu v hornině tř. 3 přes 1 000 do 5 000 m3</t>
  </si>
  <si>
    <t>797228228</t>
  </si>
  <si>
    <t>Poznámka k položce:
50% v hor. 3</t>
  </si>
  <si>
    <t>131201109</t>
  </si>
  <si>
    <t>Hloubení nezapažených jam a zářezů s urovnáním dna do předepsaného profilu a spádu Příplatek k cenám za lepivost horniny tř. 3</t>
  </si>
  <si>
    <t>-627195261</t>
  </si>
  <si>
    <t>Poznámka k položce:
v hor.tř. 3 = 50%</t>
  </si>
  <si>
    <t>A9</t>
  </si>
  <si>
    <t>" dle pol.  131201103 - v hor. 3     50%"   1607.747*0.5</t>
  </si>
  <si>
    <t>131301103</t>
  </si>
  <si>
    <t>Hloubení nezapažených jam a zářezů s urovnáním dna do předepsaného profilu a spádu v hornině tř. 4 přes 1 000 do 5 000 m3</t>
  </si>
  <si>
    <t>1469124128</t>
  </si>
  <si>
    <t>Poznámka k položce:
50% v hor.4</t>
  </si>
  <si>
    <t>A10</t>
  </si>
  <si>
    <t>" dle pol. 131201103"       1607.747</t>
  </si>
  <si>
    <t>B10</t>
  </si>
  <si>
    <t>"Celkem: "1607.747</t>
  </si>
  <si>
    <t>131301109</t>
  </si>
  <si>
    <t>Hloubení nezapažených jam a zářezů s urovnáním dna do předepsaného profilu a spádu Příplatek k cenám za lepivost horniny tř. 4</t>
  </si>
  <si>
    <t>-574556620</t>
  </si>
  <si>
    <t>Poznámka k položce:
v hor.tř. 4 = 70%</t>
  </si>
  <si>
    <t>A11</t>
  </si>
  <si>
    <t>" dle pol.  131301103 - v hor. 4     70%"      1607.747*0.7</t>
  </si>
  <si>
    <t>132201202</t>
  </si>
  <si>
    <t>Hloubení zapažených i nezapažených rýh šířky přes 600 do 2 000 mm s urovnáním dna do předepsaného profilu a spádu v hornině tř. 3 přes 100 do 1 000 m3</t>
  </si>
  <si>
    <t>-722300256</t>
  </si>
  <si>
    <t>Poznámka k položce:
70 % v hor. 3</t>
  </si>
  <si>
    <t>A12</t>
  </si>
  <si>
    <t>"dle tabulky VV-výtlačné potrubíi"  16.9*0.7</t>
  </si>
  <si>
    <t>B12</t>
  </si>
  <si>
    <t>"Celkem: "11.83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</si>
  <si>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</si>
  <si>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</si>
  <si>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251160383</t>
  </si>
  <si>
    <t>Poznámka k položce:
vhor. tř. 3= 50%</t>
  </si>
  <si>
    <t>11.83*0.5</t>
  </si>
  <si>
    <t>132301202</t>
  </si>
  <si>
    <t>Hloubení zapažených i nezapažených rýh šířky přes 600 do 2 000 mm s urovnáním dna do předepsaného profilu a spádu v hornině tř. 4 přes 100 do 1 000 m3</t>
  </si>
  <si>
    <t>1784567842</t>
  </si>
  <si>
    <t>Poznámka k položce:
30% v hor.4</t>
  </si>
  <si>
    <t xml:space="preserve">"dle tabulky VV - výtlačné potrubíi"  16.9*0.3 </t>
  </si>
  <si>
    <t>"Celkem: "5.07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</si>
  <si>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</si>
  <si>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</si>
  <si>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-367320394</t>
  </si>
  <si>
    <t>5.07*0.7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</si>
  <si>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</si>
  <si>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</si>
  <si>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-20299088</t>
  </si>
  <si>
    <t>Poznámka k položce:
přesun ornice na mezideponiia zpět</t>
  </si>
  <si>
    <t>A16</t>
  </si>
  <si>
    <t>2*(0.15*975.178)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</si>
  <si>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</si>
  <si>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</si>
  <si>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-50207705</t>
  </si>
  <si>
    <t>Poznámka k položce:
zpětný zássyp a násyp = 2016,774 m3  výkopy = 3232,394 m3</t>
  </si>
  <si>
    <t>A17</t>
  </si>
  <si>
    <t>" výkop rýh z pol. 132201202, 132301202  výtlak "        16.9</t>
  </si>
  <si>
    <t>B17</t>
  </si>
  <si>
    <t>"zpětný zásyp dle VV - výtlačné potrubí"                       12.93</t>
  </si>
  <si>
    <t>C17</t>
  </si>
  <si>
    <t>"výkop jam z pol.  131201103, 131301103"          1607.747+1607.747</t>
  </si>
  <si>
    <t>D17</t>
  </si>
  <si>
    <t>"zpětný zásyp dle tab. kubatur zdi"                      1761.24</t>
  </si>
  <si>
    <t>E17</t>
  </si>
  <si>
    <t>"zpětný zásyp jam - pro úhlovou zeď  "             (2.74-1.21)*35</t>
  </si>
  <si>
    <t>F17</t>
  </si>
  <si>
    <t>"zásyp části schodiště  řez 111.854,G,H"             2*58.952-(0.47*3.1*2+0.615*5.1)</t>
  </si>
  <si>
    <t>G17</t>
  </si>
  <si>
    <t>"zemina na násyp nad terén z rubu zdi - pol. 171101104"      77.2</t>
  </si>
  <si>
    <t>H17</t>
  </si>
  <si>
    <t>"Celkem: "16.9+12.93+3215.494+1761.24+53.55+111.854+77.2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</si>
  <si>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</si>
  <si>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</si>
  <si>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396467155</t>
  </si>
  <si>
    <t>A18</t>
  </si>
  <si>
    <t>2*5249.168</t>
  </si>
  <si>
    <t>B18</t>
  </si>
  <si>
    <t>"Celkem: "10498.336</t>
  </si>
  <si>
    <t>162701155</t>
  </si>
  <si>
    <t>Vodorovné přemístění výkopku nebo sypaniny po suchu na obvyklém dopravním prostředku, bez naložení výkopku, avšak se složením bez rozhrnutí z horniny tř. 5 až 7 na vzdálenost přes 9 000 do 10 000 m</t>
  </si>
  <si>
    <t>1565972865</t>
  </si>
  <si>
    <t>A19</t>
  </si>
  <si>
    <t>"dle pol. 120901121 - vybouraný beton"    749.170</t>
  </si>
  <si>
    <t>162701159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</si>
  <si>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</si>
  <si>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1648855221</t>
  </si>
  <si>
    <t>A20</t>
  </si>
  <si>
    <t>2*749.17</t>
  </si>
  <si>
    <t>B20</t>
  </si>
  <si>
    <t>"Celkem: "1498.34</t>
  </si>
  <si>
    <t>167151111</t>
  </si>
  <si>
    <t>Nakládání, skládání a překládání neulehlého výkopku nebo sypaniny strojně nakládání, množství přes 100 m3, z hornin třídy těžitelnosti I, skupiny 1 až 3</t>
  </si>
  <si>
    <t>1043150535</t>
  </si>
  <si>
    <t>Poznámka k položce:
naložení ornice na mezideponii</t>
  </si>
  <si>
    <t>A21</t>
  </si>
  <si>
    <t>292.553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</si>
  <si>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</si>
  <si>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</si>
  <si>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-1539867469</t>
  </si>
  <si>
    <t>A22</t>
  </si>
  <si>
    <t>"násyp nad terén z rubu zdi- dle tab kubatur"        77.2</t>
  </si>
  <si>
    <t>171201201</t>
  </si>
  <si>
    <t>Uložení sypaniny na skládky</t>
  </si>
  <si>
    <t>1074867468</t>
  </si>
  <si>
    <t>Poznámka k položce:
sypaniny, ornice a vybouraných hmot</t>
  </si>
  <si>
    <t>A23</t>
  </si>
  <si>
    <t>"zemina z pol.  131201103, 131301103"          1607.747+1607.747</t>
  </si>
  <si>
    <t>B23</t>
  </si>
  <si>
    <t>"zemina z pol. 132201202, 132301202  výtlak "        16.9</t>
  </si>
  <si>
    <t>C23</t>
  </si>
  <si>
    <t>"ornice "        292.553</t>
  </si>
  <si>
    <t>D23</t>
  </si>
  <si>
    <t>"pol. 162701155 - beton"          749.170</t>
  </si>
  <si>
    <t>E23</t>
  </si>
  <si>
    <t>"Celkem: "3215.494+16.9+292.553+749.17</t>
  </si>
  <si>
    <t>171201211</t>
  </si>
  <si>
    <t>Poplatek za uložení stavebního odpadu na skládce (skládkovné) zeminy a kameniva zatříděného do Katalogu odpadů pod kódem 170 504</t>
  </si>
  <si>
    <t>T</t>
  </si>
  <si>
    <t>489922242</t>
  </si>
  <si>
    <t>A24</t>
  </si>
  <si>
    <t>" z pol. 171201201 - zemina"    (1607.747+1607.747+16.9)*1.9</t>
  </si>
  <si>
    <t>25</t>
  </si>
  <si>
    <t>174101101</t>
  </si>
  <si>
    <t>Zásyp sypaninou z jakékoliv horniny s uložením výkopku ve vrstvách se zhutněním jam, šachet, rýh nebo kolem objektů v těchto vykopávkách</t>
  </si>
  <si>
    <t>-951915897</t>
  </si>
  <si>
    <t>A25</t>
  </si>
  <si>
    <t>"dle tabulky kubatur zásyp jam, zeď "   1761.24</t>
  </si>
  <si>
    <t>B25</t>
  </si>
  <si>
    <t>"zásyp rozšíření pro úhlovou zeď  "        (2.74-1.21)*35</t>
  </si>
  <si>
    <t>C25</t>
  </si>
  <si>
    <t>"zásyp části schodiště  řez F,G,H"    2*58.952-(0.47*3.1*2+0.615*5.1)</t>
  </si>
  <si>
    <t>D25</t>
  </si>
  <si>
    <t>"Celkem: "1761.24+53.55+111.854</t>
  </si>
  <si>
    <t>26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</si>
  <si>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</si>
  <si>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</si>
  <si>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1521316110</t>
  </si>
  <si>
    <t>A26</t>
  </si>
  <si>
    <t>"rub opěrné zdi tl. 30cm            km 0,040-0,348 35"    2.0*0.3*308</t>
  </si>
  <si>
    <t>27</t>
  </si>
  <si>
    <t>58337302</t>
  </si>
  <si>
    <t>štěrkopísek frakce 0/16</t>
  </si>
  <si>
    <t>1850951243</t>
  </si>
  <si>
    <t>A27</t>
  </si>
  <si>
    <t>184.8*1.76</t>
  </si>
  <si>
    <t>28</t>
  </si>
  <si>
    <t>181301112</t>
  </si>
  <si>
    <t>Rozprostření a urovnání ornice v rovině nebo ve svahu sklonu do 1:5 při souvislé ploše přes 500 m2, tl. vrstvy přes 100 do 150 mm</t>
  </si>
  <si>
    <t>365293571</t>
  </si>
  <si>
    <t>A28</t>
  </si>
  <si>
    <t>B28</t>
  </si>
  <si>
    <t>"odpočet ve svahu"      -(161.8+13.25)</t>
  </si>
  <si>
    <t>C28</t>
  </si>
  <si>
    <t>"Celkem: "975.178+-175.05</t>
  </si>
  <si>
    <t>29</t>
  </si>
  <si>
    <t>181411121</t>
  </si>
  <si>
    <t>Založení trávníku na půdě předem připravené plochy do 1000 m2 výsevem včetně utažení lučního v rovině nebo na svahu do 1:5</t>
  </si>
  <si>
    <t>1914043989</t>
  </si>
  <si>
    <t>A29</t>
  </si>
  <si>
    <t>"dle pol. 181301112"    800.128</t>
  </si>
  <si>
    <t>30</t>
  </si>
  <si>
    <t>181411122</t>
  </si>
  <si>
    <t>Založení trávníku na půdě předem připravené plochy do 1000 m2 výsevem včetně utažení lučního na svahu přes 1:5 do 1:2</t>
  </si>
  <si>
    <t>-1770009511</t>
  </si>
  <si>
    <t>A30</t>
  </si>
  <si>
    <t>"dle pol. 182301122"       174.05</t>
  </si>
  <si>
    <t>31</t>
  </si>
  <si>
    <t>00572410</t>
  </si>
  <si>
    <t>osivo směs travní parková</t>
  </si>
  <si>
    <t>KG</t>
  </si>
  <si>
    <t>-979588847</t>
  </si>
  <si>
    <t>Poznámka k položce:
5% ztratné</t>
  </si>
  <si>
    <t>A31</t>
  </si>
  <si>
    <t xml:space="preserve">"k pol. 181411121 15.343 181411122"   (800.128+174.050)*0.015*1.05   </t>
  </si>
  <si>
    <t>32</t>
  </si>
  <si>
    <t>181951102</t>
  </si>
  <si>
    <t>Úprava pláně vyrovnáním výškových rozdílů v hornině tř. 1 až 4 se zhutněním</t>
  </si>
  <si>
    <t>428892215</t>
  </si>
  <si>
    <t>A32</t>
  </si>
  <si>
    <t>"pod ohumusováním  z pol. 181301112, 180301122"     800.128+175.050</t>
  </si>
  <si>
    <t>B32</t>
  </si>
  <si>
    <t>"Celkem: "975.178</t>
  </si>
  <si>
    <t>33</t>
  </si>
  <si>
    <t>182201101</t>
  </si>
  <si>
    <t>Svahování trvalých svahů do projektovaných profilů s potřebným přemístěním výkopku při svahování násypů v jakékoliv hornině</t>
  </si>
  <si>
    <t>1558913585</t>
  </si>
  <si>
    <t>A33</t>
  </si>
  <si>
    <t>"z pol. 182301122"  175.05</t>
  </si>
  <si>
    <t>34</t>
  </si>
  <si>
    <t>182301122</t>
  </si>
  <si>
    <t>Rozprostření a urovnání ornice ve svahu sklonu přes 1:5 při souvislé ploše do 500 m2, tl. vrstvy přes 100 do 150 mm</t>
  </si>
  <si>
    <t>-464860810</t>
  </si>
  <si>
    <t>A34</t>
  </si>
  <si>
    <t>"dle situace , ve svahu"      161.8+13.25</t>
  </si>
  <si>
    <t>Zakládání</t>
  </si>
  <si>
    <t>35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</si>
  <si>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</si>
  <si>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</si>
  <si>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435603716</t>
  </si>
  <si>
    <t>Poznámka k položce:
potrubí ve dně výkopu - oprava výtlačného potrubí, včetně šp lože a obsypu</t>
  </si>
  <si>
    <t>A35</t>
  </si>
  <si>
    <t>"vodorovné potrubí v rýze DN80"        5.3</t>
  </si>
  <si>
    <t>36</t>
  </si>
  <si>
    <t>28611223</t>
  </si>
  <si>
    <t>trubka drenážní flexibilní PVC DN 100mm</t>
  </si>
  <si>
    <t>1047582860</t>
  </si>
  <si>
    <t>A36</t>
  </si>
  <si>
    <t>"z pol. 212752212"          5.3</t>
  </si>
  <si>
    <t>37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</si>
  <si>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</si>
  <si>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</si>
  <si>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1720889310</t>
  </si>
  <si>
    <t>Poznámka k položce:
drenážní potrubí zaústěné do vsakovací šachty, včetně šp lože a obsyp</t>
  </si>
  <si>
    <t>A37</t>
  </si>
  <si>
    <t>"drenáž rubu zdi z výkr.č. 4.1"   35+123+42+60</t>
  </si>
  <si>
    <t>38</t>
  </si>
  <si>
    <t>28611225</t>
  </si>
  <si>
    <t>trubka drenážní flexibilní PVC DN 160mm</t>
  </si>
  <si>
    <t>-508301664</t>
  </si>
  <si>
    <t>A38</t>
  </si>
  <si>
    <t>"dle pol. 212752213"    260</t>
  </si>
  <si>
    <t>39</t>
  </si>
  <si>
    <t>214500211R</t>
  </si>
  <si>
    <t>Zřízení výplně rýhy s drenážním potrubím z trub DN do 200 štěrkem, pískem nebo štěrkopískem, výšky přes 300 do 550 mm</t>
  </si>
  <si>
    <t>KUS</t>
  </si>
  <si>
    <t>-1168291278</t>
  </si>
  <si>
    <t>40</t>
  </si>
  <si>
    <t>1020428101</t>
  </si>
  <si>
    <t>A40</t>
  </si>
  <si>
    <t>" ve vsakovacích šachtách 2 ks"      3.14*0.5*0.5*0.5*1.75*2</t>
  </si>
  <si>
    <t>41</t>
  </si>
  <si>
    <t>215901101</t>
  </si>
  <si>
    <t>Zhutnění podloží pod násypy z rostlé horniny tř. 1 až 4 z hornin soudružných do 92 % PS a nesoudržných sypkých relativní ulehlosti I(d) do 0,8</t>
  </si>
  <si>
    <t>-999533233</t>
  </si>
  <si>
    <t>A41</t>
  </si>
  <si>
    <t>"dle příčných řezů - opěrná zeď"    2.2*300</t>
  </si>
  <si>
    <t>B41</t>
  </si>
  <si>
    <t>"dle příč. řezů úhlová zeď "              2.3*34</t>
  </si>
  <si>
    <t>C41</t>
  </si>
  <si>
    <t>"schodiště  č. 2,6,3 "                           (4.5*2+6.5)*3</t>
  </si>
  <si>
    <t>D41</t>
  </si>
  <si>
    <t>"tribuna 660"                                            ( 0.9+1.9+2.0)*6.8*2+(0.9+3)*6.8*3</t>
  </si>
  <si>
    <t>E41</t>
  </si>
  <si>
    <t>"schodiště č. 1"                                    (0.9+2.0+3.0)*2.1</t>
  </si>
  <si>
    <t>F41</t>
  </si>
  <si>
    <t xml:space="preserve">"tribuna 78.2"                                            ( 0.9+8.5)*(7*3+7.15*2+7.25*2)       </t>
  </si>
  <si>
    <t>G41</t>
  </si>
  <si>
    <t>"schodiště  č. 7,8"                              (1.7*2.0*2)+(4.625*0.5*5*2)</t>
  </si>
  <si>
    <t>H41</t>
  </si>
  <si>
    <t>"schodiště  č. 4,5"                             (1.35+2.45+5.8)*2.8*2</t>
  </si>
  <si>
    <t>I41</t>
  </si>
  <si>
    <t>"pod rampou"                                      12.75+9.4+14+1.3*1.6*2+0.5*2*3+0.5*6</t>
  </si>
  <si>
    <t>J41</t>
  </si>
  <si>
    <t>"Celkem: "660+78.2+46.5+144.84+12.39+468.12+29.925+53.76+46.31</t>
  </si>
  <si>
    <t>42</t>
  </si>
  <si>
    <t>225311112</t>
  </si>
  <si>
    <t>Maloprofilové vrty jádrové  průměru přes 93 do 156 mm do úklonu 45° v hl 0 až 25 m v hornině tř. I a II</t>
  </si>
  <si>
    <t>-1883777722</t>
  </si>
  <si>
    <t xml:space="preserve">""""""2x4 piloty na 1 díl dl. 8m, dl. piloty 4m   DC 05-08, DC11-16, DC 19-28, DC31-38" </t>
  </si>
  <si>
    <t>A42</t>
  </si>
  <si>
    <t>" celkem 248 ks, z úrovně pro vrtání=5m"       (28*4*2+6*2*2)*5</t>
  </si>
  <si>
    <t>43</t>
  </si>
  <si>
    <t>23233111R</t>
  </si>
  <si>
    <t>Vytažení dřevěných kůlů nebo pilot svislých průměru do 120 mm, zaberaněných na délku od 0 do 2 m</t>
  </si>
  <si>
    <t>-444344102</t>
  </si>
  <si>
    <t>Poznámka k položce:
odřezání a zapravení stávajících pilot</t>
  </si>
  <si>
    <t>A43</t>
  </si>
  <si>
    <t>0.5*248</t>
  </si>
  <si>
    <t>44</t>
  </si>
  <si>
    <t>273311127</t>
  </si>
  <si>
    <t>Základové konstrukce z betonu prostého desky ve výkopu nebo na hlavách pilot C 25/30</t>
  </si>
  <si>
    <t>-1275827751</t>
  </si>
  <si>
    <t>A44</t>
  </si>
  <si>
    <t>"bet. základ pod rozvodnou skříň"       1.8*0.75*0.2</t>
  </si>
  <si>
    <t>45</t>
  </si>
  <si>
    <t>273354111</t>
  </si>
  <si>
    <t>Bednění základových konstrukcí desek zřízení</t>
  </si>
  <si>
    <t>-1588985802</t>
  </si>
  <si>
    <t>A45</t>
  </si>
  <si>
    <t>"základ pro rozvodnou skříň"    (1.8+0.75)*2*0.2</t>
  </si>
  <si>
    <t>46</t>
  </si>
  <si>
    <t>273354211</t>
  </si>
  <si>
    <t>Bednění základových konstrukcí desek odstranění bednění</t>
  </si>
  <si>
    <t>1780750683</t>
  </si>
  <si>
    <t>A46</t>
  </si>
  <si>
    <t>"dle pol.  273354111"       1.02</t>
  </si>
  <si>
    <t>47</t>
  </si>
  <si>
    <t>274321117</t>
  </si>
  <si>
    <t>Základové konstrukce z betonu železového pásy, prahy, věnce a ostruhy ve výkopu nebo na hlavách pilot C 25/30</t>
  </si>
  <si>
    <t>1226943411</t>
  </si>
  <si>
    <t xml:space="preserve">""""""základ tížní zdi DC 05, 07, 08, 11-16, 19-23, 28, 29, 32-36, 38 - viz výkr.9.1"   </t>
  </si>
  <si>
    <t>A47</t>
  </si>
  <si>
    <t>1.4*0.8*8*22</t>
  </si>
  <si>
    <t>""""""základ tížní zdi DC 06, 37 - viz. výkr.č. 9.2"        1,4*0,8*8*2tížní</t>
  </si>
  <si>
    <t>B47</t>
  </si>
  <si>
    <t>"základ tížní zdi DC 24, 27 - viz. výkr.č. 9.3"        1.4*0.8*8*2</t>
  </si>
  <si>
    <t>C47</t>
  </si>
  <si>
    <t>"základ tížní zdi DC 25, 26 - viz. výkr.č. 9.4"        1.4*0.8*7.55*2</t>
  </si>
  <si>
    <t>D47</t>
  </si>
  <si>
    <t xml:space="preserve">"základ tížní zdi DC 01-DC 03A"                               0.6*1.5*6.8*3   </t>
  </si>
  <si>
    <t>E47</t>
  </si>
  <si>
    <t>"úhlová zeď - zaklad DC 03B  pl.*hl."                         11.825*0.6</t>
  </si>
  <si>
    <t>F47</t>
  </si>
  <si>
    <t>"úhlová zeď - zaklad  DC 04   pl. *hl."                         0.6*1.5*6</t>
  </si>
  <si>
    <t>G47</t>
  </si>
  <si>
    <t>"šikmá rampa - víz. výkr.č. 9.7"                                     1.5*0.5*(0.65+0.6)</t>
  </si>
  <si>
    <t>H47</t>
  </si>
  <si>
    <t>"dtto, mezipodesta základ      stř. dl*š* v"               2.55*0.7*0.65</t>
  </si>
  <si>
    <t xml:space="preserve">""""""dílce u schodiště  - S2,3,6 z výkr.č. 9.8" </t>
  </si>
  <si>
    <t>I47</t>
  </si>
  <si>
    <t>"DC 09, DC10, DC30, DC31"    0.8*1.2*(4.65+2.56)*4</t>
  </si>
  <si>
    <t>J47</t>
  </si>
  <si>
    <t xml:space="preserve">"DC 17, DC 18"                            0.8*1.2*(3.65+2.56)*2   </t>
  </si>
  <si>
    <t>K47</t>
  </si>
  <si>
    <t>"Celkem: "197.12+17.92+16.912+18.36+7.095+5.4+0.938+1.16+27.686+11.923</t>
  </si>
  <si>
    <t>48</t>
  </si>
  <si>
    <t>274354111</t>
  </si>
  <si>
    <t>Bednění základových konstrukcí pasů, prahů, věnců a ostruh zřízení</t>
  </si>
  <si>
    <t>-1319447927</t>
  </si>
  <si>
    <t>49</t>
  </si>
  <si>
    <t>274354211</t>
  </si>
  <si>
    <t>Bednění základových konstrukcí pasů, prahů, věnců a ostruh odstranění bednění</t>
  </si>
  <si>
    <t>1162890179</t>
  </si>
  <si>
    <t>A49</t>
  </si>
  <si>
    <t>"dle pol. 274354111"  479.640</t>
  </si>
  <si>
    <t>50</t>
  </si>
  <si>
    <t>274361116</t>
  </si>
  <si>
    <t>Výztuž základových konstrukcí pasů, prahů, věnců a ostruh z betonářské oceli 10 505 (R) nebo BSt 500</t>
  </si>
  <si>
    <t>1858586714</t>
  </si>
  <si>
    <t>Poznámka k položce:
120 kg/m3</t>
  </si>
  <si>
    <t>A50</t>
  </si>
  <si>
    <t>"hlavní opěrná zeď    dl.*výztuž v kg/m1"          299.25*50*0.001</t>
  </si>
  <si>
    <t>B50</t>
  </si>
  <si>
    <t>"uhlová zeď                 dl.* výztuž v kg/m1"                  34*90*0.001</t>
  </si>
  <si>
    <t>C50</t>
  </si>
  <si>
    <t>"Celkem: "14.963+3.06</t>
  </si>
  <si>
    <t>51</t>
  </si>
  <si>
    <t>282602112</t>
  </si>
  <si>
    <t>Injektování povrchové s dvojitým obturátorem mikropilot nebo kotev tlakem přes 0,60 do 2,0 MPa</t>
  </si>
  <si>
    <t>-49366294</t>
  </si>
  <si>
    <t>A51</t>
  </si>
  <si>
    <t>"dle pol. 225211112, avšak bez injet. kořene dl. 2m"    (28*4*2+6*2*2)*1.2</t>
  </si>
  <si>
    <t>52</t>
  </si>
  <si>
    <t>58521130</t>
  </si>
  <si>
    <t>cement portlandský CEM I 42,5MPa</t>
  </si>
  <si>
    <t>874160542</t>
  </si>
  <si>
    <t>A52</t>
  </si>
  <si>
    <t>" injektáž kořene dl. 2m"      (28*4*2+6*2*2)*2*3.14*0.04*0.04*2.4</t>
  </si>
  <si>
    <t>53</t>
  </si>
  <si>
    <t>283111112</t>
  </si>
  <si>
    <t>Zřízení ocelových, trubkových mikropilot tlakové i tahové svislé nebo odklon od svislice do 60° část hladká, průměru přes 80 do 105 mm</t>
  </si>
  <si>
    <t>-929696889</t>
  </si>
  <si>
    <t>Poznámka k položce:
část trubky dl. 2 m</t>
  </si>
  <si>
    <t>A53</t>
  </si>
  <si>
    <t>"dle pol. 225211112, dl.2m"    (28*4*2+6*2*2)*2</t>
  </si>
  <si>
    <t>54</t>
  </si>
  <si>
    <t>14011066</t>
  </si>
  <si>
    <t>trubka ocelová bezešvá hladká jakost 11 353 89x10mm</t>
  </si>
  <si>
    <t>-342393935</t>
  </si>
  <si>
    <t>A54</t>
  </si>
  <si>
    <t>" z pol. 283111112"   496</t>
  </si>
  <si>
    <t>55</t>
  </si>
  <si>
    <t>283111122</t>
  </si>
  <si>
    <t>Zřízení ocelových, trubkových mikropilot tlakové i tahové svislé nebo odklon od svislice do 60° část manžetová, průměru přes 80 do 105 mm</t>
  </si>
  <si>
    <t>1289716126</t>
  </si>
  <si>
    <t>Poznámka k položce:
trubka s manžetou</t>
  </si>
  <si>
    <t>A55</t>
  </si>
  <si>
    <t>56</t>
  </si>
  <si>
    <t>14011066a</t>
  </si>
  <si>
    <t>505416302</t>
  </si>
  <si>
    <t>57</t>
  </si>
  <si>
    <t>283131112</t>
  </si>
  <si>
    <t>Zřízení hlav trubkových mikropilot namáhaných tlakem i tahem, průměru přes 80 do 105 mm</t>
  </si>
  <si>
    <t>1899188135</t>
  </si>
  <si>
    <t>A57</t>
  </si>
  <si>
    <t xml:space="preserve">  28*4*2+6*2*2</t>
  </si>
  <si>
    <t>58</t>
  </si>
  <si>
    <t>14011066.1</t>
  </si>
  <si>
    <t>-1168934901</t>
  </si>
  <si>
    <t>A58</t>
  </si>
  <si>
    <t>"   počet kusů  x dl."      248*0.5</t>
  </si>
  <si>
    <t>23-M</t>
  </si>
  <si>
    <t>Montáže potrubí</t>
  </si>
  <si>
    <t>59</t>
  </si>
  <si>
    <t>230140049</t>
  </si>
  <si>
    <t>Montáž trubek Ø 89 mm, tl. 4 mm</t>
  </si>
  <si>
    <t>-1584501768</t>
  </si>
  <si>
    <t>Poznámka k položce:
včetně montáže kolena k napojení požármí koncovky</t>
  </si>
  <si>
    <t>A59</t>
  </si>
  <si>
    <t>"výtlačné potrubí vodovodní - horní svislá část " 1</t>
  </si>
  <si>
    <t>60</t>
  </si>
  <si>
    <t>55261308</t>
  </si>
  <si>
    <t>trubka z ušlechtilé oceli (nerez) lisovací spoj dl 6m DN 80</t>
  </si>
  <si>
    <t>-729468395</t>
  </si>
  <si>
    <t>61</t>
  </si>
  <si>
    <t>230140179</t>
  </si>
  <si>
    <t>Montáž trubních dílců přivařovacích Ø 89, tl. 4 mm</t>
  </si>
  <si>
    <t>737976054</t>
  </si>
  <si>
    <t>62</t>
  </si>
  <si>
    <t>55261341</t>
  </si>
  <si>
    <t>koleno 90° z ušlechtilé oceli (nerez) lisovací spoj pro rozvod pitné vody DN 80</t>
  </si>
  <si>
    <t>-2004465500</t>
  </si>
  <si>
    <t>Svislé a kompletní konstrukce</t>
  </si>
  <si>
    <t>63</t>
  </si>
  <si>
    <t>317321117</t>
  </si>
  <si>
    <t>Římsy ze železového betonu C 25/30</t>
  </si>
  <si>
    <t>1277015849</t>
  </si>
  <si>
    <t>Poznámka k položce:
beton C 25/30  XF2</t>
  </si>
  <si>
    <t>64</t>
  </si>
  <si>
    <t>317353121</t>
  </si>
  <si>
    <t>Bednění mostní římsy zřízení všech tvarů</t>
  </si>
  <si>
    <t>761575003</t>
  </si>
  <si>
    <t>""""""římsa opěrné zdi z výkr. č. 9.1   DC 05, 07, 08, 11-16, 19-23, 28,29, 32-36,38,06,37,24,27"</t>
  </si>
  <si>
    <t>A64</t>
  </si>
  <si>
    <t>(0.3*8*2+0.22*2)*26</t>
  </si>
  <si>
    <t>B64</t>
  </si>
  <si>
    <t>"římsa opěrné zdi z výkr. č. 9.4    DC  25,26"       (0.3*7.5*2+0.22*2)*2</t>
  </si>
  <si>
    <t>C64</t>
  </si>
  <si>
    <t>"římsa opěrné zdi č. 9.8   DC 17, 18"               (0.3*3.7*2+0.3*2.86*2+0.22*2+0.17*2)*2</t>
  </si>
  <si>
    <t>D64</t>
  </si>
  <si>
    <t>"římsa opěrné zdi č. 9.8   DC 09,10,30,31"    (0.3*4.7*2+0.3*2.86*2+0.22*2+0.17*2)*4</t>
  </si>
  <si>
    <t>E64</t>
  </si>
  <si>
    <t>"Celkem: "136.24+9.88+9.432+21.264</t>
  </si>
  <si>
    <t>65</t>
  </si>
  <si>
    <t>317353191</t>
  </si>
  <si>
    <t>Bednění mostní římsy Příplatek k ceně za bednění oblouku, poloměru do 200 m</t>
  </si>
  <si>
    <t>2133873465</t>
  </si>
  <si>
    <t>"""""DC 06,37</t>
  </si>
  <si>
    <t>A65</t>
  </si>
  <si>
    <t>(0.3*8*2+0.22*2)*2</t>
  </si>
  <si>
    <t>66</t>
  </si>
  <si>
    <t>317353221</t>
  </si>
  <si>
    <t>Bednění mostní římsy odstranění všech tvarů</t>
  </si>
  <si>
    <t>-162354757</t>
  </si>
  <si>
    <t>A66</t>
  </si>
  <si>
    <t>"z pol. 317321117"        176.816</t>
  </si>
  <si>
    <t>67</t>
  </si>
  <si>
    <t>31735331R</t>
  </si>
  <si>
    <t>Bednění mostní římsy vložení matrice do bednění</t>
  </si>
  <si>
    <t>1710983320</t>
  </si>
  <si>
    <t>Poznámka k položce:
montáž a dodávka matric, soprava, příplatek za pracnost</t>
  </si>
  <si>
    <t xml:space="preserve">""""""z obou stran parapetní zídky"  </t>
  </si>
  <si>
    <t>A67</t>
  </si>
  <si>
    <t>"DC 01,02,03A"   (2.8*0.35+2.8*0.7)*6</t>
  </si>
  <si>
    <t>B67</t>
  </si>
  <si>
    <t>"DC 03B"              (3.7+2.3)*1.45+(3.7+2.3)*0.95</t>
  </si>
  <si>
    <t>C67</t>
  </si>
  <si>
    <t>"DC 04"                2.6*1.45+2.6*0.95</t>
  </si>
  <si>
    <t>D67</t>
  </si>
  <si>
    <t>"DC 05,07,08,11-16,19-23,28,29,32-36,38,24,27"  3.4*0.8*4*24 "ks</t>
  </si>
  <si>
    <t>E67</t>
  </si>
  <si>
    <t>"DC 06,37 do oblouku"   2* (3.3+3.4)*0.8*2</t>
  </si>
  <si>
    <t>F67</t>
  </si>
  <si>
    <t>"u schodiště č. 2,6  DC 09,10,30, 31"        (3.4*0.8*4+2.4*0.8*4)*4</t>
  </si>
  <si>
    <t>G67</t>
  </si>
  <si>
    <t>"u schodiště č. 3  DC 17,18"                        2.4*0.8*4*2</t>
  </si>
  <si>
    <t>H67</t>
  </si>
  <si>
    <t>"u tribuny 14.4  DC 25, 26    š*v*počet+pl uskakované"      (3.4*0.8*3+2.1)*2 "ks</t>
  </si>
  <si>
    <t>I67</t>
  </si>
  <si>
    <t>"u rozvodné skříně"   1.9*(0.5*2+1.0)</t>
  </si>
  <si>
    <t>J67</t>
  </si>
  <si>
    <t>"Celkem: "17.64+14.4+6.24+261.12+21.44+74.24+15.36+20.52+3.8</t>
  </si>
  <si>
    <t>68</t>
  </si>
  <si>
    <t>317361116</t>
  </si>
  <si>
    <t>Výztuž mostních železobetonových říms z betonářské oceli 10 505 (R) nebo BSt 500</t>
  </si>
  <si>
    <t>2031190428</t>
  </si>
  <si>
    <t>A68</t>
  </si>
  <si>
    <t>"římsa na opěrné zdi    dl. * kg/m1"             299.25* 60*0.001</t>
  </si>
  <si>
    <t>69</t>
  </si>
  <si>
    <t>321213235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</si>
  <si>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se zatřením spár, na cementovou maltu</t>
  </si>
  <si>
    <t>-1461773181</t>
  </si>
  <si>
    <t>Poznámka k položce:
spárováno hmotou odolnou proti mrazu</t>
  </si>
  <si>
    <t>70</t>
  </si>
  <si>
    <t>327324127</t>
  </si>
  <si>
    <t>Opěrné zdi a valy z betonu železového odolný proti agresivnímu prostředí tř. C 25/30</t>
  </si>
  <si>
    <t>-838460008</t>
  </si>
  <si>
    <t>Poznámka k položce:
beton C 25/30 XF2</t>
  </si>
  <si>
    <t xml:space="preserve">""""""dřík opěrné zdi DC 05, 07, 08, 11-16, 19-23, 28, 29, 32-36, 38 - viz výkr.9.1" </t>
  </si>
  <si>
    <t>A70</t>
  </si>
  <si>
    <t>(0.853*6.8+1.333*1.2)*22</t>
  </si>
  <si>
    <t>B70</t>
  </si>
  <si>
    <t>"dřík opěrné zdi DC 06, 37, 24,  27 - viz. výkr.č. 9.2, 9.3"    (0.853*6.8+1.333*1.2)*4</t>
  </si>
  <si>
    <t>C70</t>
  </si>
  <si>
    <t>"dřík opěrné zdi DC 25,  26 - viz. výkr.č. 9.4"       0.853*7.27*2</t>
  </si>
  <si>
    <t>D70</t>
  </si>
  <si>
    <t>"dřík OZ DC 01-04"    3*1.4*0.45*6.8+2.72*1.9+3.4*1.9</t>
  </si>
  <si>
    <t>E70</t>
  </si>
  <si>
    <t>"dřík OZ u schodišť   2,6     DC 09,10,30,31"   0.853*(3.4+2.56)*4</t>
  </si>
  <si>
    <t>F70</t>
  </si>
  <si>
    <t xml:space="preserve">"dtto"                                                                 1.333*(0.6+0.3+0.45)*4   </t>
  </si>
  <si>
    <t>G70</t>
  </si>
  <si>
    <t>"dřík OZ u schodišě  3     DC 17,18"          0.853*(2.4+2.56)*2</t>
  </si>
  <si>
    <t>H70</t>
  </si>
  <si>
    <t>"dtto"                                                                 1.333*(0.6+0.3+0.45)*2</t>
  </si>
  <si>
    <t>I70</t>
  </si>
  <si>
    <t xml:space="preserve">"dřík uhlové zdi"        3*1.4*0.45*6.8+(2.72+3.4)*  1.9                                   </t>
  </si>
  <si>
    <t>""""""parapetní zídka viz. výkres tvaru  DC 05,07,08,11-16,19-23, 28, 29,32-36, 38, 06,37, 24,27"</t>
  </si>
  <si>
    <t>J70</t>
  </si>
  <si>
    <t>(0.288*6.8+0.368*1.2)*26</t>
  </si>
  <si>
    <t>K70</t>
  </si>
  <si>
    <t>"parapetní zídka DC 25,26"               (0.288*6.75+0.368*0.75)*2</t>
  </si>
  <si>
    <t>L70</t>
  </si>
  <si>
    <t>"parapetní zídka DC 09,10,30,31"   0.288*(3.4+2.56)*4+0.368*(0.3+0.6)*4</t>
  </si>
  <si>
    <t>M70</t>
  </si>
  <si>
    <t>"parapetní zídka DC 17,18"               0.288*(2.4+2.56)*2+0.368*(0.3+0.6)*2</t>
  </si>
  <si>
    <t>N70</t>
  </si>
  <si>
    <t>"Celkem: "162.8+29.6+12.403+24.48+20.336+7.198+8.462+3.599+24.48+62.4+4.44+8.191+3.519</t>
  </si>
  <si>
    <t>71</t>
  </si>
  <si>
    <t>327351211</t>
  </si>
  <si>
    <t>Bednění opěrných zdí a valů svislých i skloněných, výšky do 20 m zřízení</t>
  </si>
  <si>
    <t>-1187018449</t>
  </si>
  <si>
    <t>72</t>
  </si>
  <si>
    <t>327351221</t>
  </si>
  <si>
    <t>Bednění opěrných zdí a valů svislých i skloněných, výšky do 20 m odstranění</t>
  </si>
  <si>
    <t>356124344</t>
  </si>
  <si>
    <t>A72</t>
  </si>
  <si>
    <t>"dle pol. 327351211"      1900.772</t>
  </si>
  <si>
    <t>73</t>
  </si>
  <si>
    <t>327361016</t>
  </si>
  <si>
    <t>Výztuž opěrných zdí a valů průměru přes 12 mm, z oceli 10 505 (R) nebo BSt 500</t>
  </si>
  <si>
    <t>1741250422</t>
  </si>
  <si>
    <t>Poznámka k položce:
110 kg/m3</t>
  </si>
  <si>
    <t>74</t>
  </si>
  <si>
    <t>342311711</t>
  </si>
  <si>
    <t>Stěny a příčky z betonu výplňové a oddělovací pevné, ochranné přizdívky prostého tř. C 20/25</t>
  </si>
  <si>
    <t>-1175252891</t>
  </si>
  <si>
    <t>A74</t>
  </si>
  <si>
    <t>"přizdívka  rozvodné skříně "      0.25*(1.6+0.5*2)*2.1+0.3*0.2*1.6</t>
  </si>
  <si>
    <t>75</t>
  </si>
  <si>
    <t>348171111</t>
  </si>
  <si>
    <t>Osazení mostního ocelového zábradlí přímo do betonu říms</t>
  </si>
  <si>
    <t>-351430161</t>
  </si>
  <si>
    <t>76</t>
  </si>
  <si>
    <t>55391536R1</t>
  </si>
  <si>
    <t>zábradelní systémz s výplní ze svařované sítě</t>
  </si>
  <si>
    <t>-1211247985</t>
  </si>
  <si>
    <t>Poznámka k položce:
výška zábradlí  1,1m z masivních ocel. sloupků s výplní z nerezových sítí  dle TP  258 Mostní zábradlí  barva šedočerná polomatná</t>
  </si>
  <si>
    <t>A76</t>
  </si>
  <si>
    <t>"z pol. 348171111       tribuna B  TB 05 - v. zábradlí 1,1m"                                   9</t>
  </si>
  <si>
    <t>77</t>
  </si>
  <si>
    <t>55391536R2</t>
  </si>
  <si>
    <t>zábradlí ocelové s výplní ze svařované sítě nerez. v 0,7m</t>
  </si>
  <si>
    <t>-70524435</t>
  </si>
  <si>
    <t>Poznámka k položce:
výška zábradlí  0,7m z masivních ocel. sloupků s výplní z nerezových sítí  dle TP  258 Mostní zábradlí  barva šedočerná polomatná</t>
  </si>
  <si>
    <t>A77</t>
  </si>
  <si>
    <t>"tribuna 20.4 TA 03, TA 04, TA 05  - v. zábradlí 0,7m"       20.4</t>
  </si>
  <si>
    <t>Vodorovné konstrukce</t>
  </si>
  <si>
    <t>78</t>
  </si>
  <si>
    <t>430321414</t>
  </si>
  <si>
    <t>Schodišťové konstrukce a rampy z betonu železového (bez výztuže) stupně, schodnice, ramena, podesty s nosníky tř. C 25/30</t>
  </si>
  <si>
    <t>-1487742329</t>
  </si>
  <si>
    <t>79</t>
  </si>
  <si>
    <t>430361821</t>
  </si>
  <si>
    <t>Výztuž schodišťových konstrukcí a ramp stupňů, schodnic, ramen, podest s nosníky z betonářské oceli 10 505 (R) nebo BSt 500</t>
  </si>
  <si>
    <t>-444889103</t>
  </si>
  <si>
    <t>Poznámka k položce:
výztuž schodiště</t>
  </si>
  <si>
    <t>80</t>
  </si>
  <si>
    <t>430362021</t>
  </si>
  <si>
    <t>Výztuž schodišťových konstrukcí a ramp stupňů, schodnic, ramen, podest s nosníky ze svařovaných sítí z drátů typu KARI</t>
  </si>
  <si>
    <t>-113998569</t>
  </si>
  <si>
    <t>81</t>
  </si>
  <si>
    <t>431351121</t>
  </si>
  <si>
    <t>Bednění podest, podstupňových desek a ramp včetně podpěrné konstrukce výšky do 4 m půdorysně přímočarých zřízení</t>
  </si>
  <si>
    <t>-1596228352</t>
  </si>
  <si>
    <t>82</t>
  </si>
  <si>
    <t>431351122</t>
  </si>
  <si>
    <t>Bednění podest, podstupňových desek a ramp včetně podpěrné konstrukce výšky do 4 m půdorysně přímočarých odstranění</t>
  </si>
  <si>
    <t>1951274874</t>
  </si>
  <si>
    <t>A82</t>
  </si>
  <si>
    <t>" dle pol. zřízení  431351121"      232.377</t>
  </si>
  <si>
    <t>83</t>
  </si>
  <si>
    <t>451311511</t>
  </si>
  <si>
    <t>Podklad pod dlažbu z betonu prostého pro prostředí s mrazovými cykly tř. C 25/30 tl. do 100 mm</t>
  </si>
  <si>
    <t>1959632019</t>
  </si>
  <si>
    <t>Poznámka k položce:
beton C 20/25n</t>
  </si>
  <si>
    <t>A83</t>
  </si>
  <si>
    <t>"dle pol. 465513127R1"      86.525</t>
  </si>
  <si>
    <t>B83</t>
  </si>
  <si>
    <t>"dle pol. 465513127R2"      645</t>
  </si>
  <si>
    <t>C83</t>
  </si>
  <si>
    <t>"dle pol. 596841221"     93.275</t>
  </si>
  <si>
    <t>D83</t>
  </si>
  <si>
    <t>"Celkem: "86.525+645+93.275</t>
  </si>
  <si>
    <t>84</t>
  </si>
  <si>
    <t>451315113R</t>
  </si>
  <si>
    <t>Podkladní a výplňové vrstvy z betonu prostého tloušťky do 100 mm, z betonu C 8/10</t>
  </si>
  <si>
    <t>-590264354</t>
  </si>
  <si>
    <t>Poznámka k položce:
vnější průměr potrubí 90mm, vnitřní průměr chráničky 200 mm</t>
  </si>
  <si>
    <t>A84</t>
  </si>
  <si>
    <t>"šikmá rampa-pod rampami tl. 10cm"       (6.4+9.6)*1.5</t>
  </si>
  <si>
    <t>B84</t>
  </si>
  <si>
    <t>"Celkem: "24</t>
  </si>
  <si>
    <t>85</t>
  </si>
  <si>
    <t>451315133R</t>
  </si>
  <si>
    <t>Podkladní a výplňové vrstvy z betonu prostého tloušťky do 200 mm, z betonu C 8/10</t>
  </si>
  <si>
    <t>-1756483941</t>
  </si>
  <si>
    <t>A85</t>
  </si>
  <si>
    <t>"uhlová zeď  DC 01-04"                                                                                              2.5*34</t>
  </si>
  <si>
    <t>B85</t>
  </si>
  <si>
    <t>"tížní zeď DC 05 - 08, 11-16, 19-24, 27-29, 32-38"                                     2.4*8*26</t>
  </si>
  <si>
    <t>C85</t>
  </si>
  <si>
    <t>"tížní zeď DC 25,26"                                                                                           2.4*7.6*2</t>
  </si>
  <si>
    <t>D85</t>
  </si>
  <si>
    <t>"dílce tížní zdi u schodiště DC 09,10,30,31"                                           3.46*2.4*4</t>
  </si>
  <si>
    <t>E85</t>
  </si>
  <si>
    <t>"dílce tížní zdi u schodiště DC 17,18"                                                       2.46*2.4*2</t>
  </si>
  <si>
    <t>F85</t>
  </si>
  <si>
    <t xml:space="preserve">"schodiště č. 2,6"                                                                                                   3.7*4.96*2   </t>
  </si>
  <si>
    <t>G85</t>
  </si>
  <si>
    <t xml:space="preserve">"schodiště č. 3"                                                                                                           3.7*6.96 </t>
  </si>
  <si>
    <t>H85</t>
  </si>
  <si>
    <t>"schodiště č. 1  výkr.č. 9.5"                                                                                        1.55*2</t>
  </si>
  <si>
    <t>I85</t>
  </si>
  <si>
    <t>"šikmá rampa - pod základy"                                                          (1.4*1.5*2+1.6*2.6)</t>
  </si>
  <si>
    <t>J85</t>
  </si>
  <si>
    <t>"šikmá rampa -mezipodesta odměřená plocha z výkr.č.  9.7"                       10.97</t>
  </si>
  <si>
    <t>K85</t>
  </si>
  <si>
    <t>"tribuna 85 - pod základy               pl*dl včetně schodištních "        0.33*(6.8*5+2)</t>
  </si>
  <si>
    <t>L85</t>
  </si>
  <si>
    <t>"tribuna 85 pod TA 01,02 85 TA 03,04,05   pl*dl*počet"       1.24*6.8*2+0.75*6.8*3</t>
  </si>
  <si>
    <t>M85</t>
  </si>
  <si>
    <t xml:space="preserve">"tribuna 499.2    TB 01, 09"                                                                                       2.2*4.625*2 </t>
  </si>
  <si>
    <t>N85</t>
  </si>
  <si>
    <t xml:space="preserve">"tribuna 499.2   TB  02 - 03, 05, 07 - 08"                                                                2.2*7.075*5   </t>
  </si>
  <si>
    <t>O85</t>
  </si>
  <si>
    <t>"tribuna 499.2   TB 04, 06"                                                                                        2.2*7.125*2</t>
  </si>
  <si>
    <t>P85</t>
  </si>
  <si>
    <t>"schodiště  č. 3,4,7,8"                                                                            (2.2*2+0.4*1.5)*2</t>
  </si>
  <si>
    <t>Q85</t>
  </si>
  <si>
    <t>"výplňový beton pod schodištěm  č.1"     1.018*2</t>
  </si>
  <si>
    <t>R85</t>
  </si>
  <si>
    <t xml:space="preserve">"dtto,  č.2,6,"                                                                                  0.65*2*2+0.65*4                                     </t>
  </si>
  <si>
    <t>S85</t>
  </si>
  <si>
    <t>"dtto  č. 4,5"  1.8*2.0*2</t>
  </si>
  <si>
    <t>T85</t>
  </si>
  <si>
    <t>"výplňový beton pod tribunou 85"     0.75*13.6+0.55*20.4</t>
  </si>
  <si>
    <t>U85</t>
  </si>
  <si>
    <t>"dtto, pod tribunou 499.2"    1.8*56</t>
  </si>
  <si>
    <t>V85</t>
  </si>
  <si>
    <t>"Celkem: "85+499.2+36.48+33.216+11.808+36.704+25.752+3.1+8.36+10.97+11.88+32.164+20.35+77.825+31.35+10+2.036+5.2+7.2+21.42+100.8</t>
  </si>
  <si>
    <t>86</t>
  </si>
  <si>
    <t>451571221</t>
  </si>
  <si>
    <t>Podklad pod dlažbu ze štěrkopísku tl. do 100 mm</t>
  </si>
  <si>
    <t>-1130194091</t>
  </si>
  <si>
    <t>Poznámka k položce:
pod obnovenou dlažbu bermy</t>
  </si>
  <si>
    <t>A86</t>
  </si>
  <si>
    <t>"berma km  0,080 - 0,338"      2.5*258</t>
  </si>
  <si>
    <t>B86</t>
  </si>
  <si>
    <t>"dlažba  pro osoby  s omezenou schopností pohybu v km 0,050-0,080"     86.525</t>
  </si>
  <si>
    <t>C86</t>
  </si>
  <si>
    <t>"Celkem: "645+86.525</t>
  </si>
  <si>
    <t>87</t>
  </si>
  <si>
    <t>451573111</t>
  </si>
  <si>
    <t>Lože pod potrubí, stoky a drobné objekty v otevřeném výkopu z písku a štěrkopísku do 63 mm</t>
  </si>
  <si>
    <t>1691632358</t>
  </si>
  <si>
    <t>A87</t>
  </si>
  <si>
    <t>"lože pod vsakovací šachty  2ks"      3.14*0.75*0.75*0.1*2</t>
  </si>
  <si>
    <t>B87</t>
  </si>
  <si>
    <t>"lože pod plastové potrubí DN80, vodorovné (výtlačné)"    1.0*(5.3+0.9)*0.1</t>
  </si>
  <si>
    <t>C87</t>
  </si>
  <si>
    <t>"Celkem: "0.353+0.62</t>
  </si>
  <si>
    <t>88</t>
  </si>
  <si>
    <t>461991111R</t>
  </si>
  <si>
    <t>Zřízení ochranného opevnění z geotextilie, fólie nebo síťoviny</t>
  </si>
  <si>
    <t>-788664280</t>
  </si>
  <si>
    <t>Poznámka k položce:
vodorovná těsnící fólie pod drenáží</t>
  </si>
  <si>
    <t>A88</t>
  </si>
  <si>
    <t>"drenážní PE rohož  výkr.č. 4.1"         2.8*260</t>
  </si>
  <si>
    <t>B88</t>
  </si>
  <si>
    <t>"bentonitová rohož    výkr.č. 4.7"         2*14</t>
  </si>
  <si>
    <t>C88</t>
  </si>
  <si>
    <t>"Celkem: "728+28</t>
  </si>
  <si>
    <t>89</t>
  </si>
  <si>
    <t>69031050R</t>
  </si>
  <si>
    <t>bentonitová  těsnící rohož</t>
  </si>
  <si>
    <t>2143755888</t>
  </si>
  <si>
    <t>A89</t>
  </si>
  <si>
    <t>2*14</t>
  </si>
  <si>
    <t>90</t>
  </si>
  <si>
    <t>69331044</t>
  </si>
  <si>
    <t>rohož drenážní PE nelaminovaná 900g/m2</t>
  </si>
  <si>
    <t>1011703273</t>
  </si>
  <si>
    <t>A90</t>
  </si>
  <si>
    <t>" výkr.č. 4.1 "        728*1.02</t>
  </si>
  <si>
    <t>B90</t>
  </si>
  <si>
    <t>742.56 * 1.02"Koeficient množství</t>
  </si>
  <si>
    <t>91</t>
  </si>
  <si>
    <t>465513127R1</t>
  </si>
  <si>
    <t>Dlažba z lomového kamene lomařsky upraveného na cementovou maltu, s vyspárováním cementovou maltou, tl. kamene 200 mm</t>
  </si>
  <si>
    <t>170205196</t>
  </si>
  <si>
    <t>Poznámka k položce:
velkoformátová dlažba se zarovnáním spáry, včetně dodání dlažby  líc dlažby vhodný pro pohyb osob s omezenou schopností pohybu</t>
  </si>
  <si>
    <t>A91</t>
  </si>
  <si>
    <t>92</t>
  </si>
  <si>
    <t>465513127R2</t>
  </si>
  <si>
    <t>684295206</t>
  </si>
  <si>
    <t>Poznámka k položce:
dlažba použitá původní, spárování hmotou odolnou proti mrazu</t>
  </si>
  <si>
    <t>A92</t>
  </si>
  <si>
    <t>B92</t>
  </si>
  <si>
    <t>"Celkem: "645</t>
  </si>
  <si>
    <t>Komunikace pozemní</t>
  </si>
  <si>
    <t>93</t>
  </si>
  <si>
    <t>596841221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</si>
  <si>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50 do 100 m2</t>
  </si>
  <si>
    <t>-2095654430</t>
  </si>
  <si>
    <t>A93</t>
  </si>
  <si>
    <t>"chodníkové dlaždice u schodiště č. 1"    5*1.35</t>
  </si>
  <si>
    <t>94</t>
  </si>
  <si>
    <t>59245601</t>
  </si>
  <si>
    <t>dlažba desková betonová 500x500x50mm přírodní</t>
  </si>
  <si>
    <t>-1087757444</t>
  </si>
  <si>
    <t>Poznámka k položce:
šedá</t>
  </si>
  <si>
    <t>A94</t>
  </si>
  <si>
    <t xml:space="preserve"> 5*1.35*1.03</t>
  </si>
  <si>
    <t>Úpravy povrchů, podlahy a osazování výplní</t>
  </si>
  <si>
    <t>95</t>
  </si>
  <si>
    <t>628635512</t>
  </si>
  <si>
    <t>Vyplnění spár dosavadních konstrukcí zdiva cementovou maltou s vyčištěním spár hloubky do 70 mm, zdiva z lomového kamene s vyspárováním</t>
  </si>
  <si>
    <t>-1547041621</t>
  </si>
  <si>
    <t>A95</t>
  </si>
  <si>
    <t>"přespárování stávající zdi z kamene - na ZÚ"    16.0*1.7</t>
  </si>
  <si>
    <t>711</t>
  </si>
  <si>
    <t>Izolace proti vodě, vlhkosti a plynům</t>
  </si>
  <si>
    <t>96</t>
  </si>
  <si>
    <t>711311001</t>
  </si>
  <si>
    <t>Provedení izolace mostovek natěradly a tmely za studena nátěrem lakem asfaltovým penetračním</t>
  </si>
  <si>
    <t>-1939124875</t>
  </si>
  <si>
    <t>Poznámka k položce:
nátěr ochranné zdi dle výkr.č. 07_4</t>
  </si>
  <si>
    <t>97</t>
  </si>
  <si>
    <t>11163150</t>
  </si>
  <si>
    <t>lak penetrační asfaltový</t>
  </si>
  <si>
    <t>-1839762905</t>
  </si>
  <si>
    <t>Poznámka k položce:
Spotřeba 0,3-0,4kg/m2</t>
  </si>
  <si>
    <t>A97</t>
  </si>
  <si>
    <t>0.00030*1591.518      "převodní koeficient = 0,00030   m2/t</t>
  </si>
  <si>
    <t>98</t>
  </si>
  <si>
    <t>711321131</t>
  </si>
  <si>
    <t>Provedení izolace mostovek natěradly a tmely za horka nátěrem asfaltovým</t>
  </si>
  <si>
    <t>413263024</t>
  </si>
  <si>
    <t>A98</t>
  </si>
  <si>
    <t>"2x nátěr-  dle tab. kubatur"   1591.518*2</t>
  </si>
  <si>
    <t>99</t>
  </si>
  <si>
    <t>11163152</t>
  </si>
  <si>
    <t>lak hydroizolační asfaltový</t>
  </si>
  <si>
    <t>-568590010</t>
  </si>
  <si>
    <t>Poznámka k položce:
Spotřeba: 0,3-0,5 kg/m2,  dvě vrstvy</t>
  </si>
  <si>
    <t>A99</t>
  </si>
  <si>
    <t>"převodní koeficient =  0,0015 m2/t"          0.0015*3183.036</t>
  </si>
  <si>
    <t>100</t>
  </si>
  <si>
    <t>711331382</t>
  </si>
  <si>
    <t>Provedení izolace mostovek pásy na sucho AIP nebo tkaniny</t>
  </si>
  <si>
    <t>61160966</t>
  </si>
  <si>
    <t>Poznámka k položce:
geotextílie ochranná  300g/m2 na izolaci ochranné betonové zdi - dle příl.č. 4.1</t>
  </si>
  <si>
    <t>A100</t>
  </si>
  <si>
    <t>"z pol. 711311001"       1591.518</t>
  </si>
  <si>
    <t>101</t>
  </si>
  <si>
    <t>69311108</t>
  </si>
  <si>
    <t>geotextilie filtrační 300 g/m2 vsakovacího tunelu</t>
  </si>
  <si>
    <t>-1108814436</t>
  </si>
  <si>
    <t>A101</t>
  </si>
  <si>
    <t>"převodní koeficient"     1591.518*1.15</t>
  </si>
  <si>
    <t>102</t>
  </si>
  <si>
    <t>998711101</t>
  </si>
  <si>
    <t>Přesun hmot pro izolace proti vodě, vlhkosti a plynům stanovený z hmotnosti přesunovaného materiálu vodorovná dopravní vzdálenost do 50 m v objektech výšky do 6 m</t>
  </si>
  <si>
    <t>1758797987</t>
  </si>
  <si>
    <t>103</t>
  </si>
  <si>
    <t>998711193</t>
  </si>
  <si>
    <t>Přesun hmot pro izolace proti vodě, vlhkosti a plynům stanovený z hmotnosti přesunovaného materiálu Příplatek k cenám za zvětšený přesun přes vymezenou největší dopravní vzdálenost do 500 m</t>
  </si>
  <si>
    <t>-1075032178</t>
  </si>
  <si>
    <t>722</t>
  </si>
  <si>
    <t>Zdravotechnika - vnitřní vodovod</t>
  </si>
  <si>
    <t>104</t>
  </si>
  <si>
    <t>722253132</t>
  </si>
  <si>
    <t>Požární příslušenství a armatury hadicové spojky požární C 52</t>
  </si>
  <si>
    <t>1195677784</t>
  </si>
  <si>
    <t>105</t>
  </si>
  <si>
    <t>44981256</t>
  </si>
  <si>
    <t>spojka požární tlaková hadicová C52 Al</t>
  </si>
  <si>
    <t>-900147907</t>
  </si>
  <si>
    <t>106</t>
  </si>
  <si>
    <t>44981513</t>
  </si>
  <si>
    <t>víčko zaslepovací C52 Al</t>
  </si>
  <si>
    <t>-1231243334</t>
  </si>
  <si>
    <t>107</t>
  </si>
  <si>
    <t>998722101</t>
  </si>
  <si>
    <t>Přesun hmot pro vnitřní vodovod stanovený z hmotnosti přesunovaného materiálu vodorovná dopravní vzdálenost do 50 m v objektech výšky do 6 m</t>
  </si>
  <si>
    <t>851139937</t>
  </si>
  <si>
    <t>108</t>
  </si>
  <si>
    <t>998722193</t>
  </si>
  <si>
    <t>Přesun hmot pro vnitřní vodovod stanovený z hmotnosti přesunovaného materiálu Příplatek k ceně za zvětšený přesun přes vymezenou největší dopravní vzdálenost do 500 m</t>
  </si>
  <si>
    <t>1272450468</t>
  </si>
  <si>
    <t>783</t>
  </si>
  <si>
    <t>Dokončovací práce - nátěry</t>
  </si>
  <si>
    <t>109</t>
  </si>
  <si>
    <t>783301311</t>
  </si>
  <si>
    <t>Příprava podkladu zámečnických konstrukcí před provedením nátěru odmaštění odmašťovačem vodou ředitelným</t>
  </si>
  <si>
    <t>1543945242</t>
  </si>
  <si>
    <t>Poznámka k položce:
vodící úhelníky hrazení  madla u schodišť a rampy  zábradlí</t>
  </si>
  <si>
    <t>A109</t>
  </si>
  <si>
    <t>"dle pol. 783334201"        90.356</t>
  </si>
  <si>
    <t>110</t>
  </si>
  <si>
    <t>783314201</t>
  </si>
  <si>
    <t>Základní antikorozní nátěr zámečnických konstrukcí jednonásobný syntetický standardní</t>
  </si>
  <si>
    <t>-442894487</t>
  </si>
  <si>
    <t>A110</t>
  </si>
  <si>
    <t>"zábradlí na ZÚ z trubek - dle pol. 936943311"   2*3.14*0.03*16*2</t>
  </si>
  <si>
    <t>111</t>
  </si>
  <si>
    <t>783315101</t>
  </si>
  <si>
    <t>Mezinátěr zámečnických konstrukcí jednonásobný syntetický standardní</t>
  </si>
  <si>
    <t>-296419766</t>
  </si>
  <si>
    <t>A111</t>
  </si>
  <si>
    <t>"zábradlí na ZÚ z trubek- dle pol. 936943311"   2*3.14*0.03*16*2</t>
  </si>
  <si>
    <t>112</t>
  </si>
  <si>
    <t>783317101</t>
  </si>
  <si>
    <t>Krycí nátěr (email) zámečnických konstrukcí jednonásobný syntetický standardní</t>
  </si>
  <si>
    <t>1656119209</t>
  </si>
  <si>
    <t>A112</t>
  </si>
  <si>
    <t>113</t>
  </si>
  <si>
    <t>783334201</t>
  </si>
  <si>
    <t>Základní antikorozní nátěr zámečnických konstrukcí jednonásobný epoxidový</t>
  </si>
  <si>
    <t>-1443572861</t>
  </si>
  <si>
    <t>Poznámka k položce:
vodící úhelníky hrazení  madla u schodiště a rampy  zábradlí</t>
  </si>
  <si>
    <t>"""""" k pol. 348171111"</t>
  </si>
  <si>
    <t>A113</t>
  </si>
  <si>
    <t>"zábradlí v. 1,1 m"     9*1.1*2</t>
  </si>
  <si>
    <t>B113</t>
  </si>
  <si>
    <t>"zábradlí v. 0,7 m "    20.4*1.1*2</t>
  </si>
  <si>
    <t>C113</t>
  </si>
  <si>
    <t>"madla u schodišť 19.8 rampy z pol. 953941110"          2*3.14*0.04* 94.8</t>
  </si>
  <si>
    <t>D113</t>
  </si>
  <si>
    <t>"vodící úhelníky hrazení"      0.097*2*(1.4*3+0.6)*2</t>
  </si>
  <si>
    <t>E113</t>
  </si>
  <si>
    <t>"Celkem: "19.8+44.88+23.814+1.862</t>
  </si>
  <si>
    <t>114</t>
  </si>
  <si>
    <t>783337101</t>
  </si>
  <si>
    <t>Krycí nátěr (email) zámečnických konstrukcí jednonásobný epoxidový</t>
  </si>
  <si>
    <t>-1415489849</t>
  </si>
  <si>
    <t>Poznámka k položce:
vodící úhelníky hrazení  madla u schodišt a rampy  zábradlí</t>
  </si>
  <si>
    <t>A114</t>
  </si>
  <si>
    <t>" dle pol. 783334201"       90.356</t>
  </si>
  <si>
    <t>Trubní vedení</t>
  </si>
  <si>
    <t>115</t>
  </si>
  <si>
    <t>871241141</t>
  </si>
  <si>
    <t>Montáž vodovodního potrubí z plastů v otevřeném výkopu z polyetylenu PE 100 svařovaných na tupo SDR 11/PN16 D 90 x 8,2 mm</t>
  </si>
  <si>
    <t>2010938516</t>
  </si>
  <si>
    <t>A115</t>
  </si>
  <si>
    <t>"přeložka výtlačného řadu, včetně svislé části - bez nerez. porubí"     9.5-1</t>
  </si>
  <si>
    <t>116</t>
  </si>
  <si>
    <t>28610001</t>
  </si>
  <si>
    <t>trubka tlaková hrdlovaná vodovodní PVC dl 6m DN 80</t>
  </si>
  <si>
    <t>1193053403</t>
  </si>
  <si>
    <t>117</t>
  </si>
  <si>
    <t>871370330</t>
  </si>
  <si>
    <t>Montáž kanalizačního potrubí z plastů z polypropylenu PP hladkého plnostěnného SN 16 DN 300</t>
  </si>
  <si>
    <t>1408364054</t>
  </si>
  <si>
    <t>A117</t>
  </si>
  <si>
    <t>"km 0,094   náhrada za zrušené vyústění kanalizace"        6</t>
  </si>
  <si>
    <t>118</t>
  </si>
  <si>
    <t>28617097.PPL</t>
  </si>
  <si>
    <t>Trubka kanalizační SN16 DN300X6m PP, plnostěnná třívrstvá konstr. stěny,zkoušky ráz. odolnosti dle EN1411,odolnost prorůstání kořenů dle EN14741,vysokotl. čištění 120bar dle CEN/TR 14920,značení i uvnitř trub</t>
  </si>
  <si>
    <t>-509597731</t>
  </si>
  <si>
    <t>119</t>
  </si>
  <si>
    <t>877241212</t>
  </si>
  <si>
    <t>Montáž tvarovek na vodovodním plastovém potrubí z polyetylenu PE 100 svařovaných na tupo SDR 11/PN16 kolen 90° d 90</t>
  </si>
  <si>
    <t>-1524662672</t>
  </si>
  <si>
    <t>120</t>
  </si>
  <si>
    <t>28614815</t>
  </si>
  <si>
    <t>koleno 90° SDR 11 PE 100 PN 16 D 90mm</t>
  </si>
  <si>
    <t>-1847588734</t>
  </si>
  <si>
    <t>121</t>
  </si>
  <si>
    <t>892241111</t>
  </si>
  <si>
    <t>Tlakové zkoušky vodou na potrubí DN do 80</t>
  </si>
  <si>
    <t>-1253453863</t>
  </si>
  <si>
    <t>122</t>
  </si>
  <si>
    <t>892273122</t>
  </si>
  <si>
    <t>Proplach a dezinfekce vodovodního potrubí DN od 80 do 125</t>
  </si>
  <si>
    <t>24385493</t>
  </si>
  <si>
    <t>123</t>
  </si>
  <si>
    <t>892372111</t>
  </si>
  <si>
    <t>Tlakové zkoušky vodou zabezpečení konců potrubí při tlakových zkouškách DN do 300</t>
  </si>
  <si>
    <t>1359472537</t>
  </si>
  <si>
    <t>A123</t>
  </si>
  <si>
    <t>124</t>
  </si>
  <si>
    <t>895211141</t>
  </si>
  <si>
    <t>Drenážní šachtice kontrolní z betonových dílců typ Šk 100/ 4 hl. do 2m</t>
  </si>
  <si>
    <t>1865042324</t>
  </si>
  <si>
    <t>Poznámka k položce:
včetně dodávky prefabrikátů - skruží</t>
  </si>
  <si>
    <t>A124</t>
  </si>
  <si>
    <t>"vsakovací drenážní šachta"    2</t>
  </si>
  <si>
    <t>125</t>
  </si>
  <si>
    <t>895211149</t>
  </si>
  <si>
    <t>Drenážní šachtice kontrolní z betonových dílců typ Šk 100/ 4 Příplatek k ceně za každých dalších i započatých 0,5 m hl.</t>
  </si>
  <si>
    <t>-1826274004</t>
  </si>
  <si>
    <t>A125</t>
  </si>
  <si>
    <t>"k pol. 895211149"    2*1</t>
  </si>
  <si>
    <t>126</t>
  </si>
  <si>
    <t>899311113</t>
  </si>
  <si>
    <t>Osazení ocelových nebo litinových poklopů s rámem na šachtách tunelové stoky hmotnosti jednotlivě přes 100 do 150 kg</t>
  </si>
  <si>
    <t>-666690480</t>
  </si>
  <si>
    <t>Poznámka k položce:
poklop na vsakovací šachtu tř. B125</t>
  </si>
  <si>
    <t>127</t>
  </si>
  <si>
    <t>55241011</t>
  </si>
  <si>
    <t>poklop třída B 125, kruhový rám, vstup 600 mm bez ventilace</t>
  </si>
  <si>
    <t>738313086</t>
  </si>
  <si>
    <t>A127</t>
  </si>
  <si>
    <t>"dle pol.  899311113"   2</t>
  </si>
  <si>
    <t>128</t>
  </si>
  <si>
    <t>899623151</t>
  </si>
  <si>
    <t>Obetonování potrubí nebo zdiva stok betonem prostým v otevřeném výkopu, beton tř. C 16/20</t>
  </si>
  <si>
    <t>-442096395</t>
  </si>
  <si>
    <t>Poznámka k položce:
obetonovaná chránička pod základem zdi</t>
  </si>
  <si>
    <t>A128</t>
  </si>
  <si>
    <t>"chránička na plastovém potrubí"      0.4*0.4*4</t>
  </si>
  <si>
    <t>129</t>
  </si>
  <si>
    <t>899713111</t>
  </si>
  <si>
    <t>Orientační tabulky na vodovodních a kanalizačních řadech na sloupku ocelovém nebo betonovém</t>
  </si>
  <si>
    <t>1011727564</t>
  </si>
  <si>
    <t>Poznámka k položce:
včetně dodání tabulky</t>
  </si>
  <si>
    <t>A129</t>
  </si>
  <si>
    <t>"zábradlí na ZÚ - trubky bez sloupků - 2 řady"          16*2</t>
  </si>
  <si>
    <t>130</t>
  </si>
  <si>
    <t>40445230</t>
  </si>
  <si>
    <t>sloupek pro dopravní značku Zn D 70mm v 3,5m</t>
  </si>
  <si>
    <t>1224303621</t>
  </si>
  <si>
    <t>131</t>
  </si>
  <si>
    <t>899721111</t>
  </si>
  <si>
    <t>Signalizační vodič na potrubí DN do 150 mm</t>
  </si>
  <si>
    <t>503592389</t>
  </si>
  <si>
    <t>A131</t>
  </si>
  <si>
    <t>"na vodorovné potrubí DN80"                          5.3+0.9</t>
  </si>
  <si>
    <t>132</t>
  </si>
  <si>
    <t>34142158</t>
  </si>
  <si>
    <t>vodič silový s Cu jádrem 10mm2</t>
  </si>
  <si>
    <t>306599639</t>
  </si>
  <si>
    <t>Poznámka k položce:
průřez 1x6 mm2  izolovaný CU</t>
  </si>
  <si>
    <t>133</t>
  </si>
  <si>
    <t>899722113</t>
  </si>
  <si>
    <t>Krytí potrubí z plastů výstražnou fólií z PVC šířky 34cm</t>
  </si>
  <si>
    <t>1809140859</t>
  </si>
  <si>
    <t>Poznámka k položce:
bílé barvy s nápisem 'POZOR VODOVOD'</t>
  </si>
  <si>
    <t>A133</t>
  </si>
  <si>
    <t>"na vodorovné potrubí DN80"      5.3+0.9</t>
  </si>
  <si>
    <t>134</t>
  </si>
  <si>
    <t>69311311</t>
  </si>
  <si>
    <t>pás varovný plný PE š 330mm s potiskem</t>
  </si>
  <si>
    <t>114538117</t>
  </si>
  <si>
    <t>A134</t>
  </si>
  <si>
    <t>135</t>
  </si>
  <si>
    <t>899911121R</t>
  </si>
  <si>
    <t>Kluzné objímky (pojízdná sedla) pro zasunutí potrubí do chráničky výšky 36 mm vnějšího průměru potrubí do 183 mm</t>
  </si>
  <si>
    <t>-1041690178</t>
  </si>
  <si>
    <t>Poznámka k položce:
vnější průměr trubky 90mm, vnitřní průměr chráničky je 200mm</t>
  </si>
  <si>
    <t>A135</t>
  </si>
  <si>
    <t>"12=2ks, B=1ks"     3*4</t>
  </si>
  <si>
    <t>136</t>
  </si>
  <si>
    <t>28655220R</t>
  </si>
  <si>
    <t>náhradní položka : objímky kluzné typ A =2ks, typ B=1ks,   výška 36mm, 
vnější průměr trubky od 90 mm</t>
  </si>
  <si>
    <t>-162276528</t>
  </si>
  <si>
    <t>A136</t>
  </si>
  <si>
    <t>"složení jedné objímky z 12=2ks, B=1ks"     3*4</t>
  </si>
  <si>
    <t>137</t>
  </si>
  <si>
    <t>899911162</t>
  </si>
  <si>
    <t>Kluzné objímky (pojízdná sedla) pro zasunutí potrubí do chráničky výšky 110 mm vnějšího průměru potrubí do 372 mm</t>
  </si>
  <si>
    <t>-1454912704</t>
  </si>
  <si>
    <t>A137</t>
  </si>
  <si>
    <t>"E=3ks, H=1ks"        4*2</t>
  </si>
  <si>
    <t>138</t>
  </si>
  <si>
    <t>28655271.DSA</t>
  </si>
  <si>
    <t>objímky kluzné typ H výška 110 mm, vnější průměr produktovodní trubky od 309 do 372 mm</t>
  </si>
  <si>
    <t>413481988</t>
  </si>
  <si>
    <t>139</t>
  </si>
  <si>
    <t>899913134</t>
  </si>
  <si>
    <t>Koncové uzavírací manžety chrániček DN potrubí x DN chráničky DN 80 x 200</t>
  </si>
  <si>
    <t>21416168</t>
  </si>
  <si>
    <t>140</t>
  </si>
  <si>
    <t>28655113.DSA</t>
  </si>
  <si>
    <t>manžeta chráničky vč. upínací pásky, rozměr 90x220 mm, DN 80 x 200</t>
  </si>
  <si>
    <t>1203361442</t>
  </si>
  <si>
    <t>141</t>
  </si>
  <si>
    <t>899913165</t>
  </si>
  <si>
    <t>Koncové uzavírací manžety chrániček DN potrubí x DN chráničky DN 300 x 500</t>
  </si>
  <si>
    <t>-1823900391</t>
  </si>
  <si>
    <t>142</t>
  </si>
  <si>
    <t>28655126.DSA</t>
  </si>
  <si>
    <t>manžeta chráničky vč. upínací pásky, rozměr 324x530 mm, DN 300 x 500</t>
  </si>
  <si>
    <t>-1123476348</t>
  </si>
  <si>
    <t>143</t>
  </si>
  <si>
    <t>899914112</t>
  </si>
  <si>
    <t>Montáž ocelové chráničky v otevřeném výkopu vnějšího průměru D 219 x 10 mm</t>
  </si>
  <si>
    <t>563910525</t>
  </si>
  <si>
    <t>Poznámka k položce:
219x6,3</t>
  </si>
  <si>
    <t>144</t>
  </si>
  <si>
    <t>14011106</t>
  </si>
  <si>
    <t>trubka ocelová bezešvá hladká jakost 11 353 219x6,3mm</t>
  </si>
  <si>
    <t>113609449</t>
  </si>
  <si>
    <t>145</t>
  </si>
  <si>
    <t>899914117/R</t>
  </si>
  <si>
    <t>Montáž ocelové chráničky v otevřeném výkopu vnějšího průměru D 530 x 10 mm</t>
  </si>
  <si>
    <t>-808657853</t>
  </si>
  <si>
    <t>146</t>
  </si>
  <si>
    <t>14033244</t>
  </si>
  <si>
    <t>trubka ocelová bezešvá hladká tl 14,2mm ČSN 41 1375.1 D 530mm</t>
  </si>
  <si>
    <t>1461897296</t>
  </si>
  <si>
    <t>Ostatní konstrukce a práce, bourání</t>
  </si>
  <si>
    <t>147</t>
  </si>
  <si>
    <t>9002/R</t>
  </si>
  <si>
    <t>Doprava a montáž trvale osazených dílů</t>
  </si>
  <si>
    <t>SOUBOR</t>
  </si>
  <si>
    <t>-2073339446</t>
  </si>
  <si>
    <t>Poznámka k položce:
včetně dopravy, mobilních dílů, zkušebního postavení a zaškolení</t>
  </si>
  <si>
    <t>148</t>
  </si>
  <si>
    <t>9003/R</t>
  </si>
  <si>
    <t>Dodávka zařízení protipovodňové ochrany š. 2m</t>
  </si>
  <si>
    <t>SESTAVA</t>
  </si>
  <si>
    <t>-1553845185</t>
  </si>
  <si>
    <t>Poznámka k položce:
1 pole = sv.š. 2 m, rozteč 2,2 m  výška 1 m</t>
  </si>
  <si>
    <t>""""""boční vedení  100 -1000, nerez, kryt AL = 2ks"</t>
  </si>
  <si>
    <t>""""""práh 120 - 120x10x2000, nerez - 1ks"</t>
  </si>
  <si>
    <t>""""""hradidlo  100/200 - 2200 - 5ks"</t>
  </si>
  <si>
    <t>A148</t>
  </si>
  <si>
    <t>"celkem"   2</t>
  </si>
  <si>
    <t>149</t>
  </si>
  <si>
    <t>9004/R</t>
  </si>
  <si>
    <t>Dodávka zařízení protipovodňové ochrany š. 4m</t>
  </si>
  <si>
    <t>734536619</t>
  </si>
  <si>
    <t>Poznámka k položce:
1 pole = sv.š. 4 m, rozteč 4,2 m  výška 1 m</t>
  </si>
  <si>
    <t>""""""boční vedení  100 -1000, nerez, kryt AL = 4ks"</t>
  </si>
  <si>
    <t>""""""práh 120 - 120x10x4000, nerez - 1ks"</t>
  </si>
  <si>
    <t>""""""hradidlo  100/200 - 4200 - 5ks"</t>
  </si>
  <si>
    <t>A149</t>
  </si>
  <si>
    <t>"celkem"     1</t>
  </si>
  <si>
    <t>150</t>
  </si>
  <si>
    <t>9005/R</t>
  </si>
  <si>
    <t>Dodávka zařízení protipovodňové ochrany  š. 1,7m</t>
  </si>
  <si>
    <t>1216978324</t>
  </si>
  <si>
    <t>Poznámka k položce:
1 pole = sv.š. 1,7 m, rozteč 1,9 m  výška 0,6 m</t>
  </si>
  <si>
    <t>""""""boční vedení  60 -1000, nerez, kryt AL = 2ks"</t>
  </si>
  <si>
    <t>""""""práh 120 - 120x10x1700, nerez - 1ks"</t>
  </si>
  <si>
    <t>""""""hradidlo  100/200 - 1900 - 3ks"</t>
  </si>
  <si>
    <t>A150</t>
  </si>
  <si>
    <t>"celkem"    1</t>
  </si>
  <si>
    <t>151</t>
  </si>
  <si>
    <t>919726122</t>
  </si>
  <si>
    <t>Geotextilie netkaná pro ochranu, separaci nebo filtraci měrná hmotnost přes 200 do 300 g/m2</t>
  </si>
  <si>
    <t>422966481</t>
  </si>
  <si>
    <t>Poznámka k položce:
separační geotextílie položení a dodávka geotextílie</t>
  </si>
  <si>
    <t>A151</t>
  </si>
  <si>
    <t>"překrytí pracovní spáry - úhlová zeď"                 0.27*2*(6.8*3+6+7.56)</t>
  </si>
  <si>
    <t>B151</t>
  </si>
  <si>
    <t>"opěrná zeď - DC 05-38 (bez schodišť . dílců"    0.27*2*(8*22+7.8*2+7.7*2+7.3*2)</t>
  </si>
  <si>
    <t>C151</t>
  </si>
  <si>
    <t xml:space="preserve">" DC 09,10,17,18,30,31 zeď u schodiště"              0.27*2*( 6.2*4+7.2*2 )        </t>
  </si>
  <si>
    <t>D151</t>
  </si>
  <si>
    <t>"filtrační geotextílie vodorovná pod drenáží (rub zdi) výkr.č. 4.1"     2.8*260</t>
  </si>
  <si>
    <t>E151</t>
  </si>
  <si>
    <t>"Celkem: "18.338+119.664+21.168+728</t>
  </si>
  <si>
    <t>152</t>
  </si>
  <si>
    <t>931626112</t>
  </si>
  <si>
    <t>Úprava dilatační spáry konstrukcí z prostého nebo železového betonu asfaltová úprava dvojnásobným nátěrem</t>
  </si>
  <si>
    <t>226007516</t>
  </si>
  <si>
    <t>Poznámka k položce:
pracovní spáry</t>
  </si>
  <si>
    <t>A152</t>
  </si>
  <si>
    <t>"dle pol. 919726122"    159.17</t>
  </si>
  <si>
    <t>153</t>
  </si>
  <si>
    <t>931626212</t>
  </si>
  <si>
    <t>Úprava dilatační spáry konstrukcí z prostého nebo železového betonu asfaltová úprava těžkými asfaltovými pásy</t>
  </si>
  <si>
    <t>-2009828186</t>
  </si>
  <si>
    <t>A153</t>
  </si>
  <si>
    <t>"pracovní spára z obou stran - dle pol. 919726122"    159.17</t>
  </si>
  <si>
    <t>B153</t>
  </si>
  <si>
    <t>"Celkem: "159.17</t>
  </si>
  <si>
    <t>154</t>
  </si>
  <si>
    <t>931978111</t>
  </si>
  <si>
    <t>Úprava dilatační spáry konstrukcí z prostého nebo železového betonu konopného provazce do spáry zatřené cementovou maltou, s vyztužením betonářskou ocelí do profilu 6 mm v konstrukci tl. do 200 mm</t>
  </si>
  <si>
    <t>-1481802039</t>
  </si>
  <si>
    <t>Poznámka k položce:
těsnící PE provazec, včetně dodání</t>
  </si>
  <si>
    <t>A154</t>
  </si>
  <si>
    <t>" kolem základu 307.4 dříku zdi opěrné, parapetní zídky 307.4 říms"    (9.5+0.55*1.0*2)*29</t>
  </si>
  <si>
    <t>B154</t>
  </si>
  <si>
    <t xml:space="preserve">"úhlová zeď"                                                5.6*3+6.5*1       </t>
  </si>
  <si>
    <t>C154</t>
  </si>
  <si>
    <t>"u schodišť č. 2,3,6"           6.5*6</t>
  </si>
  <si>
    <t>D154</t>
  </si>
  <si>
    <t>"tribuna 23.3"      10*12</t>
  </si>
  <si>
    <t>E154</t>
  </si>
  <si>
    <t>"tribuna 307.4"      9+ 6.2*2+7.2 *3</t>
  </si>
  <si>
    <t>F154</t>
  </si>
  <si>
    <t>"Celkem: "307.4+23.3+39+120+43</t>
  </si>
  <si>
    <t>155</t>
  </si>
  <si>
    <t>931992121</t>
  </si>
  <si>
    <t>Výplň dilatačních spár z polystyrenu extrudovaného, tloušťky 20 mm</t>
  </si>
  <si>
    <t>1871904777</t>
  </si>
  <si>
    <t>Poznámka k položce:
včetně dodávky extrudovaného polystyrenu</t>
  </si>
  <si>
    <t>A155</t>
  </si>
  <si>
    <t>"dilat. spáry opěrné zdi    pl. * počet spar"       2.565*15+3.02*14</t>
  </si>
  <si>
    <t>B155</t>
  </si>
  <si>
    <t>"dilat. spáry ůhlové zdi"                                           1.45*3+1.73*2</t>
  </si>
  <si>
    <t>C155</t>
  </si>
  <si>
    <t>"u schodišť č. 2,3,6"           2.12*6</t>
  </si>
  <si>
    <t>D155</t>
  </si>
  <si>
    <t>"tribuna 7.81"      4.35*10+5.2*2</t>
  </si>
  <si>
    <t>E155</t>
  </si>
  <si>
    <t>"tribuna 80.755"      4.35*4+ 3.65*2</t>
  </si>
  <si>
    <t>F155</t>
  </si>
  <si>
    <t>"Celkem: "80.755+7.81+12.72+53.9+24.7</t>
  </si>
  <si>
    <t>156</t>
  </si>
  <si>
    <t>931994106</t>
  </si>
  <si>
    <t>Těsnění spáry betonové konstrukce pásy, profily, tmely těsnicím pásem vnitřním, spáry dilatační</t>
  </si>
  <si>
    <t>1573371774</t>
  </si>
  <si>
    <t>Poznámka k položce:
prýžový těsnící pás, včetně dodávky</t>
  </si>
  <si>
    <t>A156</t>
  </si>
  <si>
    <t>"dl. těsnění  * počet spár"       4*(29+4+6+12+6)</t>
  </si>
  <si>
    <t>157</t>
  </si>
  <si>
    <t>931994131</t>
  </si>
  <si>
    <t>Těsnění spáry betonové konstrukce pásy, profily, tmely tmelem silikonovým spáry pracovní do 1,5 cm2</t>
  </si>
  <si>
    <t>1668204749</t>
  </si>
  <si>
    <t>Poznámka k položce:
u hliníkového hrazení</t>
  </si>
  <si>
    <t>A157</t>
  </si>
  <si>
    <t>(4+2*2+1.7)*2</t>
  </si>
  <si>
    <t>B157</t>
  </si>
  <si>
    <t>1.2*4*2+1.2*1.2*8*1+0.8*4*1</t>
  </si>
  <si>
    <t>C157</t>
  </si>
  <si>
    <t>"Celkem: "19.4+24.32</t>
  </si>
  <si>
    <t>158</t>
  </si>
  <si>
    <t>931994132</t>
  </si>
  <si>
    <t>Těsnění spáry betonové konstrukce pásy, profily, tmely tmelem silikonovým spáry dilatační do 4,0 cm2</t>
  </si>
  <si>
    <t>-1680303553</t>
  </si>
  <si>
    <t>A158</t>
  </si>
  <si>
    <t>"dle pol.  931978111"        532.7</t>
  </si>
  <si>
    <t>159</t>
  </si>
  <si>
    <t>23152210</t>
  </si>
  <si>
    <t>tmel silikonový trvale pružný</t>
  </si>
  <si>
    <t>-72644660</t>
  </si>
  <si>
    <t>A159</t>
  </si>
  <si>
    <t>"z pol. 931994131,931994132"     0.001*(532.7+24.32)</t>
  </si>
  <si>
    <t>160</t>
  </si>
  <si>
    <t>936124113</t>
  </si>
  <si>
    <t>Montáž lavičky parkové stabilní přichycené kotevními šrouby</t>
  </si>
  <si>
    <t>300582394</t>
  </si>
  <si>
    <t>A160</t>
  </si>
  <si>
    <t>"na tribuně B "   8</t>
  </si>
  <si>
    <t>161</t>
  </si>
  <si>
    <t>74910100</t>
  </si>
  <si>
    <t>lavička bez opěradla nekotvená 1500x450x420mm  konstrukce-kov, sedák-dřevo</t>
  </si>
  <si>
    <t>662464297</t>
  </si>
  <si>
    <t>162</t>
  </si>
  <si>
    <t>936943311</t>
  </si>
  <si>
    <t>Výměna zábradelního madla kovového</t>
  </si>
  <si>
    <t>-1198504433</t>
  </si>
  <si>
    <t>Poznámka k položce:
demontáž trubkového zábradlí dvouřadého,  odvoz do šrotu, zřízení nového zábradlí z trubek do stávajících betonových sloupků</t>
  </si>
  <si>
    <t>A162</t>
  </si>
  <si>
    <t>"zábradlí - 2 madla (trubky)"    16*2</t>
  </si>
  <si>
    <t>163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</si>
  <si>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</si>
  <si>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</si>
  <si>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-986137370</t>
  </si>
  <si>
    <t>A163</t>
  </si>
  <si>
    <t>164</t>
  </si>
  <si>
    <t>939941113</t>
  </si>
  <si>
    <t>Zřízení těsnění pracovní spáry ocelovým plechem ve stěně</t>
  </si>
  <si>
    <t>1987435732</t>
  </si>
  <si>
    <t>Poznámka k položce:
výška plechu = 1,6m</t>
  </si>
  <si>
    <t xml:space="preserve">""""""dl. dílce *počet spár"    </t>
  </si>
  <si>
    <t>A164</t>
  </si>
  <si>
    <t>"úhlová zeď (1x) DC 01-02, 03A,03B,04"                                        (6.8*3+6+7.56)*4</t>
  </si>
  <si>
    <t xml:space="preserve">""""""opěr. zdí, základem, parapetní a římsou a zdí (3x)                                              </t>
  </si>
  <si>
    <t>B164</t>
  </si>
  <si>
    <t>"DC 05,07,08,11-16, 19-23, 28,29,32-36,38 = 22ks"                     8*22*3</t>
  </si>
  <si>
    <t>C164</t>
  </si>
  <si>
    <t>"DC 06,37   zaoblené"                                                                           7.8*2*3</t>
  </si>
  <si>
    <t xml:space="preserve">""""""DC 24,27                                                                                                   7,7*2*3    </t>
  </si>
  <si>
    <t>D164</t>
  </si>
  <si>
    <t xml:space="preserve">"DC 25,26  šikmé"                                                                                  7.3*2*3  </t>
  </si>
  <si>
    <t>E164</t>
  </si>
  <si>
    <t xml:space="preserve">"1x plech   DC 9,10,17,18,30,31 zeď u schodiště č. 2,3,6"       6.2*4+7.2*2                        </t>
  </si>
  <si>
    <t>F164</t>
  </si>
  <si>
    <t>"křížový plech z 1 strany schodiště u tribuny 135.84,528 č. 1,4,5   dl. * počet"                   6.5+7.6*2</t>
  </si>
  <si>
    <t>G164</t>
  </si>
  <si>
    <t>"křížový plech u schodiště z obou stran č.2,3,6    dl.* počet"                                     3.9*3*2</t>
  </si>
  <si>
    <t>H164</t>
  </si>
  <si>
    <t>"Celkem: "135.84+528+46.8+43.8+39.2+21.7+23.4</t>
  </si>
  <si>
    <t>165</t>
  </si>
  <si>
    <t>13611210</t>
  </si>
  <si>
    <t>plech ocelový hladký jakost S 235 JR tl 3mm tabule</t>
  </si>
  <si>
    <t>-262321924</t>
  </si>
  <si>
    <t>Poznámka k položce:
Hmotnost 48 kg/kus</t>
  </si>
  <si>
    <t>A165</t>
  </si>
  <si>
    <t>"dl * počet * v * hmotnost*přepočet na t *ztratné přesah"   838.74*0.3*24*0.001*1.1</t>
  </si>
  <si>
    <t>166</t>
  </si>
  <si>
    <t>953334118</t>
  </si>
  <si>
    <t>Bobtnavý pásek do pracovních spar betonových konstrukcí bentonitový, rozměru 20 x 15 mm</t>
  </si>
  <si>
    <t>2115025612</t>
  </si>
  <si>
    <t>Poznámka k položce:
včetně dodávky bentonit. pásku</t>
  </si>
  <si>
    <t>A166</t>
  </si>
  <si>
    <t>" u schodiště, z obou stran - výkr. 9.5, 9.6, 9.8"            (5.1+3.0*3+6.8)*2</t>
  </si>
  <si>
    <t>167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</si>
  <si>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</si>
  <si>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</si>
  <si>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1778059290</t>
  </si>
  <si>
    <t>Poznámka k položce:
madla splňující podmínky pro osoby se sníženou schopností pohybu a orientace  s protikorozním nátěrem</t>
  </si>
  <si>
    <t>A167</t>
  </si>
  <si>
    <t>"schodiště č.   2,3,6 ,1 ,4,5,7,8 "           3.5*6+5.5*2+4.2*4+3*4</t>
  </si>
  <si>
    <t>B167</t>
  </si>
  <si>
    <t>"rampa "           17*2</t>
  </si>
  <si>
    <t>C167</t>
  </si>
  <si>
    <t>"Celkem: "60.8+34</t>
  </si>
  <si>
    <t>168</t>
  </si>
  <si>
    <t>55391530R</t>
  </si>
  <si>
    <t>zábradelní systém Pz bez výplně ZSNH4/H2</t>
  </si>
  <si>
    <t>51622812</t>
  </si>
  <si>
    <t>A168</t>
  </si>
  <si>
    <t>"dle pol. 953941110"     94.8</t>
  </si>
  <si>
    <t>169</t>
  </si>
  <si>
    <t>969021131</t>
  </si>
  <si>
    <t>Vybourání kanalizačního potrubí DN do 300 mm</t>
  </si>
  <si>
    <t>-1942667463</t>
  </si>
  <si>
    <t>Poznámka k položce:
km 0,094  včetně likvidace plastového potrubí</t>
  </si>
  <si>
    <t>170</t>
  </si>
  <si>
    <t>977141132</t>
  </si>
  <si>
    <t>Vrty pro kotvy do betonu s vyplněním epoxidovým tmelem, průměru 32 mm, hloubky 220 mm</t>
  </si>
  <si>
    <t>-1139750259</t>
  </si>
  <si>
    <t>A170</t>
  </si>
  <si>
    <t>8*3+6*1</t>
  </si>
  <si>
    <t>171</t>
  </si>
  <si>
    <t>985112111</t>
  </si>
  <si>
    <t>Odsekání degradovaného betonu stěn, tloušťky do 10 mm</t>
  </si>
  <si>
    <t>441747690</t>
  </si>
  <si>
    <t>A171</t>
  </si>
  <si>
    <t>"římsy na ZÚ"                                                     16*(0.3+0.4)</t>
  </si>
  <si>
    <t>B171</t>
  </si>
  <si>
    <t>"sloupků pro nové trubkové zábralí"      0.3*4*1.0*6</t>
  </si>
  <si>
    <t>C171</t>
  </si>
  <si>
    <t>"Celkem: "11.2+7.2</t>
  </si>
  <si>
    <t>172</t>
  </si>
  <si>
    <t>985121121</t>
  </si>
  <si>
    <t>Tryskání degradovaného betonu stěn, rubu kleneb a podlah vodou pod tlakem do 300 barů</t>
  </si>
  <si>
    <t>1184401202</t>
  </si>
  <si>
    <t>A172</t>
  </si>
  <si>
    <t>B172</t>
  </si>
  <si>
    <t>C172</t>
  </si>
  <si>
    <t>"Celkem: "7.2+11.2</t>
  </si>
  <si>
    <t>173</t>
  </si>
  <si>
    <t>985311112</t>
  </si>
  <si>
    <t>Reprofilace betonu sanačními maltami na cementové bázi ručně stěn, tloušťky přes 10 do 20 mm</t>
  </si>
  <si>
    <t>-1700166805</t>
  </si>
  <si>
    <t>A173</t>
  </si>
  <si>
    <t>B173</t>
  </si>
  <si>
    <t>"římsy na ZÚ"                                                    16*(0.3+0.4)</t>
  </si>
  <si>
    <t>C173</t>
  </si>
  <si>
    <t>174</t>
  </si>
  <si>
    <t>985311912</t>
  </si>
  <si>
    <t>Reprofilace betonu sanačními maltami na cementové bázi ručně Příplatek k cenám za plochu do 10 m2 jednotlivě</t>
  </si>
  <si>
    <t>-1947094380</t>
  </si>
  <si>
    <t>A174</t>
  </si>
  <si>
    <t>175</t>
  </si>
  <si>
    <t>985312111</t>
  </si>
  <si>
    <t>Stěrka k vyrovnání ploch reprofilovaného betonu stěn, tloušťky do 2 mm</t>
  </si>
  <si>
    <t>-1830600400</t>
  </si>
  <si>
    <t>A175</t>
  </si>
  <si>
    <t>"dle pol. 985311112"     18.4</t>
  </si>
  <si>
    <t>176</t>
  </si>
  <si>
    <t>985312192</t>
  </si>
  <si>
    <t>Stěrka k vyrovnání ploch reprofilovaného betonu Příplatek k cenám za plochu do 10 m2 jednotlivě</t>
  </si>
  <si>
    <t>1917786881</t>
  </si>
  <si>
    <t>A176</t>
  </si>
  <si>
    <t>177</t>
  </si>
  <si>
    <t>985321111</t>
  </si>
  <si>
    <t>Ochranný nátěr betonářské výztuže 1 vrstva tloušťky 1 mm na cementové bázi stěn, líce kleneb a podhledů</t>
  </si>
  <si>
    <t>-2021515120</t>
  </si>
  <si>
    <t>A177</t>
  </si>
  <si>
    <t>"římsa   " 16*(0.3+0.4)</t>
  </si>
  <si>
    <t>178</t>
  </si>
  <si>
    <t>985323112</t>
  </si>
  <si>
    <t>Spojovací můstek reprofilovaného betonu na cementové bázi, tloušťky 2 mm</t>
  </si>
  <si>
    <t>-268104494</t>
  </si>
  <si>
    <t>A178</t>
  </si>
  <si>
    <t>"dle pol. 985211112"    18.4</t>
  </si>
  <si>
    <t>179</t>
  </si>
  <si>
    <t>985324112</t>
  </si>
  <si>
    <t>Ochranný nátěr betonu na bázi silanu impregnační gelový dvojnásobný (OS-A)</t>
  </si>
  <si>
    <t>1554248451</t>
  </si>
  <si>
    <t>A179</t>
  </si>
  <si>
    <t>" z pol. 985312111"   18.4</t>
  </si>
  <si>
    <t>Bourání konstrukcí</t>
  </si>
  <si>
    <t>180</t>
  </si>
  <si>
    <t>962021112</t>
  </si>
  <si>
    <t>Bourání mostních konstrukcí zdiva a pilířů z kamene nebo cihel</t>
  </si>
  <si>
    <t>-764849845</t>
  </si>
  <si>
    <t>A180</t>
  </si>
  <si>
    <t>"kamenný obklad opěrné zdi km 0,060-0,348 35     pl*dl"     0.4*288.35</t>
  </si>
  <si>
    <t>181</t>
  </si>
  <si>
    <t>962041211</t>
  </si>
  <si>
    <t>Bourání mostních konstrukcí zdiva a pilířů z prostého betonu</t>
  </si>
  <si>
    <t>-61030897</t>
  </si>
  <si>
    <t>182</t>
  </si>
  <si>
    <t>963051111</t>
  </si>
  <si>
    <t>Bourání mostních konstrukcí nosných konstrukcí ze železového betonu</t>
  </si>
  <si>
    <t>1501843211</t>
  </si>
  <si>
    <t>A182</t>
  </si>
  <si>
    <t>"horní část opěrné zdi km 0,036 - 0,348 35"         0.98*312.35</t>
  </si>
  <si>
    <t>183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</si>
  <si>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</si>
  <si>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</si>
  <si>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-1011113447</t>
  </si>
  <si>
    <t>A183</t>
  </si>
  <si>
    <t>"suť v t    z pol. 962021112, 962041211, 963051111"        287.197+71.28+734.647</t>
  </si>
  <si>
    <t>184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</si>
  <si>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</si>
  <si>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</si>
  <si>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1384645968</t>
  </si>
  <si>
    <t>A184</t>
  </si>
  <si>
    <t>" z pol. 997211211"     1093.124</t>
  </si>
  <si>
    <t>185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</si>
  <si>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</si>
  <si>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</si>
  <si>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-1891704631</t>
  </si>
  <si>
    <t>A185</t>
  </si>
  <si>
    <t>1093.124*11   "celková vzdálenost do 12 km</t>
  </si>
  <si>
    <t>186</t>
  </si>
  <si>
    <t>997211612</t>
  </si>
  <si>
    <t>Nakládání suti nebo vybouraných hmot na dopravní prostředky pro vodorovnou dopravu vybouraných hmot</t>
  </si>
  <si>
    <t>922902137</t>
  </si>
  <si>
    <t>A186</t>
  </si>
  <si>
    <t>"z pol. 997211211"       1093.124</t>
  </si>
  <si>
    <t>187</t>
  </si>
  <si>
    <t>997013802</t>
  </si>
  <si>
    <t>Poplatek za uložení stavebního odpadu na skládce (skládkovné) z armovaného betonu zatříděného do Katalogu odpadů pod kódem 170 101</t>
  </si>
  <si>
    <t>1880837370</t>
  </si>
  <si>
    <t>""armovaný beton    z pol. 963051111 "</t>
  </si>
  <si>
    <t>A187</t>
  </si>
  <si>
    <t>306.103*2.4</t>
  </si>
  <si>
    <t>B187</t>
  </si>
  <si>
    <t>"Celkem: "734.647</t>
  </si>
  <si>
    <t>188</t>
  </si>
  <si>
    <t>997013803</t>
  </si>
  <si>
    <t>Poplatek za uložení stavebního odpadu na skládce (skládkovné) cihelného zatříděného do Katalogu odpadů pod kódem 170 102</t>
  </si>
  <si>
    <t>1976073818</t>
  </si>
  <si>
    <t xml:space="preserve">""""cihelná suť nebo kámen"  </t>
  </si>
  <si>
    <t>A188</t>
  </si>
  <si>
    <t>115.34*2.49</t>
  </si>
  <si>
    <t>B188</t>
  </si>
  <si>
    <t>"Celkem: "287.197</t>
  </si>
  <si>
    <t>189</t>
  </si>
  <si>
    <t>997013801</t>
  </si>
  <si>
    <t>Poplatek za uložení stavebního odpadu na skládce (skládkovné) z prostého betonu zatříděného do Katalogu odpadů pod kódem 170 101</t>
  </si>
  <si>
    <t>-948865431</t>
  </si>
  <si>
    <t>A189</t>
  </si>
  <si>
    <t>"beton z pol. 120901109"   749.17*2.2</t>
  </si>
  <si>
    <t>B189</t>
  </si>
  <si>
    <t>"beton z pol. 962041211"    32.4*2.2</t>
  </si>
  <si>
    <t>C189</t>
  </si>
  <si>
    <t>"Celkem: "1648.174+71.28</t>
  </si>
  <si>
    <t>998</t>
  </si>
  <si>
    <t>Přesun hmot</t>
  </si>
  <si>
    <t>190</t>
  </si>
  <si>
    <t>998322011</t>
  </si>
  <si>
    <t>Přesun hmot pro objekty hráze přehradní zděné, betonové, železobetonové dopravní vzdálenost do 500 m</t>
  </si>
  <si>
    <t>-367846076</t>
  </si>
  <si>
    <t>191</t>
  </si>
  <si>
    <t>998322092</t>
  </si>
  <si>
    <t>Přesun hmot pro objekty hráze přehradní zděné, betonové, železobetonové Příplatek k ceně za zvětšený přesun přes vymezenou největší dopravní vzdálenost do 2 000 m</t>
  </si>
  <si>
    <t>-610061191</t>
  </si>
  <si>
    <t>SO 06.1 - Přeložka elektro</t>
  </si>
  <si>
    <t>21-M - Elektromontáže</t>
  </si>
  <si>
    <t>111100000R</t>
  </si>
  <si>
    <t>776527189</t>
  </si>
  <si>
    <t>21-M</t>
  </si>
  <si>
    <t>Elektromontáže</t>
  </si>
  <si>
    <t>210040000R</t>
  </si>
  <si>
    <t>Montážní práce</t>
  </si>
  <si>
    <t>318841002</t>
  </si>
  <si>
    <t>Poznámka k položce:
přeložka VO
přeložka rozvaděče studny
specifikace viz. VV</t>
  </si>
  <si>
    <t>35711600R</t>
  </si>
  <si>
    <t>rozvaděč elektroměrový plastový</t>
  </si>
  <si>
    <t>1946319165</t>
  </si>
  <si>
    <t>Poznámka k položce:
Elektroměrový rozváděč veřejného pro jednotarifní elektroměr do 40A, vč. hl. jističe 25B/1
Rozváděč pro čerpadlo studny, vč. výzbroje</t>
  </si>
  <si>
    <t>34110000R</t>
  </si>
  <si>
    <t>montážní materiál</t>
  </si>
  <si>
    <t>1540146965</t>
  </si>
  <si>
    <t>31674000R</t>
  </si>
  <si>
    <t>stožár osvětlovací sadový v 5m</t>
  </si>
  <si>
    <t>-1094349492</t>
  </si>
  <si>
    <t xml:space="preserve">SO 06.3 - Hradidlové šachty </t>
  </si>
  <si>
    <t>997 - Přesun sutě</t>
  </si>
  <si>
    <t>VRN - Vedlejší rozpočtové náklady</t>
  </si>
  <si>
    <t>131301102</t>
  </si>
  <si>
    <t>Hloubení nezapažených jam a zářezů s urovnáním dna do předepsaného profilu a spádu v hornině tř. 4 přes 100 do 1 000 m3</t>
  </si>
  <si>
    <t>-566760279</t>
  </si>
  <si>
    <t>Poznámka k položce:
výkop pro hradidlové komory, potrubí a VO</t>
  </si>
  <si>
    <t>2*(4.4*5.5*4)+3*3*2.5</t>
  </si>
  <si>
    <t>"Celkem: "216.1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</si>
  <si>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</si>
  <si>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</si>
  <si>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-1589314013</t>
  </si>
  <si>
    <t>Poznámka k položce:
přesun přebytečné zeminy na deponii</t>
  </si>
  <si>
    <t>216.1-202.6</t>
  </si>
  <si>
    <t>B2</t>
  </si>
  <si>
    <t>"Celkem: "13.5</t>
  </si>
  <si>
    <t>-2101517589</t>
  </si>
  <si>
    <t>13.5</t>
  </si>
  <si>
    <t>B3</t>
  </si>
  <si>
    <t>-926756385</t>
  </si>
  <si>
    <t>216.1-(3*4.5)</t>
  </si>
  <si>
    <t>B4</t>
  </si>
  <si>
    <t>"Celkem: "202.6</t>
  </si>
  <si>
    <t>-2041870723</t>
  </si>
  <si>
    <t>Poznámka k položce:
základ VO</t>
  </si>
  <si>
    <t>A5</t>
  </si>
  <si>
    <t>1.4*0.8*0.3+1.4*1.3*0.7</t>
  </si>
  <si>
    <t>B5</t>
  </si>
  <si>
    <t>"Celkem: "1.61</t>
  </si>
  <si>
    <t>-355788438</t>
  </si>
  <si>
    <t>Poznámka k položce:
bednění VO</t>
  </si>
  <si>
    <t>2*(1.4+0.3)*0.8+2*(1.3+1.4)*0.7</t>
  </si>
  <si>
    <t>"Celkem: "6.5</t>
  </si>
  <si>
    <t>-513107748</t>
  </si>
  <si>
    <t>6.5</t>
  </si>
  <si>
    <t>B7</t>
  </si>
  <si>
    <t>1513132127</t>
  </si>
  <si>
    <t>A8</t>
  </si>
  <si>
    <t>120*1.6/1000</t>
  </si>
  <si>
    <t>358315114</t>
  </si>
  <si>
    <t>Bourání stoky kompletní nebo vybourání otvorů průřezové plochy do 4 m2 ve stokách ze zdiva z prostého betonu</t>
  </si>
  <si>
    <t>1463302117</t>
  </si>
  <si>
    <t>Poznámka k položce:
Odstanění stávající dešťové kanalizace</t>
  </si>
  <si>
    <t>0.4*0.4*(10.5+9.5+13)</t>
  </si>
  <si>
    <t>B9</t>
  </si>
  <si>
    <t>"Celkem: "5.28</t>
  </si>
  <si>
    <t>359901212</t>
  </si>
  <si>
    <t>Monitoring stok (kamerový systém) jakékoli výšky stávající kanalizace</t>
  </si>
  <si>
    <t>1125734743</t>
  </si>
  <si>
    <t>Poznámka k položce:
odhad</t>
  </si>
  <si>
    <t>2*100</t>
  </si>
  <si>
    <t>"Celkem: "200</t>
  </si>
  <si>
    <t>-386752229</t>
  </si>
  <si>
    <t>Poznámka k položce:
podklad dlažby VO</t>
  </si>
  <si>
    <t>0.8*1.4</t>
  </si>
  <si>
    <t>452111121R</t>
  </si>
  <si>
    <t>Osazení betonových dílců pražců pod potrubí v otevřeném výkopu, průřezové plochy přes 25000 do 50000 mm2</t>
  </si>
  <si>
    <t>-1916163554</t>
  </si>
  <si>
    <t>Poznámka k položce:
vč. materiálu</t>
  </si>
  <si>
    <t>(10+21+9)/2</t>
  </si>
  <si>
    <t>"Celkem: "20</t>
  </si>
  <si>
    <t>410443101</t>
  </si>
  <si>
    <t>Poznámka k položce:
ochrana okolního terénu hradidlových šachet</t>
  </si>
  <si>
    <t>3*14</t>
  </si>
  <si>
    <t>69331000R</t>
  </si>
  <si>
    <t>rohož bentonitová těsnící</t>
  </si>
  <si>
    <t>979554201</t>
  </si>
  <si>
    <t>465512317</t>
  </si>
  <si>
    <t>Oprava dlažeb z lomového kamene lomařsky upraveného pro dlažbu o ploše opravovaných míst do 20 m2 jednotlivě včetně dodání kamene na sucho se zalitím spár cementovou maltou, tl. kamene 300 mm</t>
  </si>
  <si>
    <t>205544112</t>
  </si>
  <si>
    <t>Poznámka k položce:
oprava kam. dlažby u VO</t>
  </si>
  <si>
    <t>2+2</t>
  </si>
  <si>
    <t>465513127</t>
  </si>
  <si>
    <t>-1294415866</t>
  </si>
  <si>
    <t>Poznámka k položce:
VO</t>
  </si>
  <si>
    <t>1.12</t>
  </si>
  <si>
    <t>812372121</t>
  </si>
  <si>
    <t>Montáž potrubí z trub betonových hrdlových v otevřeném výkopu ve sklonu do 20 % z trub těsněných pryžovými kroužky DN 300</t>
  </si>
  <si>
    <t>1782949405</t>
  </si>
  <si>
    <t>10+21</t>
  </si>
  <si>
    <t>"Celkem: "31</t>
  </si>
  <si>
    <t>59223020</t>
  </si>
  <si>
    <t>trouba betonová hrdlová DN 300</t>
  </si>
  <si>
    <t>-246371411</t>
  </si>
  <si>
    <t>812392121</t>
  </si>
  <si>
    <t>Montáž potrubí z trub betonových hrdlových v otevřeném výkopu ve sklonu do 20 % z trub těsněných pryžovými kroužky DN 400</t>
  </si>
  <si>
    <t>1223749999</t>
  </si>
  <si>
    <t>59223021</t>
  </si>
  <si>
    <t>trouba betonová hrdlová DN 400</t>
  </si>
  <si>
    <t>-1139221165</t>
  </si>
  <si>
    <t>891375111R</t>
  </si>
  <si>
    <t>Montáž armatur na potrubí koncových klapek (žabích) DN 300</t>
  </si>
  <si>
    <t>1268659589</t>
  </si>
  <si>
    <t>42284024</t>
  </si>
  <si>
    <t>klapka zpětná koncová litinová L55 067 601 DN 300</t>
  </si>
  <si>
    <t>863957716</t>
  </si>
  <si>
    <t>891392122</t>
  </si>
  <si>
    <t>Montáž kanalizačních armatur na potrubí šoupátek v otevřeném výkopu nebo v šachtách s osazením zemní soupravy (bez poklopů) DN 400</t>
  </si>
  <si>
    <t>-1810381110</t>
  </si>
  <si>
    <t>42221472</t>
  </si>
  <si>
    <t>stavítko kanálové do 1.2 bar DN 400-400</t>
  </si>
  <si>
    <t>-1031752282</t>
  </si>
  <si>
    <t>42221471</t>
  </si>
  <si>
    <t>stavítko kanálové do 1.2 bar DN 300-300</t>
  </si>
  <si>
    <t>-156149708</t>
  </si>
  <si>
    <t>894138001</t>
  </si>
  <si>
    <t>Šachty kanalizační zděné Příplatek k cenám šachet na stokách kruhových a vejčitých za každých dalších 0,60 m výšky</t>
  </si>
  <si>
    <t>-806435154</t>
  </si>
  <si>
    <t>894411131</t>
  </si>
  <si>
    <t>Zřízení šachet kanalizačních z betonových dílců výšky vstupu do 1,50 m s obložením dna betonem tř. C 25/30, na potrubí DN přes 300 do 400</t>
  </si>
  <si>
    <t>994634639</t>
  </si>
  <si>
    <t>Poznámka k položce:
hradidlová šachta na kanalizaci</t>
  </si>
  <si>
    <t>59224001R</t>
  </si>
  <si>
    <t>dno betonové šachtové DN 300, 400 se zabudovaným stavítkem 1200/1500</t>
  </si>
  <si>
    <t>-77055031</t>
  </si>
  <si>
    <t>59224002R</t>
  </si>
  <si>
    <t>přechodová deska 1500/320</t>
  </si>
  <si>
    <t>-199684640</t>
  </si>
  <si>
    <t>59224069</t>
  </si>
  <si>
    <t>skruž betonová DN 1000x1000, 100x100x12 cm</t>
  </si>
  <si>
    <t>-1479529650</t>
  </si>
  <si>
    <t>59224056</t>
  </si>
  <si>
    <t>kónus pro kanalizační šachty s kapsovým stupadlem 100/62,5 x 67 x 12 cm</t>
  </si>
  <si>
    <t>-1058174906</t>
  </si>
  <si>
    <t>899103112</t>
  </si>
  <si>
    <t>Osazení poklopů litinových a ocelových včetně rámů pro třídu zatížení B125, C250</t>
  </si>
  <si>
    <t>-245576350</t>
  </si>
  <si>
    <t>28661933</t>
  </si>
  <si>
    <t>poklop šachtový litinový dno DN 600 pro třídu zatížení B125</t>
  </si>
  <si>
    <t>-939047944</t>
  </si>
  <si>
    <t>899401112</t>
  </si>
  <si>
    <t>Osazení poklopů litinových šoupátkových</t>
  </si>
  <si>
    <t>-2110979356</t>
  </si>
  <si>
    <t>Poznámka k položce:
vč. zemní soupravy</t>
  </si>
  <si>
    <t>42291352</t>
  </si>
  <si>
    <t>poklop litinový šoupátkový pro zemní soupravy osazení do terénu a do vozovky</t>
  </si>
  <si>
    <t>-1430264864</t>
  </si>
  <si>
    <t>42291082</t>
  </si>
  <si>
    <t>souprava zemní pro šoupátka DN 250-300mm Rd 2,0m</t>
  </si>
  <si>
    <t>-843100838</t>
  </si>
  <si>
    <t>899623181</t>
  </si>
  <si>
    <t>Obetonování potrubí nebo zdiva stok betonem prostým v otevřeném výkopu, beton tř. C 30/37</t>
  </si>
  <si>
    <t>-1716044796</t>
  </si>
  <si>
    <t>0.4*(10+21+9)</t>
  </si>
  <si>
    <t>B37</t>
  </si>
  <si>
    <t>"Celkem: "16</t>
  </si>
  <si>
    <t>997</t>
  </si>
  <si>
    <t>Přesun sutě</t>
  </si>
  <si>
    <t>997211511</t>
  </si>
  <si>
    <t>Vodorovná doprava suti nebo vybouraných hmot suti se složením a hrubým urovnáním, na vzdálenost do 1 km</t>
  </si>
  <si>
    <t>619350125</t>
  </si>
  <si>
    <t>997211519</t>
  </si>
  <si>
    <t>Vodorovná doprava suti nebo vybouraných hmot suti se složením a hrubým urovnáním, na vzdálenost Příplatek k ceně za každý další i započatý 1 km přes 1 km</t>
  </si>
  <si>
    <t>-508589779</t>
  </si>
  <si>
    <t>Poznámka k položce:
celková vzdálenost skládky 12 km</t>
  </si>
  <si>
    <t>A39</t>
  </si>
  <si>
    <t>11*11.616</t>
  </si>
  <si>
    <t>B39</t>
  </si>
  <si>
    <t>"Celkem: "127.776</t>
  </si>
  <si>
    <t>94620002</t>
  </si>
  <si>
    <t>poplatek za uložení stavebního odpadu betonového zatříděného kódem 170 101</t>
  </si>
  <si>
    <t>-999109924</t>
  </si>
  <si>
    <t>11.616</t>
  </si>
  <si>
    <t>B40</t>
  </si>
  <si>
    <t>"Celkem: "11.616</t>
  </si>
  <si>
    <t>VRN</t>
  </si>
  <si>
    <t>092002000R</t>
  </si>
  <si>
    <t>Ostatní náklady související s provozem - mobilní čerpadla</t>
  </si>
  <si>
    <t>1941000528</t>
  </si>
  <si>
    <t>Poznámka k položce:
mobilní čerpací stanice pro přečerpávání zahrázových vod za povodňě
vč. veškerého příslušenství
SO 06.3 = 3x
Q=1 200 l/min.
Hmax=10 m</t>
  </si>
  <si>
    <t>"Celkem: "3</t>
  </si>
  <si>
    <t>SO 06.4 - Kácení na PB</t>
  </si>
  <si>
    <t>112151111</t>
  </si>
  <si>
    <t>Pokácení stromu směrové v celku s odřezáním kmene a s odvětvením průměru kmene přes 100 do 200 mm</t>
  </si>
  <si>
    <t>-952701335</t>
  </si>
  <si>
    <t>Poznámka k položce:
strom č. 51, 53, 54, 57, 59, 68, viz inventarizace dřevin</t>
  </si>
  <si>
    <t>1+1+1+8+11+16</t>
  </si>
  <si>
    <t>"Celkem: "38</t>
  </si>
  <si>
    <t>112151112</t>
  </si>
  <si>
    <t>Pokácení stromu směrové v celku s odřezáním kmene a s odvětvením průměru kmene přes 200 do 300 mm</t>
  </si>
  <si>
    <t>-1960608470</t>
  </si>
  <si>
    <t>Poznámka k položce:
strom č. 61, 62, 65, 76 viz inventarizace dřevin</t>
  </si>
  <si>
    <t>1+1+2+1</t>
  </si>
  <si>
    <t>"Celkem: "5</t>
  </si>
  <si>
    <t>112151113</t>
  </si>
  <si>
    <t>Pokácení stromu směrové v celku s odřezáním kmene a s odvětvením průměru kmene přes 300 do 400 mm</t>
  </si>
  <si>
    <t>-1013524356</t>
  </si>
  <si>
    <t>Poznámka k položce:
strom č. 63, 64, 65, 66, 70, viz inventarizace dřevin</t>
  </si>
  <si>
    <t>2+1+1+2+1</t>
  </si>
  <si>
    <t>"Celkem: "7</t>
  </si>
  <si>
    <t>112151115</t>
  </si>
  <si>
    <t>Pokácení stromu směrové v celku s odřezáním kmene a s odvětvením průměru kmene přes 500 do 600 mm</t>
  </si>
  <si>
    <t>1778081161</t>
  </si>
  <si>
    <t>Poznámka k položce:
strom č. 60, viz inventarizace dřevin</t>
  </si>
  <si>
    <t>"Celkem: "1</t>
  </si>
  <si>
    <t>111251111</t>
  </si>
  <si>
    <t>Drcení ořezaných větví strojně - (štěpkování) s naložením na dopravní prostředek a odvozem drtě do 20 km a se složením o průměru větví do 100 mm</t>
  </si>
  <si>
    <t>235038719</t>
  </si>
  <si>
    <t>Poznámka k položce:
asanované stromy * 0,8m3</t>
  </si>
  <si>
    <t>52*0.8</t>
  </si>
  <si>
    <t>"Celkem: "41.6</t>
  </si>
  <si>
    <t>111212351</t>
  </si>
  <si>
    <t>Odstranění nevhodných dřevin průměru kmene do 100 mm výšky přes 1 m s odstraněním pařezu do 100 m2 v rovině nebo na svahu do 1:5</t>
  </si>
  <si>
    <t>-1614987517</t>
  </si>
  <si>
    <t>Poznámka k položce:
viz inventarizace dřevin, pol. č. 46, 55, 56, 77</t>
  </si>
  <si>
    <t>150+120+50+128</t>
  </si>
  <si>
    <t>"Celkem: "448</t>
  </si>
  <si>
    <t>112151514</t>
  </si>
  <si>
    <t>Řez a průklest stromů pomocí mobilní plošiny výšky stromu přes 20 m</t>
  </si>
  <si>
    <t>502094649</t>
  </si>
  <si>
    <t>Poznámka k položce:
strom č.58, viz inventarizace dřevin</t>
  </si>
  <si>
    <t>112201111</t>
  </si>
  <si>
    <t>Odstranění pařezu v rovině nebo na svahu do 1:5 o průměru pařezu na řezné ploše do 200 mm</t>
  </si>
  <si>
    <t>-1294603162</t>
  </si>
  <si>
    <t>Poznámka k položce:
frézování</t>
  </si>
  <si>
    <t>B8</t>
  </si>
  <si>
    <t>112201112</t>
  </si>
  <si>
    <t>Odstranění pařezu v rovině nebo na svahu do 1:5 o průměru pařezu na řezné ploše přes 200 do 300 mm</t>
  </si>
  <si>
    <t>1725579888</t>
  </si>
  <si>
    <t>112201113</t>
  </si>
  <si>
    <t>Odstranění pařezu v rovině nebo na svahu do 1:5 o průměru pařezu na řezné ploše přes 300 do 400 mm</t>
  </si>
  <si>
    <t>1874143065</t>
  </si>
  <si>
    <t>112201114</t>
  </si>
  <si>
    <t>Odstranění pařezu v rovině nebo na svahu do 1:5 o průměru pařezu na řezné ploše přes 400 do 500 mm</t>
  </si>
  <si>
    <t>-1745863293</t>
  </si>
  <si>
    <t>B11</t>
  </si>
  <si>
    <t>112201115</t>
  </si>
  <si>
    <t>Odstranění pařezu v rovině nebo na svahu do 1:5 o průměru pařezu na řezné ploše přes 500 do 600 mm</t>
  </si>
  <si>
    <t>1210583474</t>
  </si>
  <si>
    <t>112151114</t>
  </si>
  <si>
    <t>Pokácení stromu směrové v celku s odřezáním kmene a s odvětvením průměru kmene přes 400 do 500 mm</t>
  </si>
  <si>
    <t>847367991</t>
  </si>
  <si>
    <t>Poznámka k položce:
strom č. 70, viz inventarizace dřevin</t>
  </si>
  <si>
    <t>B13</t>
  </si>
  <si>
    <t>162201411</t>
  </si>
  <si>
    <t>Vodorovné přemístění větví, kmenů nebo pařezů s naložením, složením a dopravou do 1000 m kmenů stromů listnatých, průměru přes 100 do 300 mm</t>
  </si>
  <si>
    <t>1065296268</t>
  </si>
  <si>
    <t>38+5</t>
  </si>
  <si>
    <t>162201412</t>
  </si>
  <si>
    <t>Vodorovné přemístění větví, kmenů nebo pařezů s naložením, složením a dopravou do 1000 m kmenů stromů listnatých, průměru přes 300 do 500 mm</t>
  </si>
  <si>
    <t>1667352858</t>
  </si>
  <si>
    <t>7+1</t>
  </si>
  <si>
    <t>162201413</t>
  </si>
  <si>
    <t>Vodorovné přemístění větví, kmenů nebo pařezů s naložením, složením a dopravou do 1000 m kmenů stromů listnatých, průměru přes 500 do 700 mm</t>
  </si>
  <si>
    <t>1090080104</t>
  </si>
  <si>
    <t>162301501</t>
  </si>
  <si>
    <t>Vodorovné přemístění smýcených křovin do průměru kmene 100 mm na vzdálenost do 5 000 m</t>
  </si>
  <si>
    <t>-1639593837</t>
  </si>
  <si>
    <t>448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</si>
  <si>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</si>
  <si>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</si>
  <si>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482566220</t>
  </si>
  <si>
    <t>4*43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</si>
  <si>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</si>
  <si>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</si>
  <si>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-1206295858</t>
  </si>
  <si>
    <t>4*8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</si>
  <si>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</si>
  <si>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</si>
  <si>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1365033687</t>
  </si>
  <si>
    <t>4*1</t>
  </si>
  <si>
    <t>B21</t>
  </si>
  <si>
    <t>88,69</t>
  </si>
  <si>
    <t>SO 07 - Hranice - ochranná hráz</t>
  </si>
  <si>
    <t>113107126</t>
  </si>
  <si>
    <t>Odstranění podkladů nebo krytů ručně s přemístěním hmot na skládku na vzdálenost do 3 m nebo s naložením na dopravní prostředek z kameniva hrubého drceného se štětem, o tl. vrstvy přes 250 do 450 mm</t>
  </si>
  <si>
    <t>1712445743</t>
  </si>
  <si>
    <t>"stávající cesta"         10</t>
  </si>
  <si>
    <t>113107441</t>
  </si>
  <si>
    <t>Odstranění podkladů nebo krytů při překopech inženýrských sítí s přemístěním hmot na skládku ve vzdálenosti do 3 m nebo s naložením na dopravní prostředek strojně plochy jednotlivě do 15 m2 živičných, o tl. vrstvy do 50 mm</t>
  </si>
  <si>
    <t>1761719756</t>
  </si>
  <si>
    <t>"stávající cesta"     10</t>
  </si>
  <si>
    <t>119001212</t>
  </si>
  <si>
    <t>Zemina promísená s vápnem na deponii za účelem zlepšení jejích mechanických vlastností do zásypů inženýrských sítí a stavebních objektů v množství z objemové hmotnosti zeminy po zhutnění přes 1 do 1,5 %</t>
  </si>
  <si>
    <t>622855426</t>
  </si>
  <si>
    <t>Poznámka k položce:
úprava zeminy dovezené ze zemníku</t>
  </si>
  <si>
    <t>" dle  171103101"                2704</t>
  </si>
  <si>
    <t>"Celkem: "2704</t>
  </si>
  <si>
    <t>290666678</t>
  </si>
  <si>
    <t>Poznámka k položce:
vybourání stávající rušené ochranné zdi a patek oplocení</t>
  </si>
  <si>
    <t>"rušené bet. patky oplocení"   0.3*0.3*0.5*82</t>
  </si>
  <si>
    <t>"dle tab. kubatur- ochranná zeď stávající "       85</t>
  </si>
  <si>
    <t>C4</t>
  </si>
  <si>
    <t>"Celkem: "3.69+85</t>
  </si>
  <si>
    <t>121101103</t>
  </si>
  <si>
    <t>Sejmutí ornice nebo lesní půdy s vodorovným přemístěním na hromady v místě upotřebení nebo na dočasné či trvalé skládky se složením, na vzdálenost přes 100 do 250 m</t>
  </si>
  <si>
    <t>-266399808</t>
  </si>
  <si>
    <t>3540*0.2   "tl. 20cm</t>
  </si>
  <si>
    <t>122201103</t>
  </si>
  <si>
    <t>Odkopávky a prokopávky nezapažené s přehozením výkopku na vzdálenost do 3 m nebo s naložením na dopravní prostředek v hornině tř. 3 přes 1 000 do 5 000 m3</t>
  </si>
  <si>
    <t>889651855</t>
  </si>
  <si>
    <t>Poznámka k položce:
dle tabulky kubatur, v hor.tř. 3 =50%</t>
  </si>
  <si>
    <t>1586*0.5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</si>
  <si>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</si>
  <si>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</si>
  <si>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-1054597821</t>
  </si>
  <si>
    <t>793*0.5</t>
  </si>
  <si>
    <t>122201403</t>
  </si>
  <si>
    <t>Vykopávky v zemnících na suchu s přehozením výkopku na vzdálenost do 3 m nebo s naložením na dopravní prostředek v hornině tř. 3 přes 1 000 do 5 000 m3</t>
  </si>
  <si>
    <t>-833896413</t>
  </si>
  <si>
    <t>"na násyp hrázky"          2704</t>
  </si>
  <si>
    <t>122301103</t>
  </si>
  <si>
    <t>Odkopávky a prokopávky nezapažené s přehozením výkopku na vzdálenost do 3 m nebo s naložením na dopravní prostředek v hornině tř. 4 přes 1 000 do 5 000 m3</t>
  </si>
  <si>
    <t>-1342475269</t>
  </si>
  <si>
    <t>Poznámka k položce:
dle tabulky kubatur, v hor. tř. 4 =50%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</si>
  <si>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</si>
  <si>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</si>
  <si>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-1936004509</t>
  </si>
  <si>
    <t>793*0.7</t>
  </si>
  <si>
    <t>131252502</t>
  </si>
  <si>
    <t>Hloubení jamek strojně objemu do 0,5 m3 s odhozením výkopku do 3 m nebo naložením na dopravní prostředek v hornině třídy těžitelnosti I, skupiny 1 až 3</t>
  </si>
  <si>
    <t>-1946527215</t>
  </si>
  <si>
    <t>Poznámka k položce:
jamky pro sloupky a vzpěry oplocení</t>
  </si>
  <si>
    <t>922625999</t>
  </si>
  <si>
    <t>"dle tabulky VV- propust"  77.68*0.7</t>
  </si>
  <si>
    <t>"dle tabulky VV-vyústění"    32.44*0.7</t>
  </si>
  <si>
    <t>C12</t>
  </si>
  <si>
    <t>"Celkem: "54.376+22.708</t>
  </si>
  <si>
    <t>645771837</t>
  </si>
  <si>
    <t>77.084*0.7</t>
  </si>
  <si>
    <t>-2111468422</t>
  </si>
  <si>
    <t>"dle tabulky VV propustku"   77.68*0.3</t>
  </si>
  <si>
    <t>"dle tabulky VV vyústění"     32.44*0.3</t>
  </si>
  <si>
    <t>"Celkem: "23.304+9.732</t>
  </si>
  <si>
    <t>859656488</t>
  </si>
  <si>
    <t>33.036*0.7</t>
  </si>
  <si>
    <t>-189980648</t>
  </si>
  <si>
    <t>Poznámka k položce:
odvoz zeminy nevhodné   = 1696,12  dovoz zeminy ze zemníku  = 2704</t>
  </si>
  <si>
    <t>32.44    "vyústění</t>
  </si>
  <si>
    <t>B16</t>
  </si>
  <si>
    <t>77.68    "propust</t>
  </si>
  <si>
    <t>C16</t>
  </si>
  <si>
    <t>1586     "hráz</t>
  </si>
  <si>
    <t>D16</t>
  </si>
  <si>
    <t>"dovoz vhodného materiálu na sypanou hráz"      2704</t>
  </si>
  <si>
    <t>E16</t>
  </si>
  <si>
    <t>"Celkem: "32.44+77.68+1586+2704</t>
  </si>
  <si>
    <t>-810139857</t>
  </si>
  <si>
    <t>"dovoz vhodného materiálu na sypanou hráz= celkem 20 km"      2704*10</t>
  </si>
  <si>
    <t>"Celkem: "27040</t>
  </si>
  <si>
    <t>1339714903</t>
  </si>
  <si>
    <t>"dle pol. 120901121 - vybouraný beton"    88.69</t>
  </si>
  <si>
    <t>-1413235987</t>
  </si>
  <si>
    <t>Poznámka k položce:
celková vzdálenost 12 km</t>
  </si>
  <si>
    <t>2*88.69</t>
  </si>
  <si>
    <t>171103101</t>
  </si>
  <si>
    <t>Zemní hrázky přívodních a odpadních melioračních kanálů zhutňované po vrstvách tloušťky 200 mm, s přemístěním sypaniny do 20 m nebo s jejím přehozením do 3 m z hornin tř. 1 až 4</t>
  </si>
  <si>
    <t>991783478</t>
  </si>
  <si>
    <t>"sypaná hráz z vhodného materiáludle tabulky kubatur"        2704</t>
  </si>
  <si>
    <t>1387918510</t>
  </si>
  <si>
    <t>"pol. 132201202,132301202 - zemina"    77.68+32.44+1586</t>
  </si>
  <si>
    <t>C21</t>
  </si>
  <si>
    <t>"Celkem: "A21+B21</t>
  </si>
  <si>
    <t>-861742791</t>
  </si>
  <si>
    <t>1696.12*1.9</t>
  </si>
  <si>
    <t>1684551159</t>
  </si>
  <si>
    <t>"výkopy dle tabulky VV propust 110.12 vyústění"    77.68+32.44</t>
  </si>
  <si>
    <t>""""""odečte sepropust- potrubí, obetonování , čela"</t>
  </si>
  <si>
    <t>-(6.5*0.4183+5.6*0.09441+1.09+0.77+0.89+1.14+1.5+7.62+0.29+11.35+1.02)</t>
  </si>
  <si>
    <t>"odečte se vyústění"   -(0.93+0.83+2.78+3.24+0.47)</t>
  </si>
  <si>
    <t>"Celkem: "110.12+-28.918+-8.25</t>
  </si>
  <si>
    <t>181301113</t>
  </si>
  <si>
    <t>Rozprostření a urovnání ornice v rovině nebo ve svahu sklonu do 1:5 při souvislé ploše přes 500 m2, tl. vrstvy přes 150 do 200 mm</t>
  </si>
  <si>
    <t>-1274755704</t>
  </si>
  <si>
    <t>"Km0,0-0,3"    300*0.7</t>
  </si>
  <si>
    <t>B24</t>
  </si>
  <si>
    <t>"km 0,305-0,321"    16*1.85</t>
  </si>
  <si>
    <t>C24</t>
  </si>
  <si>
    <t>"Celkem: "210+29.6</t>
  </si>
  <si>
    <t>-1122523445</t>
  </si>
  <si>
    <t>"dle pol. 181301113"    239.6</t>
  </si>
  <si>
    <t>-640848808</t>
  </si>
  <si>
    <t>"dle tabulky kubatur"   825-239.6</t>
  </si>
  <si>
    <t>1975288621</t>
  </si>
  <si>
    <t>"pol. 181411121, 181411122, koeficient = 0,015"      825*0.015*1.03</t>
  </si>
  <si>
    <t>-1880485199</t>
  </si>
  <si>
    <t>"dle tab. kubatur"     2637</t>
  </si>
  <si>
    <t>182101101</t>
  </si>
  <si>
    <t>Svahování trvalých svahů do projektovaných profilů s potřebným přemístěním výkopku při svahování v zářezech v hornině tř. 1 až 4</t>
  </si>
  <si>
    <t>160287737</t>
  </si>
  <si>
    <t>1324   " dle tabulky kubatur</t>
  </si>
  <si>
    <t>53597189</t>
  </si>
  <si>
    <t>1307  "del tabulky kubatur</t>
  </si>
  <si>
    <t>182301133</t>
  </si>
  <si>
    <t>Rozprostření a urovnání ornice ve svahu sklonu přes 1:5 při souvislé ploše přes 500 m2, tl. vrstvy přes 150 do 200 mm</t>
  </si>
  <si>
    <t>-546749822</t>
  </si>
  <si>
    <t>" dle tabulky kubatur- odečteno ohumusování v rovině"  825-239.6</t>
  </si>
  <si>
    <t>568002676</t>
  </si>
  <si>
    <t>"dle tabulky kubatur"  2037</t>
  </si>
  <si>
    <t>-483143110</t>
  </si>
  <si>
    <t>"základ vyústění- z tab. VV"       0.93</t>
  </si>
  <si>
    <t>B33</t>
  </si>
  <si>
    <t>"základ čela 0.93 vtokové jímky propustku-z tab. VV"  1.09+1.14</t>
  </si>
  <si>
    <t>C33</t>
  </si>
  <si>
    <t>"základ zdi - z tab. kubatur"    48</t>
  </si>
  <si>
    <t>D33</t>
  </si>
  <si>
    <t>"Celkem: "0.93+2.23+48</t>
  </si>
  <si>
    <t>1604015038</t>
  </si>
  <si>
    <t>" základ ochranné zdi"      (0.6*56+1.5*0.6)*2</t>
  </si>
  <si>
    <t>B34</t>
  </si>
  <si>
    <t>"vyústění"       ( 0.75*1.3+0.95*0.75)*2</t>
  </si>
  <si>
    <t>C34</t>
  </si>
  <si>
    <t>"propust-vtok 69 výtok"     0.7*1.6*4+(0.72+0.68)*2</t>
  </si>
  <si>
    <t>D34</t>
  </si>
  <si>
    <t>"Celkem: "69+3.375+7.28</t>
  </si>
  <si>
    <t>-28145077</t>
  </si>
  <si>
    <t>-390379017</t>
  </si>
  <si>
    <t>3700 *0.001</t>
  </si>
  <si>
    <t>275311125</t>
  </si>
  <si>
    <t>Základové konstrukce z betonu prostého patky a bloky ve výkopu nebo na hlavách pilot C 16/20</t>
  </si>
  <si>
    <t>-2096793459</t>
  </si>
  <si>
    <t>"patky betonové pro sloupky oplocení dl. 237m"      0.5*0.3*0.3*(80+20)</t>
  </si>
  <si>
    <t>275354111</t>
  </si>
  <si>
    <t>Bednění základových konstrukcí patek a bloků zřízení</t>
  </si>
  <si>
    <t>-1124717533</t>
  </si>
  <si>
    <t>"patky oplocení - 80ks sloupků"        0.5*0.3*4*80</t>
  </si>
  <si>
    <t>275354211</t>
  </si>
  <si>
    <t>Bednění základových konstrukcí patek a bloků odstranění bednění</t>
  </si>
  <si>
    <t>-2080244663</t>
  </si>
  <si>
    <t>230200102</t>
  </si>
  <si>
    <t>Montáž chrániček  podélně půlených Ø 324, tl. stěny 8 mm</t>
  </si>
  <si>
    <t>-330239658</t>
  </si>
  <si>
    <t>14031040R</t>
  </si>
  <si>
    <t>trubka ocelová podélně svařovaná hladká jakost 11 343 89x3mm</t>
  </si>
  <si>
    <t>1644600657</t>
  </si>
  <si>
    <t>Poznámka k položce:
podélně půlená trubka ocel. Dxt 324x8mm</t>
  </si>
  <si>
    <t>-1723917523</t>
  </si>
  <si>
    <t>"dřík ochranné zdi -z tab. kubatur"    33</t>
  </si>
  <si>
    <t>"propust - vtok. 33 výtok. čelo, opěrná křídla 33 prahy"   0.77+0.89+1.5+7.62+0.29+0.58+0.45</t>
  </si>
  <si>
    <t>C40</t>
  </si>
  <si>
    <t>"vyústění - čelo, opěrná křídlo práh"     0.83+2.78+0.47</t>
  </si>
  <si>
    <t>D40</t>
  </si>
  <si>
    <t>"Celkem: "33+12.1+4.08</t>
  </si>
  <si>
    <t>1725606586</t>
  </si>
  <si>
    <t>"ochranná zeď "     (1.7*56+1.7*0.35)*2</t>
  </si>
  <si>
    <t>"čela - vtok 191.59 výtok propusti"   (1.45+1.5+1.35+1.5)*1.6+(0.72+0.6)*2</t>
  </si>
  <si>
    <t>"křídla propusti"  1.2*1.2*4+2.11*4</t>
  </si>
  <si>
    <t>"opěrné prahy u propusti"    (0.6*0.3+0.6*1.6)*8</t>
  </si>
  <si>
    <t>"vyústění-čelo"      (1.05*1.3+0.55*1.05)*2</t>
  </si>
  <si>
    <t>"křídla u vyústění"    0.8*0.8*2+1.51*4</t>
  </si>
  <si>
    <t>"opěrné prahy u vyústění"   (0.6*0.3+0.6*1.3)*4</t>
  </si>
  <si>
    <t>"Celkem: "191.59+11.92+14.2+9.12+3.885+7.32+3.84</t>
  </si>
  <si>
    <t>-1889941431</t>
  </si>
  <si>
    <t>424850383</t>
  </si>
  <si>
    <t>2200*0.001</t>
  </si>
  <si>
    <t>338171123</t>
  </si>
  <si>
    <t>Montáž sloupků a vzpěr plotových ocelových trubkových nebo profilovaných výšky do 2,60 m se zabetonováním do 0,08 m3 do připravených jamek</t>
  </si>
  <si>
    <t>1950092881</t>
  </si>
  <si>
    <t>"237/3"     80</t>
  </si>
  <si>
    <t>""vzpěry 20 ks</t>
  </si>
  <si>
    <t>B44</t>
  </si>
  <si>
    <t>C44</t>
  </si>
  <si>
    <t>"Celkem: "80+20</t>
  </si>
  <si>
    <t>15619100</t>
  </si>
  <si>
    <t>drát poplastovaný kruhový napínací 2,5/3,5mm</t>
  </si>
  <si>
    <t>-1091234030</t>
  </si>
  <si>
    <t>31324827</t>
  </si>
  <si>
    <t>napínák na drát větších průměrů montovaných na bavolet povrchová úprava žár. zinek</t>
  </si>
  <si>
    <t>1330544546</t>
  </si>
  <si>
    <t>55342263</t>
  </si>
  <si>
    <t>sloupek plotový koncový Pz a komaxitový 2500/48x1,5mm</t>
  </si>
  <si>
    <t>1253847372</t>
  </si>
  <si>
    <t>55342272</t>
  </si>
  <si>
    <t>vzpěra plotová 38x1,5mm včetně krytky s uchem 2000mm</t>
  </si>
  <si>
    <t>-63279971</t>
  </si>
  <si>
    <t>348171130</t>
  </si>
  <si>
    <t>Montáž oplocení z dílců kovových rámových, na ocelové sloupky, výšky přes 1,5 do 2,0 m</t>
  </si>
  <si>
    <t>-315570236</t>
  </si>
  <si>
    <t>237</t>
  </si>
  <si>
    <t>31327514</t>
  </si>
  <si>
    <t>pletivo drátěné plastifikované se čtvercovými oky 55/2,5mm v 1800mm</t>
  </si>
  <si>
    <t>469657558</t>
  </si>
  <si>
    <t>388995212R</t>
  </si>
  <si>
    <t>Chránička kabelů v římse z trub HDPE  přes DN 80 do DN 110</t>
  </si>
  <si>
    <t>-1910653979</t>
  </si>
  <si>
    <t>Poznámka k položce:
půlená chránička včetně dodávky materiálu  a utěsnění konců chráničky</t>
  </si>
  <si>
    <t>"v km 0,366 na ochranu VN"      9</t>
  </si>
  <si>
    <t>B51</t>
  </si>
  <si>
    <t>"Celkem: "A51</t>
  </si>
  <si>
    <t>645251320</t>
  </si>
  <si>
    <t>"pod dlažbami z tabulky výkazu výměr- propust"   1.47+11.35</t>
  </si>
  <si>
    <t>B52</t>
  </si>
  <si>
    <t>"pod dlažbami z tabulky VV - vyústění"               3.24</t>
  </si>
  <si>
    <t>C52</t>
  </si>
  <si>
    <t>"pod  dlažbou opravovaného svahu Bečvy"       345</t>
  </si>
  <si>
    <t>D52</t>
  </si>
  <si>
    <t>"Celkem: "12.82+3.24+345</t>
  </si>
  <si>
    <t>451315133</t>
  </si>
  <si>
    <t>1990994402</t>
  </si>
  <si>
    <t xml:space="preserve">"pod ochrannou zdí"      2.4*56      </t>
  </si>
  <si>
    <t>451561111</t>
  </si>
  <si>
    <t>Lože pod dlažby z kameniva drceného drobného, tl. vrstvy do 100 mm</t>
  </si>
  <si>
    <t>242162218</t>
  </si>
  <si>
    <t>"pod patku zkamenné  rovnaniny"        1.5*10</t>
  </si>
  <si>
    <t>B54</t>
  </si>
  <si>
    <t>"stěrkodrť pod dlažbu na ZÚ-z tab. kubatur"    118</t>
  </si>
  <si>
    <t>C54</t>
  </si>
  <si>
    <t>"Celkem: "15+118</t>
  </si>
  <si>
    <t>452311161</t>
  </si>
  <si>
    <t>Podkladní a zajišťovací konstrukce z betonu prostého v otevřeném výkopu desky pod potrubí, stoky a drobné objekty z betonu tř. C 25/30</t>
  </si>
  <si>
    <t>-2014799274</t>
  </si>
  <si>
    <t>Poznámka k položce:
pražce pod potrubím propustku</t>
  </si>
  <si>
    <t>"pražce z betonu C 25/30"     0.15*0.2*0.4*5</t>
  </si>
  <si>
    <t>457531112</t>
  </si>
  <si>
    <t>Filtrační vrstvy jakékoliv tloušťky a sklonu z hrubého drceného kameniva bez zhutnění, frakce od 16-63 do 32-63 mm</t>
  </si>
  <si>
    <t>1815968246</t>
  </si>
  <si>
    <t>A56</t>
  </si>
  <si>
    <t>"kamenný drén - dle tab. kubatur"       138</t>
  </si>
  <si>
    <t>457971121</t>
  </si>
  <si>
    <t>Zřízení vrstvy z geotextilie s přesahem bez připevnění k podkladu, s potřebným dočasným zatěžováním včetně zakotvení okraje o sklonu přes 10° do 35°, šířky geotextilie do 3 m</t>
  </si>
  <si>
    <t>-342556744</t>
  </si>
  <si>
    <t>Poznámka k položce:
filtrační geotextílie 500g/m2</t>
  </si>
  <si>
    <t>"kamenný drén -dle tab. kubatur -  G"       811</t>
  </si>
  <si>
    <t>69311082</t>
  </si>
  <si>
    <t>geotextilie netkaná separační, ochranná, filtrační, drenážní PP 500g/m2</t>
  </si>
  <si>
    <t>2039941148</t>
  </si>
  <si>
    <t>Poznámka k položce:
ztratné včetně přesahu  20%</t>
  </si>
  <si>
    <t>"   dle tab. kubatur - G* ztratné vč. přesahu"         811*1.15</t>
  </si>
  <si>
    <t>463212111</t>
  </si>
  <si>
    <t>Rovnanina z lomového kamene upraveného, tříděného jakékoliv tloušťky rovnaniny s vyklínováním spár a dutin úlomky kamene</t>
  </si>
  <si>
    <t>-1193286200</t>
  </si>
  <si>
    <t>Poznámka k položce:
vel.kamene  100-150 kg</t>
  </si>
  <si>
    <t>"patka z kamenné rovnaniny na ZÚ- z tab. kubatur"      9</t>
  </si>
  <si>
    <t>465511327</t>
  </si>
  <si>
    <t>Dlažba z lomového kamene lomařsky upraveného na sucho s vyklínováním kamenem, s vyplněním spár těženým kamenivem, drnem nebo ornicí s osetím, tl. kamene 300 mm</t>
  </si>
  <si>
    <t>388526165</t>
  </si>
  <si>
    <t>A60</t>
  </si>
  <si>
    <t>" na ZÚ z tab. kubatur ochranné zdi"            118</t>
  </si>
  <si>
    <t>465511511</t>
  </si>
  <si>
    <t>Dlažba z lomového kamene upraveného vodorovná nebo plocha ve sklonu do 1:2 s dodáním hmot do cementové malty, s vyplněním spár a s vyspárováním cementovou maltou v ploše do 20 m2, tl. 200 mm</t>
  </si>
  <si>
    <t>-1873179493</t>
  </si>
  <si>
    <t>A61</t>
  </si>
  <si>
    <t>"u propusti - z tab. VV tl. dl. 20cm"               1.47+11.35</t>
  </si>
  <si>
    <t>B61</t>
  </si>
  <si>
    <t>" u vyústění - z tab. VV  tl. dl. 15cm"               3.24</t>
  </si>
  <si>
    <t>C61</t>
  </si>
  <si>
    <t>"Celkem: "12.82+3.24</t>
  </si>
  <si>
    <t>465513317</t>
  </si>
  <si>
    <t>Oprava dlažeb z lomového kamene lomařsky upraveného pro dlažbu o ploše opravovaných míst do 20 m2 jednotlivě včetně dodání kamene na cementovou maltu, s vyspárováním cementovou maltou, tl. kamene 300 mm</t>
  </si>
  <si>
    <t>-421730305</t>
  </si>
  <si>
    <t>Poznámka k položce:
včetně dodávky dlažby</t>
  </si>
  <si>
    <t>A62</t>
  </si>
  <si>
    <t>"poškozené opevnění svahu Bečvy  dle TZ"      380*1</t>
  </si>
  <si>
    <t>564710011</t>
  </si>
  <si>
    <t>Podklad nebo kryt z kameniva hrubého drceného vel. 8-16 mm s rozprostřením a zhutněním, po zhutnění tl. 50 mm</t>
  </si>
  <si>
    <t>-1108314836</t>
  </si>
  <si>
    <t>Poznámka k položce:
celková tl. 0,25m  společně s pol. 564760111</t>
  </si>
  <si>
    <t>A63</t>
  </si>
  <si>
    <t>" zpevnění koruny štěrkem - tab. kubatur fce 0/32mm = ZKS"    251</t>
  </si>
  <si>
    <t>564752111</t>
  </si>
  <si>
    <t>Podklad nebo kryt z vibrovaného štěrku VŠ s rozprostřením, vlhčením a zhutněním, po zhutnění tl. 150 mm</t>
  </si>
  <si>
    <t>-1724468364</t>
  </si>
  <si>
    <t>564760111</t>
  </si>
  <si>
    <t>Podklad nebo kryt z kameniva hrubého drceného vel. 16-32 mm s rozprostřením a zhutněním, po zhutnění tl. 200 mm</t>
  </si>
  <si>
    <t>-1079560945</t>
  </si>
  <si>
    <t>Poznámka k položce:
celková tl.společně s pol. 56410011 = 0,25m</t>
  </si>
  <si>
    <t>" zpevnění koruny štěrkem - tab. kubatur fce 0/32mm= ZKS"    251</t>
  </si>
  <si>
    <t>564861111</t>
  </si>
  <si>
    <t>Podklad ze štěrkodrti ŠD s rozprostřením a zhutněním, po zhutnění tl. 200 mm</t>
  </si>
  <si>
    <t>-3980091</t>
  </si>
  <si>
    <t>564931312</t>
  </si>
  <si>
    <t>Podklad nebo podsyp z betonového recyklátu s rozprostřením a zhutněním, po zhutnění tl. 100 mm</t>
  </si>
  <si>
    <t>-1718277180</t>
  </si>
  <si>
    <t>564931512</t>
  </si>
  <si>
    <t>Podklad nebo podsyp z R-materiálu s rozprostřením a zhutněním, po zhutnění tl. 100 mm</t>
  </si>
  <si>
    <t>566628331</t>
  </si>
  <si>
    <t>Poznámka k položce:
Kryt z R-materiálu</t>
  </si>
  <si>
    <t>"dle tab. kubatur = ZKS"        251</t>
  </si>
  <si>
    <t>571901111</t>
  </si>
  <si>
    <t>Posyp podkladu nebo krytu s rozprostřením a zhutněním kamenivem drceným nebo těženým, v množství do 5 kg/m2</t>
  </si>
  <si>
    <t>1038429898</t>
  </si>
  <si>
    <t>Poznámka k položce:
tl. 3cm na geobuňkách</t>
  </si>
  <si>
    <t>A69</t>
  </si>
  <si>
    <t>"dle tab. kubatur - lomová výsivka koruny hráze  tl. 3cm=ZKH"           1329</t>
  </si>
  <si>
    <t>261943308</t>
  </si>
  <si>
    <t>" dle tab. kubatur  Np"    269</t>
  </si>
  <si>
    <t>-1154772384</t>
  </si>
  <si>
    <t>A71</t>
  </si>
  <si>
    <t>0.00030*269      "převodní koeficient = 0,00030   t/m2</t>
  </si>
  <si>
    <t>360606869</t>
  </si>
  <si>
    <t>"2x nátěr-  dle tab. kubatur"    269*2</t>
  </si>
  <si>
    <t>899652391</t>
  </si>
  <si>
    <t>A73</t>
  </si>
  <si>
    <t>"převodní koeficient =    0,0015 t/m2"          0.0015*538</t>
  </si>
  <si>
    <t>162862288</t>
  </si>
  <si>
    <t>269</t>
  </si>
  <si>
    <t>2128180620</t>
  </si>
  <si>
    <t>A75</t>
  </si>
  <si>
    <t>"převodní koeficient=1,15"      269*1.15</t>
  </si>
  <si>
    <t>1095358375</t>
  </si>
  <si>
    <t>108098334</t>
  </si>
  <si>
    <t>783223121</t>
  </si>
  <si>
    <t>Napouštěcí nátěr tesařských konstrukcí zabudovaných do konstrukce proti dřevokazným houbám, hmyzu a plísním dvojnásobný akrylátový</t>
  </si>
  <si>
    <t>-1545854675</t>
  </si>
  <si>
    <t>A78</t>
  </si>
  <si>
    <t>"fošny hrazení"    (0.7*1+0.04*0.7)*2</t>
  </si>
  <si>
    <t>783224101</t>
  </si>
  <si>
    <t>Základní nátěr tesařských konstrukcí jednonásobný akrylátový</t>
  </si>
  <si>
    <t>720618451</t>
  </si>
  <si>
    <t>Poznámka k položce:
hradící fošny</t>
  </si>
  <si>
    <t>783227101</t>
  </si>
  <si>
    <t>Krycí nátěr tesařských konstrukcí jednonásobný akrylátový</t>
  </si>
  <si>
    <t>-2091447413</t>
  </si>
  <si>
    <t>783301303</t>
  </si>
  <si>
    <t>Příprava podkladu zámečnických konstrukcí před provedením nátěru odrezivění odrezovačem bezoplachovým</t>
  </si>
  <si>
    <t>-1283417194</t>
  </si>
  <si>
    <t>A81</t>
  </si>
  <si>
    <t>"dle pol. 783334201"     0.582</t>
  </si>
  <si>
    <t>1486263579</t>
  </si>
  <si>
    <t>Poznámka k položce:
vodící úhelníky hrazení</t>
  </si>
  <si>
    <t>"dle pol. 783334201"        0.582</t>
  </si>
  <si>
    <t>810369262</t>
  </si>
  <si>
    <t>0.097*2*1.5*2</t>
  </si>
  <si>
    <t>1430079711</t>
  </si>
  <si>
    <t>" dle pol. 783334201"        0.582</t>
  </si>
  <si>
    <t>871228111</t>
  </si>
  <si>
    <t>Kladení drenážního potrubí z plastických hmot do připravené rýhy z tvrdého PVC, průměru přes 90 do 150 mm</t>
  </si>
  <si>
    <t>-1676559423</t>
  </si>
  <si>
    <t>"km 0,065 - 0,310 "               245</t>
  </si>
  <si>
    <t>28613213</t>
  </si>
  <si>
    <t>trubka drenážní systému komunikací, letišť a sportovišť celoperforovaná PE-HD plně vsakovací se spojkou DN 150 SN8</t>
  </si>
  <si>
    <t>1452217800</t>
  </si>
  <si>
    <t>Poznámka k položce:
ztratné 1,5%</t>
  </si>
  <si>
    <t>245*1.015</t>
  </si>
  <si>
    <t>891375311</t>
  </si>
  <si>
    <t>Montáž vodovodních armatur na potrubí koncových klapek PE-HD na kolmou stěnu DN 300</t>
  </si>
  <si>
    <t>-948847545</t>
  </si>
  <si>
    <t>422</t>
  </si>
  <si>
    <t>Koncová klapka se svislým talířem DN300 na odpadní vodu, s ukotvením</t>
  </si>
  <si>
    <t>-474459281</t>
  </si>
  <si>
    <t>891445311</t>
  </si>
  <si>
    <t>Montáž vodovodních armatur na potrubí koncových klapek PE-HD na kolmou stěnu DN 600</t>
  </si>
  <si>
    <t>1936795351</t>
  </si>
  <si>
    <t>Koncová klapka se svislým talířem DN600 s ukotvením</t>
  </si>
  <si>
    <t>-736562562</t>
  </si>
  <si>
    <t>1625609089</t>
  </si>
  <si>
    <t>"obetonování ocel. chráničky na ochránění VN kabelu"   9*(0.6*0.5-3.14*0.11*0.11)</t>
  </si>
  <si>
    <t>899643111</t>
  </si>
  <si>
    <t>Bednění pro obetonování potrubí v otevřeném výkopu</t>
  </si>
  <si>
    <t>343429582</t>
  </si>
  <si>
    <t>Poznámka k položce:
včetně odstranění bednění</t>
  </si>
  <si>
    <t>9*(0.6*2+0.5)</t>
  </si>
  <si>
    <t>899913161</t>
  </si>
  <si>
    <t>Koncové uzavírací manžety chrániček  DN potrubí x DN chráničky DN 200 x 300</t>
  </si>
  <si>
    <t>-1732859587</t>
  </si>
  <si>
    <t>28655122</t>
  </si>
  <si>
    <t>manžeta chráničky vč. upínací pásky 220x324mm DN 200x300</t>
  </si>
  <si>
    <t>-1399173064</t>
  </si>
  <si>
    <t>919521015</t>
  </si>
  <si>
    <t>Zřízení propustků a hospodářských přejezdů z trub betonových a železobetonových do DN 600</t>
  </si>
  <si>
    <t>-1610730669</t>
  </si>
  <si>
    <t>59222018.PFB</t>
  </si>
  <si>
    <t>Trouba hrdlová železobetonová DN 600 TZH-Q 60/250 SC</t>
  </si>
  <si>
    <t>1516544633</t>
  </si>
  <si>
    <t>Poznámka k položce:
TZH-Q 60/250 SC</t>
  </si>
  <si>
    <t>919535556</t>
  </si>
  <si>
    <t>Obetonování trubního propustku betonem prostým se zvýšenými nároky na prostředí tř. C 25/30</t>
  </si>
  <si>
    <t>292731779</t>
  </si>
  <si>
    <t>Poznámka k položce:
zahrnuto případné bednění a odbednění</t>
  </si>
  <si>
    <t>"dle tab. VV hrázové propusti"       5.52</t>
  </si>
  <si>
    <t>919721131</t>
  </si>
  <si>
    <t>Geomříž pro stabilizaci podkladu tuhá trojosá z polypropylenu</t>
  </si>
  <si>
    <t>1696185463</t>
  </si>
  <si>
    <t>Poznámka k položce:
georohož 3D struktura, plast, dodání a položení včetně přesahů</t>
  </si>
  <si>
    <t>"georohož dle tab. kubatur   "     179</t>
  </si>
  <si>
    <t>919722151</t>
  </si>
  <si>
    <t>Geobuňky pro stabilizaci podkladu z polyetylenu, výšky 200 mm, počet buněk přes 10 do 20/m2</t>
  </si>
  <si>
    <t>1133032242</t>
  </si>
  <si>
    <t>Poznámka k položce:
včetnš dodávky geobuněk</t>
  </si>
  <si>
    <t>"dle tab. kubatur ochranné zdi = ZKH+ZKS"              1013+1329</t>
  </si>
  <si>
    <t>919722712</t>
  </si>
  <si>
    <t>Geobuňky provedení zásypu geobuněk včetně krycí vrstvy tl. 100 mm celková tloušťka přes 200 do 300 mm</t>
  </si>
  <si>
    <t>-193407060</t>
  </si>
  <si>
    <t>Poznámka k položce:
prosyp upravenou zeminou z výkopu</t>
  </si>
  <si>
    <t xml:space="preserve">"hlínou-ZVS"                 1013 </t>
  </si>
  <si>
    <t>B100</t>
  </si>
  <si>
    <t>"štěrkodrtí - ZKH"        1329</t>
  </si>
  <si>
    <t>C100</t>
  </si>
  <si>
    <t>"Celkem: "1013+1329</t>
  </si>
  <si>
    <t>58343930</t>
  </si>
  <si>
    <t>kamenivo drcené hrubé frakce 16-32</t>
  </si>
  <si>
    <t>-871285471</t>
  </si>
  <si>
    <t>"výplň geobuněk tl. 200mm, pouze štěrkodrtí = ZKH"        1329*0.2*1.8</t>
  </si>
  <si>
    <t>919724111</t>
  </si>
  <si>
    <t>Drenážní geosyntetikum s tuhým jádrem nelaminované</t>
  </si>
  <si>
    <t>-1878905921</t>
  </si>
  <si>
    <t>Poznámka k položce:
položení a dodání rohože</t>
  </si>
  <si>
    <t>A102</t>
  </si>
  <si>
    <t>"protierozní rohož - 3D struktura, plast = ZVS"         1013</t>
  </si>
  <si>
    <t>-650403988</t>
  </si>
  <si>
    <t>A103</t>
  </si>
  <si>
    <t>"dle tab. kubatur ochranné zdi   = ZKH+ZVS"    1013+1329</t>
  </si>
  <si>
    <t>931626111</t>
  </si>
  <si>
    <t>Úprava dilatační spáry konstrukcí z prostého nebo železového betonu asfaltová úprava jednonásobným nátěrem</t>
  </si>
  <si>
    <t>-259319651</t>
  </si>
  <si>
    <t>Poznámka k položce:
nátěr penetrační</t>
  </si>
  <si>
    <t>A104</t>
  </si>
  <si>
    <t>6*0.1*2*7</t>
  </si>
  <si>
    <t>444448798</t>
  </si>
  <si>
    <t>A105</t>
  </si>
  <si>
    <t>"pracovní spára z obou stran"   0.7*2*8*7</t>
  </si>
  <si>
    <t>B105</t>
  </si>
  <si>
    <t>"překrytí dilatačních spár"  0.7*(2.3+0.35+2.3+0.8)*7</t>
  </si>
  <si>
    <t>C105</t>
  </si>
  <si>
    <t>"Celkem: "78.4+28.175</t>
  </si>
  <si>
    <t>1564130282</t>
  </si>
  <si>
    <t>A106</t>
  </si>
  <si>
    <t>(2.3*2+0.35+0.8)*7</t>
  </si>
  <si>
    <t>-2033175276</t>
  </si>
  <si>
    <t>A107</t>
  </si>
  <si>
    <t>2.345*7</t>
  </si>
  <si>
    <t>46064937</t>
  </si>
  <si>
    <t>A108</t>
  </si>
  <si>
    <t>0.25*7</t>
  </si>
  <si>
    <t>-273295065</t>
  </si>
  <si>
    <t>"dl * počet dil. spar"     (2.3*2+0.35+0.8)*7</t>
  </si>
  <si>
    <t>934956123</t>
  </si>
  <si>
    <t>Přepadová a ochranná zařízení nádrží dřevěná hradítka (dluže požeráku) š.150 mm, bez nátěru, s potřebným kováním z dubového dřeva, tl. 40 mm</t>
  </si>
  <si>
    <t>1468135801</t>
  </si>
  <si>
    <t>Poznámka k položce:
včetně kování</t>
  </si>
  <si>
    <t>"fošny hrazenítl. 40mm"   0.7*1</t>
  </si>
  <si>
    <t>60556101</t>
  </si>
  <si>
    <t>řezivo dubové sušené tl 50mm</t>
  </si>
  <si>
    <t>-2126544156</t>
  </si>
  <si>
    <t>"hrazení  tl. 40mm"    0.7*1*0.04</t>
  </si>
  <si>
    <t>936172124</t>
  </si>
  <si>
    <t>Osazení kovových doplňků mostního vybavení jednotlivě ocelové konstrukce do 100 kg</t>
  </si>
  <si>
    <t>-1858210730</t>
  </si>
  <si>
    <t>Poznámka k položce:
Osazení U-profilů ocelových pro mobilní hrazení</t>
  </si>
  <si>
    <t>"U č. 6,5 -  2ks"    2</t>
  </si>
  <si>
    <t>13010812</t>
  </si>
  <si>
    <t>ocel profilová UPN 65 jakost 11 375</t>
  </si>
  <si>
    <t>-1711577270</t>
  </si>
  <si>
    <t>Poznámka k položce:
Hmotnost: 7,09 kg/m</t>
  </si>
  <si>
    <t>1.5*18.8*0.001*2</t>
  </si>
  <si>
    <t>-2111913038</t>
  </si>
  <si>
    <t>" dl *počet spár"       8*7</t>
  </si>
  <si>
    <t>705762321</t>
  </si>
  <si>
    <t>"dl * počet * v * hmotnost*přepočet na t *ztratné přesah"   8*7*0.3*24*0.001*1.1</t>
  </si>
  <si>
    <t>966071711</t>
  </si>
  <si>
    <t>Bourání plotových sloupků a vzpěr ocelových trubkových nebo profilovaných výšky do 2,50 m zabetonovaných</t>
  </si>
  <si>
    <t>1725308582</t>
  </si>
  <si>
    <t>Poznámka k položce:
v ceně je započteno odklizení vybouraných hmot do 20 km, včetně naloženívoz do 20 km - viz. uvod ceníku 823-1, část B04</t>
  </si>
  <si>
    <t>A116</t>
  </si>
  <si>
    <t>"245/3=81,667"        82</t>
  </si>
  <si>
    <t>966071822</t>
  </si>
  <si>
    <t>Rozebrání oplocení z pletiva drátěného se čtvercovými oky, výšky přes 1,6 do 2,0 m</t>
  </si>
  <si>
    <t>-1178599389</t>
  </si>
  <si>
    <t>" vybourání stáv. oplocení"     245</t>
  </si>
  <si>
    <t>-1789478849</t>
  </si>
  <si>
    <t>A118</t>
  </si>
  <si>
    <t>"beton z pol. 120901109"   88.69*2.2</t>
  </si>
  <si>
    <t>B118</t>
  </si>
  <si>
    <t>"Celkem: "195.118</t>
  </si>
  <si>
    <t>255808332</t>
  </si>
  <si>
    <t>-1485521328</t>
  </si>
  <si>
    <t>Ostatní náklady související s provozem</t>
  </si>
  <si>
    <t>1597854644</t>
  </si>
  <si>
    <t xml:space="preserve">""""""mobilní čerpací stanice pro přečerpávání zahrázových vod za povodňě, vč. veškerého příslušenství  "       </t>
  </si>
  <si>
    <t>"Čerpadlo       Q=1 200 l/min.    H max = 10m  "            1</t>
  </si>
  <si>
    <t>SO 07.1 - Most přes Bezejmenný potok</t>
  </si>
  <si>
    <t>114203103</t>
  </si>
  <si>
    <t>Rozebrání dlažeb nebo záhozů s naložením na dopravní prostředek dlažeb z lomového kamene nebo betonových tvárnic do cementové malty se spárami zalitými cementovou maltou</t>
  </si>
  <si>
    <t>673578753</t>
  </si>
  <si>
    <t xml:space="preserve">" dno potoka pod mostem+ předláždění"   2*(8.2+2*5)*0.3     </t>
  </si>
  <si>
    <t>-1004357445</t>
  </si>
  <si>
    <t>"dle pol. 114203103"        10.92</t>
  </si>
  <si>
    <t>114203301</t>
  </si>
  <si>
    <t>Třídění lomového kamene nebo betonových tvárnic získaných při rozebrání dlažeb, záhozů, rovnanin a soustřeďovacích staveb podle druhu, velikosti nebo tvaru</t>
  </si>
  <si>
    <t>803674837</t>
  </si>
  <si>
    <t>725512385</t>
  </si>
  <si>
    <t>" počet dní x hodin denně"      15*10</t>
  </si>
  <si>
    <t>-1899238069</t>
  </si>
  <si>
    <t>130901122</t>
  </si>
  <si>
    <t>Bourání konstrukcí v hloubených vykopávkách s přemístěním suti na hromady na vzdálenost do 20 m nebo s naložením na dopravní prostředek ručně z betonu prostého prokládaného kamenem</t>
  </si>
  <si>
    <t>-1227889492</t>
  </si>
  <si>
    <t>"plocha základu x délka x počet "   1.0*4.4*2</t>
  </si>
  <si>
    <t>131201102</t>
  </si>
  <si>
    <t>Hloubení nezapažených jam a zářezů s urovnáním dna do předepsaného profilu a spádu v hornině tř. 3 přes 100 do 1 000 m3</t>
  </si>
  <si>
    <t>-1870675044</t>
  </si>
  <si>
    <t>(5.7+9.2)*0.5*3.5*10.2</t>
  </si>
  <si>
    <t>- 10.92-8.8</t>
  </si>
  <si>
    <t>C7</t>
  </si>
  <si>
    <t>"Celkem: "265.965+-19.72</t>
  </si>
  <si>
    <t>-1759531302</t>
  </si>
  <si>
    <t>" 70% "    246.245*0.7</t>
  </si>
  <si>
    <t>-510066753</t>
  </si>
  <si>
    <t>"dle pol.  131201102  odvoz (bez zásypu)"      246.245-175.661</t>
  </si>
  <si>
    <t>-1409446736</t>
  </si>
  <si>
    <t>"dle pol. 130901122- vybouraný beton, kámen"        8.8</t>
  </si>
  <si>
    <t>-277275368</t>
  </si>
  <si>
    <t>"zemina přebytečná"     70.584</t>
  </si>
  <si>
    <t>1789401894</t>
  </si>
  <si>
    <t>70.584*1.9</t>
  </si>
  <si>
    <t>"Celkem: "134.11</t>
  </si>
  <si>
    <t>-1145086647</t>
  </si>
  <si>
    <t xml:space="preserve"> 246.245                 "výkop dle pol. 131201102</t>
  </si>
  <si>
    <t xml:space="preserve"> -3.46*2*10.2                        "odečte se beton. základ 246.245 opěry nové</t>
  </si>
  <si>
    <t>C13</t>
  </si>
  <si>
    <t>"Celkem: "246.245+-70.584</t>
  </si>
  <si>
    <t>-1180622107</t>
  </si>
  <si>
    <t>Poznámka k položce:
zhutnění pod základy opěr</t>
  </si>
  <si>
    <t>2.5*10.2*2</t>
  </si>
  <si>
    <t>274311127</t>
  </si>
  <si>
    <t>Základové konstrukce z betonu prostého pasy, prahy, věnce a ostruhy ve výkopu nebo na hlavách pilot C 25/30</t>
  </si>
  <si>
    <t>-1439116299</t>
  </si>
  <si>
    <t>1.4*0.6*2*8.2</t>
  </si>
  <si>
    <t>1704606026</t>
  </si>
  <si>
    <t>8.22*0.6*4+0.6*1.4*4</t>
  </si>
  <si>
    <t>-993344805</t>
  </si>
  <si>
    <t>"dle pol. zřízení bednění  274311127"     23.088</t>
  </si>
  <si>
    <t>317321021</t>
  </si>
  <si>
    <t>Římsy opěrných zdí a valů z betonu železového tř. C 35/45</t>
  </si>
  <si>
    <t>-2075328510</t>
  </si>
  <si>
    <t>2*(0.7*0.35-0.3*0.05*0.5)*8.21</t>
  </si>
  <si>
    <t>317353111</t>
  </si>
  <si>
    <t>Bednění říms opěrných zdí a valů jakéhokoliv tvaru přímých, zalomených nebo jinak zakřivených zřízení</t>
  </si>
  <si>
    <t>-1424522569</t>
  </si>
  <si>
    <t>(0.35*2*8.25+0.7*0.35*2+0.7*8.25)*2</t>
  </si>
  <si>
    <t>317353112</t>
  </si>
  <si>
    <t>Bednění říms opěrných zdí a valů jakéhokoliv tvaru přímých, zalomených nebo jinak zakřivených odstranění</t>
  </si>
  <si>
    <t>-139666626</t>
  </si>
  <si>
    <t>"dle pol.  317353111"    24.08</t>
  </si>
  <si>
    <t>317361016</t>
  </si>
  <si>
    <t>Výztuž říms opěrných zdí a valů z oceli 10 505 (R) nebo BSt 500</t>
  </si>
  <si>
    <t>-2078350331</t>
  </si>
  <si>
    <t>"výkr. č. 5 prut č. 3 prům. 16"    162*1.578*0.001</t>
  </si>
  <si>
    <t>"výkr. č. 5 prut č. 4 prům. 12"    214.5*0.888*0.001</t>
  </si>
  <si>
    <t>"Celkem: "0.256+0.19</t>
  </si>
  <si>
    <t>321212345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</si>
  <si>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</si>
  <si>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1036073249</t>
  </si>
  <si>
    <t xml:space="preserve">2*2*3*0.2*2    "šířka x 2 strany x tlouťka x délka po i proti směru toku </t>
  </si>
  <si>
    <t>1190660315</t>
  </si>
  <si>
    <t>"dřík ochranné zdi "   ( 1.0+0.65)*0.5*2.5*8.2*2</t>
  </si>
  <si>
    <t>"odečte se obložení dlažbou z LK"     -2.3*0.2*8.2*2</t>
  </si>
  <si>
    <t>"Celkem: "33.825+-7.544</t>
  </si>
  <si>
    <t>-1196686086</t>
  </si>
  <si>
    <t>"ochranná zeď "    (2.5+2.52)*2*8.2</t>
  </si>
  <si>
    <t>"Celkem: "82.328</t>
  </si>
  <si>
    <t>-278559412</t>
  </si>
  <si>
    <t>" pol. 327351211"       82.328</t>
  </si>
  <si>
    <t>-941048103</t>
  </si>
  <si>
    <t>"výkr.č. 5 prut č. 2,5 prům. 12"    (123.2+81)*0.888*0.001</t>
  </si>
  <si>
    <t>B26</t>
  </si>
  <si>
    <t>"výkr.č. 5 prut č. 1 prům. 16"     58.8*1.578*0.001</t>
  </si>
  <si>
    <t>C26</t>
  </si>
  <si>
    <t>"Celkem: "0.181+0.093</t>
  </si>
  <si>
    <t>334213211</t>
  </si>
  <si>
    <t>Zdivo pilířů, opěr a křídel mostů z lomového kamene štípaného nebo ručně vybíraného na maltu z pravidelných kamenů (na vazbu) objemu 1 kusu kamene do 0,02 m3</t>
  </si>
  <si>
    <t>766601489</t>
  </si>
  <si>
    <t>Poznámka k položce:
obkladové zdivo z lomového kamene</t>
  </si>
  <si>
    <t>2.6*8.2*0.2*2</t>
  </si>
  <si>
    <t>334214122</t>
  </si>
  <si>
    <t>Kotvení kamenného obkladového zdiva mostů tloušťky do 350 mm ocelovými kotvami</t>
  </si>
  <si>
    <t>-1596683843</t>
  </si>
  <si>
    <t>2.6*8.2*2</t>
  </si>
  <si>
    <t>1841465865</t>
  </si>
  <si>
    <t>4.5*2</t>
  </si>
  <si>
    <t>55391534</t>
  </si>
  <si>
    <t>zábradelní systém Pz s výplní ze svislých ocelových tyčí ZSNH4/H2</t>
  </si>
  <si>
    <t>105636641</t>
  </si>
  <si>
    <t>421321129</t>
  </si>
  <si>
    <t>Mostní železobetonové nosné konstrukce deskové nebo klenbové, trámové, ostatní deskové, z betonu C 35/45</t>
  </si>
  <si>
    <t>226284784</t>
  </si>
  <si>
    <t>" plocha  z výkr.č.6 x délka"        1.9*4.4</t>
  </si>
  <si>
    <t>421351131</t>
  </si>
  <si>
    <t>Bednění deskových konstrukcí mostů z betonu železového nebo předpjatého zřízení boční stěny výšky do 350 mm</t>
  </si>
  <si>
    <t>1424878588</t>
  </si>
  <si>
    <t>" výkr.č. 6"     (0.47+0.15)*4.4*2</t>
  </si>
  <si>
    <t>0.3*4.4*2</t>
  </si>
  <si>
    <t>C32</t>
  </si>
  <si>
    <t>"Celkem: "5.456+2.64</t>
  </si>
  <si>
    <t>421351231</t>
  </si>
  <si>
    <t>Bednění deskových konstrukcí mostů z betonu železového nebo předpjatého odstranění boční stěny výšky do 350 mm</t>
  </si>
  <si>
    <t>320211418</t>
  </si>
  <si>
    <t>" pol. 421351231"    8.096</t>
  </si>
  <si>
    <t>421361226</t>
  </si>
  <si>
    <t>Výztuž deskových konstrukcí z betonářské oceli 10 505 (R) nebo BSt 500 deskového mostu</t>
  </si>
  <si>
    <t>-757990203</t>
  </si>
  <si>
    <t>"dle výkr.č. 6"       1549.76*0.001</t>
  </si>
  <si>
    <t>421955113</t>
  </si>
  <si>
    <t>Bednění na mostní skruži zřízení bednění z palubek</t>
  </si>
  <si>
    <t>1286645850</t>
  </si>
  <si>
    <t>"výkr.č. 6"          4.5*4.4</t>
  </si>
  <si>
    <t>421955213</t>
  </si>
  <si>
    <t>Bednění na mostní skruži odstranění bednění z palubek</t>
  </si>
  <si>
    <t>-257111923</t>
  </si>
  <si>
    <t>"dle pol. 421955213"       19.8</t>
  </si>
  <si>
    <t>451315113</t>
  </si>
  <si>
    <t>308768758</t>
  </si>
  <si>
    <t xml:space="preserve"> 2.45* 8.2*2*0.2    "pod základ opěry </t>
  </si>
  <si>
    <t>-1492739394</t>
  </si>
  <si>
    <t>" dno koryta pod mostem"        2.4*8.2*0.3</t>
  </si>
  <si>
    <t>B38</t>
  </si>
  <si>
    <t>" prodloužení po 5.904 proti směru toku"     2.4*5*2*0.3</t>
  </si>
  <si>
    <t>C38</t>
  </si>
  <si>
    <t>"Celkem: "5.904+7.2</t>
  </si>
  <si>
    <t>628611141</t>
  </si>
  <si>
    <t>Nátěr mostních betonových konstrukcí akrylátový na siloxanové a plasticko-elastické bázi 1x podkladní +2x ochranný OS-D II (OS 5a)</t>
  </si>
  <si>
    <t>1905119824</t>
  </si>
  <si>
    <t>Poznámka k položce:
ochranný nátěr mezi zabetonovaným sloupkem a betonem</t>
  </si>
  <si>
    <t>0.3*14</t>
  </si>
  <si>
    <t>628612201</t>
  </si>
  <si>
    <t>Nátěr mostního zábradlí polyuretanový 1x vrchní</t>
  </si>
  <si>
    <t>1429146136</t>
  </si>
  <si>
    <t>Poznámka k položce:
protikorozní nátěr zábradlí</t>
  </si>
  <si>
    <t>14*1.1</t>
  </si>
  <si>
    <t>-1339553402</t>
  </si>
  <si>
    <t>"  Np (v x dl x 2 + boční plocha x 2x2)"    4*8.2*2+3.35*2*2</t>
  </si>
  <si>
    <t>109218691</t>
  </si>
  <si>
    <t>79*0.0003</t>
  </si>
  <si>
    <t>1224220989</t>
  </si>
  <si>
    <t>"2x nátěr -  dle pol. 711311001"        79*2</t>
  </si>
  <si>
    <t>275816968</t>
  </si>
  <si>
    <t>"převod   0,0015 t/m2"          0.0015*158</t>
  </si>
  <si>
    <t>514312819</t>
  </si>
  <si>
    <t>"ochrana izolace geotextílie- 2x"         0.9*8.3*2*2</t>
  </si>
  <si>
    <t>-1671379720</t>
  </si>
  <si>
    <t>29.88*1.15</t>
  </si>
  <si>
    <t>711341564</t>
  </si>
  <si>
    <t>Provedení izolace mostovek pásy přitavením NAIP</t>
  </si>
  <si>
    <t>189309540</t>
  </si>
  <si>
    <t>62831116</t>
  </si>
  <si>
    <t>pás těžký asfaltovaný IPA400/H-PE S40</t>
  </si>
  <si>
    <t>1047869680</t>
  </si>
  <si>
    <t>Poznámka k položce:
přesah, ztratné</t>
  </si>
  <si>
    <t>A48</t>
  </si>
  <si>
    <t>147.12*1.15</t>
  </si>
  <si>
    <t>573977126</t>
  </si>
  <si>
    <t>"zábradlí na mostě"   4.4*1.1*2</t>
  </si>
  <si>
    <t>1377420388</t>
  </si>
  <si>
    <t>-1258797167</t>
  </si>
  <si>
    <t>914112111</t>
  </si>
  <si>
    <t>Tabulka s označením evidenčního čísla mostu na sloupek</t>
  </si>
  <si>
    <t>1405469070</t>
  </si>
  <si>
    <t>Poznámka k položce:
včetně dodávky tabulky a sloupku</t>
  </si>
  <si>
    <t>936942211</t>
  </si>
  <si>
    <t>Zhotovení tabulky s letopočtem opravy nebo větší údržby vložením šablony do bednění</t>
  </si>
  <si>
    <t>-1778306453</t>
  </si>
  <si>
    <t>Poznámka k položce:
na bok římsy</t>
  </si>
  <si>
    <t>-553341182</t>
  </si>
  <si>
    <t>1191353026</t>
  </si>
  <si>
    <t>"dl * počet * v * hmotnost*přepočet na t *ztratné přesah"   8.2*2*0.3*24*0.001*1.1</t>
  </si>
  <si>
    <t>45789137</t>
  </si>
  <si>
    <t>Poznámka k položce:
žb nosná konstrukce mostku</t>
  </si>
  <si>
    <t>0.42*4.4               " nosná konstrukce mostu= plocha x délka</t>
  </si>
  <si>
    <t>963021112</t>
  </si>
  <si>
    <t>Bourání mostních konstrukcí nosných konstrukcí z kamene nebo cihel</t>
  </si>
  <si>
    <t>-437703044</t>
  </si>
  <si>
    <t>3.8*4.4 *2    " opěry  = pĺocha x délka+ x 2 strany</t>
  </si>
  <si>
    <t>966075141</t>
  </si>
  <si>
    <t>Odstranění různých konstrukcí na mostech kovového zábradlí vcelku</t>
  </si>
  <si>
    <t>-1739190077</t>
  </si>
  <si>
    <t>4.4*2</t>
  </si>
  <si>
    <t>-1153147720</t>
  </si>
  <si>
    <t>1097009525</t>
  </si>
  <si>
    <t>-1832647316</t>
  </si>
  <si>
    <t>87.859*11   "celková vzdálenost do 12 km</t>
  </si>
  <si>
    <t>1864911125</t>
  </si>
  <si>
    <t>-1691807751</t>
  </si>
  <si>
    <t>"beton z pol. 130901122"   8.8*2.2</t>
  </si>
  <si>
    <t>B63</t>
  </si>
  <si>
    <t>"Celkem: "19.36</t>
  </si>
  <si>
    <t>947154350</t>
  </si>
  <si>
    <t>""""armovaný beton    z pol. 963051111 "</t>
  </si>
  <si>
    <t>1.848*2.4</t>
  </si>
  <si>
    <t>"Celkem: "4.435</t>
  </si>
  <si>
    <t>128520282</t>
  </si>
  <si>
    <t xml:space="preserve">""""cihelná suť nebo kámen  z pol. 963021112"  </t>
  </si>
  <si>
    <t>33.48*2.49</t>
  </si>
  <si>
    <t>B65</t>
  </si>
  <si>
    <t>"Celkem: "83.365</t>
  </si>
  <si>
    <t>998212111</t>
  </si>
  <si>
    <t>Přesun hmot pro mosty zděné, betonové monolitické, spřažené ocelobetonové nebo kovové vodorovná dopravní vzdálenost do 100 m výška mostu do 20 m</t>
  </si>
  <si>
    <t>1946678149</t>
  </si>
  <si>
    <t>SO 07.2 - Oprava opevnění bezejmenného potoka</t>
  </si>
  <si>
    <t>114203104</t>
  </si>
  <si>
    <t>Rozebrání dlažeb nebo záhozů s naložením na dopravní prostředek záhozů, rovnanin a soustřeďovacích staveb provedených na sucho</t>
  </si>
  <si>
    <t>154870722</t>
  </si>
  <si>
    <t>Poznámka k položce:
odstranění stávajícího opevnění z kamenné dlažby</t>
  </si>
  <si>
    <t>""""odstranění stávajícího opevnění koryta</t>
  </si>
  <si>
    <t>7.5*32*0.5</t>
  </si>
  <si>
    <t>115001105</t>
  </si>
  <si>
    <t>Převedení vody potrubím průměru DN přes 300 do 600</t>
  </si>
  <si>
    <t>-1685469341</t>
  </si>
  <si>
    <t>457571111</t>
  </si>
  <si>
    <t>Filtrační vrstvy jakékoliv tloušťky a sklonu ze štěrkopísků bez zhutnění, frakce od 0-8 do 0-32 mm</t>
  </si>
  <si>
    <t>-1795019979</t>
  </si>
  <si>
    <t>""""podklad pod opevnění koryta</t>
  </si>
  <si>
    <t>8.3*32*0.2</t>
  </si>
  <si>
    <t>471766196</t>
  </si>
  <si>
    <t>""""opevnění koryta</t>
  </si>
  <si>
    <t>8.3*32</t>
  </si>
  <si>
    <t>-659285154</t>
  </si>
  <si>
    <t>Poznámka k položce:
odvoz odstraněného původníh opevnění</t>
  </si>
  <si>
    <t>""""přesun na dočasnou skládku</t>
  </si>
  <si>
    <t>120*2.5</t>
  </si>
  <si>
    <t>94620001</t>
  </si>
  <si>
    <t>poplatek za uložení stavebního odpadu zeminy a kamení  zatříděného kódem 170 504</t>
  </si>
  <si>
    <t>-1892595008</t>
  </si>
  <si>
    <t>Vodorovná doprava suti nebo vybouraných hmot  suti se složením a hrubým urovnáním, na vzdálenost Příplatek k ceně za každý další i započatý 1 km přes 1 km</t>
  </si>
  <si>
    <t>-1185943180</t>
  </si>
  <si>
    <t>""odvoz do vzdálenosti 12 km</t>
  </si>
  <si>
    <t>11*300</t>
  </si>
  <si>
    <t>998332011</t>
  </si>
  <si>
    <t>Přesun hmot pro úpravy vodních toků a kanály, hráze rybníků apod. dopravní vzdálenost do 500 m</t>
  </si>
  <si>
    <t>229505697</t>
  </si>
  <si>
    <t>SO 08 - Hranice – ochranná stěna u silnice I/35</t>
  </si>
  <si>
    <t>111201101</t>
  </si>
  <si>
    <t>Odstranění křovin a stromů s odstraněním kořenů průměru kmene do 100 mm do sklonu terénu 1 : 5, při celkové ploše do 1 000 m2</t>
  </si>
  <si>
    <t>-638767758</t>
  </si>
  <si>
    <t>8*7</t>
  </si>
  <si>
    <t>115101201</t>
  </si>
  <si>
    <t>Čerpání vody na dopravní výšku do 10 m s uvažovaným průměrným přítokem do 500 l/min</t>
  </si>
  <si>
    <t>1525863136</t>
  </si>
  <si>
    <t>Poznámka k položce:
14 dní</t>
  </si>
  <si>
    <t>-78586702</t>
  </si>
  <si>
    <t>1.8*0.15</t>
  </si>
  <si>
    <t>124303101</t>
  </si>
  <si>
    <t>Vykopávky pro koryta vodotečí s přehozením výkopku na vzdálenost do 3 m nebo s naložením na dopravní prostředek v hornině tř. 4 do 1 000 m3</t>
  </si>
  <si>
    <t>2029700302</t>
  </si>
  <si>
    <t>Poznámka k položce:
výkop pro kamenný stupeň a pod kamenou dlažbou</t>
  </si>
  <si>
    <t>""""viz. výkaz kubatur</t>
  </si>
  <si>
    <t>10.03-0.27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</si>
  <si>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</si>
  <si>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</si>
  <si>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-1793491110</t>
  </si>
  <si>
    <t>""""přesun výkopu a ornice na mezideponii</t>
  </si>
  <si>
    <t>9.76+0.27</t>
  </si>
  <si>
    <t>451311521</t>
  </si>
  <si>
    <t>Podklad pod dlažbu z betonu prostého pro prostředí s mrazovými cykly tř. C 25/30 tl. přes 100 do 150 mm</t>
  </si>
  <si>
    <t>-539265601</t>
  </si>
  <si>
    <t>9.75</t>
  </si>
  <si>
    <t>452318510</t>
  </si>
  <si>
    <t>Zajišťovací práh z betonu prostého se zvýšenými nároky na prostředí na dně a ve svahu melioračních kanálů s patkami nebo bez patek</t>
  </si>
  <si>
    <t>629850711</t>
  </si>
  <si>
    <t>0.22+3.91</t>
  </si>
  <si>
    <t>465513327</t>
  </si>
  <si>
    <t>Dlažba z lomového kamene lomařsky upraveného na cementovou maltu, s vyspárováním cementovou maltou, tl. kamene 300 mm</t>
  </si>
  <si>
    <t>455586860</t>
  </si>
  <si>
    <t>Poznámka k položce:
hluboké spárování a přesah kamenů</t>
  </si>
  <si>
    <t>741804353</t>
  </si>
  <si>
    <t>385,094</t>
  </si>
  <si>
    <t>C20</t>
  </si>
  <si>
    <t>136,155</t>
  </si>
  <si>
    <t>B48</t>
  </si>
  <si>
    <t>1569,6</t>
  </si>
  <si>
    <t>C48</t>
  </si>
  <si>
    <t>13,6</t>
  </si>
  <si>
    <t>B99</t>
  </si>
  <si>
    <t>531</t>
  </si>
  <si>
    <t>SO 10 -  Hranice - zvýšení ochranné hráze u parku</t>
  </si>
  <si>
    <t>353585494</t>
  </si>
  <si>
    <t>"ubourání dlažby u vyústění tl. 25cm"    15*0.25</t>
  </si>
  <si>
    <t>"ubourání dlažby na návodní straně tl. 30cm"    (908.41+93.96)*0.3</t>
  </si>
  <si>
    <t>C1</t>
  </si>
  <si>
    <t>"Celkem: "3.75+300.711</t>
  </si>
  <si>
    <t>2099159069</t>
  </si>
  <si>
    <t>"dle pol. 114203102 "   304.461</t>
  </si>
  <si>
    <t>-1851285324</t>
  </si>
  <si>
    <t>"dle pol.  114203102"   304.461</t>
  </si>
  <si>
    <t>919610090</t>
  </si>
  <si>
    <t>"lože pod dlažbou na návodní straně "    (908.41+93.96)*0.2</t>
  </si>
  <si>
    <t>"lože betonové pod dlažbou z LK  u vyústění. "    15*0.1</t>
  </si>
  <si>
    <t>"základ zdi stávající bourané"    0.28*654</t>
  </si>
  <si>
    <t>D4</t>
  </si>
  <si>
    <t>"Celkem: "200.474+1.5+183.12</t>
  </si>
  <si>
    <t>122201402</t>
  </si>
  <si>
    <t>Vykopávky v zemnících na suchu s přehozením výkopku na vzdálenost do 3 m nebo s naložením na dopravní prostředek v hornině tř. 3 přes 100 do 1 000 m3</t>
  </si>
  <si>
    <t>1217801128</t>
  </si>
  <si>
    <t>"zemina na zásyp dle tab. kubatur z pol. 174101101"   1572.035</t>
  </si>
  <si>
    <t>986853074</t>
  </si>
  <si>
    <t>"dle tabulky  kubatur - v hor.3      50%"       2986.54*0.5</t>
  </si>
  <si>
    <t>"přejížděná zeď 1493.27 rozšíření pro schodiště   plocha * dl*50%"       (3.1*5.5+3.0*9)*0.5</t>
  </si>
  <si>
    <t>"Celkem: "1493.27+22.025</t>
  </si>
  <si>
    <t>1761244934</t>
  </si>
  <si>
    <t>" dle pol.  131201103 - v hor. 3     50%"   1515.295*0.5</t>
  </si>
  <si>
    <t>217473061</t>
  </si>
  <si>
    <t>" dle tabulky kubatur - v hor. 3  50%"                                                       2986.54*0.5</t>
  </si>
  <si>
    <t>C8</t>
  </si>
  <si>
    <t>-1869542396</t>
  </si>
  <si>
    <t>" dle pol.  131301103 - v hor. 4     70%"      1515.295*0.7</t>
  </si>
  <si>
    <t>-2107775597</t>
  </si>
  <si>
    <t>"dle tabulky VV-potrubí propusti"  60.5*0.7</t>
  </si>
  <si>
    <t>"dle tabulky VV-hradidlová komora"  105.06*0.7</t>
  </si>
  <si>
    <t>C10</t>
  </si>
  <si>
    <t>"dle tabulky VV-vyústění"  9.51*0.7</t>
  </si>
  <si>
    <t>D10</t>
  </si>
  <si>
    <t>"Celkem: "42.35+73.542+6.657</t>
  </si>
  <si>
    <t>-790224426</t>
  </si>
  <si>
    <t>122.549*0.5</t>
  </si>
  <si>
    <t>-1032899379</t>
  </si>
  <si>
    <t xml:space="preserve">"dle tabulky VV potrubí propusti"  60.5*0.3 </t>
  </si>
  <si>
    <t>"dle tabulky VV hradidlová komora"  105.06*0.3</t>
  </si>
  <si>
    <t>"dle tabulky VV vyústění"     9.51*0.3</t>
  </si>
  <si>
    <t>D12</t>
  </si>
  <si>
    <t>"Celkem: "18.15+31.518+2.853</t>
  </si>
  <si>
    <t>-1466114713</t>
  </si>
  <si>
    <t>52.521*0.7</t>
  </si>
  <si>
    <t>2077665828</t>
  </si>
  <si>
    <t>"""""" výkop rýh z pol. 132201202, 132301202 "</t>
  </si>
  <si>
    <t>9.51        "vyústění</t>
  </si>
  <si>
    <t>60.5        "potrubí propusti</t>
  </si>
  <si>
    <t>105.06    "hradidlová komora</t>
  </si>
  <si>
    <t>""""""výkop jam z pol.  131201103, 131301103"</t>
  </si>
  <si>
    <t xml:space="preserve">1515.295*2 </t>
  </si>
  <si>
    <t>""""""mezisoučet výkopy     odvoz                                                                                         3205,660 m3"</t>
  </si>
  <si>
    <t>" dovoz na zásyp z pol. 174101101   "    1572.035</t>
  </si>
  <si>
    <t>"Celkem: "9.51+60.5+105.06+3030.59+1572.035</t>
  </si>
  <si>
    <t>-30115653</t>
  </si>
  <si>
    <t>2*4777.695</t>
  </si>
  <si>
    <t>"Celkem: "9555.39</t>
  </si>
  <si>
    <t>392048779</t>
  </si>
  <si>
    <t>"dle pol. 120901121 - vybouraný beton"    385.094</t>
  </si>
  <si>
    <t>1551041499</t>
  </si>
  <si>
    <t>2*385.094</t>
  </si>
  <si>
    <t>"Celkem: "770.188</t>
  </si>
  <si>
    <t>1656593307</t>
  </si>
  <si>
    <t>"pol. 162701105 - zemina"      3205.66</t>
  </si>
  <si>
    <t>"pol. 120901121 - beton"          385.094</t>
  </si>
  <si>
    <t>C18</t>
  </si>
  <si>
    <t>"Celkem: "A18+B18</t>
  </si>
  <si>
    <t>-88593867</t>
  </si>
  <si>
    <t>"z pol. 132201202, 132301202 - zemina"   (122.549+52.521)*1.9</t>
  </si>
  <si>
    <t>B19</t>
  </si>
  <si>
    <t>" z pol.131201103,131301103 - zemina"    (1515.295+1515.295)*1.9</t>
  </si>
  <si>
    <t>C19</t>
  </si>
  <si>
    <t>"Celkem: "332.633+5758.121</t>
  </si>
  <si>
    <t>-253969502</t>
  </si>
  <si>
    <t>"dle tabulky kubatur zásyp jam, zeď "   1431.05</t>
  </si>
  <si>
    <t>"dle VV vyústění"   9.51-2.98-1.7</t>
  </si>
  <si>
    <t>"dle VV hradidlová komora 1431.05 potrubí propustku"  60.5+105.06-4.68-3.48*2.9*2.45</t>
  </si>
  <si>
    <t>D20</t>
  </si>
  <si>
    <t>"Celkem: "1431.05+4.83+136.155</t>
  </si>
  <si>
    <t>181301111</t>
  </si>
  <si>
    <t>Rozprostření a urovnání ornice v rovině nebo ve svahu sklonu do 1:5 při souvislé ploše přes 500 m2, tl. vrstvy do 100 mm</t>
  </si>
  <si>
    <t>1028103177</t>
  </si>
  <si>
    <t>"tl. 50mm do geobuněk "    165.4</t>
  </si>
  <si>
    <t>-349864020</t>
  </si>
  <si>
    <t>"dle tabulky kubatur"     1156.51</t>
  </si>
  <si>
    <t>B22</t>
  </si>
  <si>
    <t>"odečte se humus tl. 50mm v místě do geobuněk "          -165.4</t>
  </si>
  <si>
    <t>C22</t>
  </si>
  <si>
    <t>"odečte se humus tl. 150mm v místě do geobuněk "        1.5*(68+286)</t>
  </si>
  <si>
    <t>D22</t>
  </si>
  <si>
    <t>"Celkem: "1156.51+-165.4+531</t>
  </si>
  <si>
    <t>-573601678</t>
  </si>
  <si>
    <t>"dle pol. 181301113, včetně protier. rohože 3D"    1156.51</t>
  </si>
  <si>
    <t>-988272326</t>
  </si>
  <si>
    <t>"dle pol. 182301122"  873.87</t>
  </si>
  <si>
    <t>-1813683175</t>
  </si>
  <si>
    <t xml:space="preserve">"k pol. 181411121 31.978 181411122 - koeficien 0,015"   (1156.51+873.87)*0.015*1.05   </t>
  </si>
  <si>
    <t>1592706979</t>
  </si>
  <si>
    <t>"dle tab. kubatur"     2546.55</t>
  </si>
  <si>
    <t>907383985</t>
  </si>
  <si>
    <t>874        "dle tabulky kubatur</t>
  </si>
  <si>
    <t>182301132</t>
  </si>
  <si>
    <t>Rozprostření a urovnání ornice ve svahu sklonu přes 1:5 při souvislé ploše přes 500 m2, tl. vrstvy přes 100 do 150 mm</t>
  </si>
  <si>
    <t>1801540213</t>
  </si>
  <si>
    <t>"dle tabulky kubatur"   873.87</t>
  </si>
  <si>
    <t>-916851657</t>
  </si>
  <si>
    <t>"dle tabulky kubatur"  2522.63</t>
  </si>
  <si>
    <t>-1665757062</t>
  </si>
  <si>
    <t>"základ vyústění - z tab. VV"       1.61+0.9</t>
  </si>
  <si>
    <t>B30</t>
  </si>
  <si>
    <t>"základ hradidlové komory -z tab. VV"  4.84</t>
  </si>
  <si>
    <t>C30</t>
  </si>
  <si>
    <t>"základ opěrné zdi "    0.9*650</t>
  </si>
  <si>
    <t>D30</t>
  </si>
  <si>
    <t>"přejížděná zeď"        0.9*5.5</t>
  </si>
  <si>
    <t>E30</t>
  </si>
  <si>
    <t>"základ schodištěi "    0.9*0.6*6.80</t>
  </si>
  <si>
    <t>F30</t>
  </si>
  <si>
    <t>"Celkem: "2.51+4.84+585+4.95+3.672</t>
  </si>
  <si>
    <t>1311450581</t>
  </si>
  <si>
    <t>"základ ochranné zdi"      (650+1.5)*0.6*2</t>
  </si>
  <si>
    <t>B31</t>
  </si>
  <si>
    <t>"přejížděná zeď-základ"  0.6*(5.5+1.5)*2</t>
  </si>
  <si>
    <t>C31</t>
  </si>
  <si>
    <t>"základ vyústění"       (1.435+1.6)*2*0.7</t>
  </si>
  <si>
    <t>D31</t>
  </si>
  <si>
    <t>"základ hradid. komory"    (2.9+3.78)*2*0.4</t>
  </si>
  <si>
    <t>E31</t>
  </si>
  <si>
    <t>"základ schodiště-rozšíření u zdi"  (0.9*2+6.8)*0.6</t>
  </si>
  <si>
    <t>F31</t>
  </si>
  <si>
    <t>"Celkem: "781.8+8.4+4.249+5.344+5.16</t>
  </si>
  <si>
    <t>-388221682</t>
  </si>
  <si>
    <t>"dle pol. 274354111"   804.953</t>
  </si>
  <si>
    <t>1581328189</t>
  </si>
  <si>
    <t>600.972 *80*0.001</t>
  </si>
  <si>
    <t>-821018138</t>
  </si>
  <si>
    <t xml:space="preserve">""""""návodní strana zdi"     </t>
  </si>
  <si>
    <t>" řez 1-23       výška 1,05 m počet 44ks"    44*2*3.4*1.05</t>
  </si>
  <si>
    <t>" řez 23-42     výška 1,25 m počet  27+7 ks"   34*2*3.4*1.25</t>
  </si>
  <si>
    <t>"různé tvary- plochy v acadu změřené"   3.83+2.52+4.5+5.63+5.53</t>
  </si>
  <si>
    <t>""""""pohled od parku"</t>
  </si>
  <si>
    <t>"řez 1-23   výška 0,8 m"   43*3.4*0.8*2+3.4*0.8</t>
  </si>
  <si>
    <t>E34</t>
  </si>
  <si>
    <t>"řez  23-45  výška 1,25 m"    33*3.4*1.25*2</t>
  </si>
  <si>
    <t>F34</t>
  </si>
  <si>
    <t>"různé plochy v acadu změřené"   4.5+5.53+5.2</t>
  </si>
  <si>
    <t>G34</t>
  </si>
  <si>
    <t>"Celkem: "314.16+289+22.01+236.64+280.5+15.23</t>
  </si>
  <si>
    <t>2087953732</t>
  </si>
  <si>
    <t>"přejížděná zeď  km 0,640"    0.45*1.7*5.5</t>
  </si>
  <si>
    <t>B35</t>
  </si>
  <si>
    <t>"dřík ochranné zdi "     0.8*654</t>
  </si>
  <si>
    <t>C35</t>
  </si>
  <si>
    <t>"mobilní stěna - odpočet"  - 0.8*4.05</t>
  </si>
  <si>
    <t>D35</t>
  </si>
  <si>
    <t>"otvor schodiště - odpočet"   -1.8*0.45</t>
  </si>
  <si>
    <t>E35</t>
  </si>
  <si>
    <t>"hradidlová komora - z tabulky VV"    7.84</t>
  </si>
  <si>
    <t>F35</t>
  </si>
  <si>
    <t>"zídka u schodiště"     0.6*8</t>
  </si>
  <si>
    <t>G35</t>
  </si>
  <si>
    <t>"vyústění - čelo, boky"     1.04+1.7</t>
  </si>
  <si>
    <t>H35</t>
  </si>
  <si>
    <t>"Celkem: "4.208+523.2+-3.24+-0.81+7.84+4.8+2.74</t>
  </si>
  <si>
    <t>-632079903</t>
  </si>
  <si>
    <t>"ochranná zeď "     (1.7*650+0.45*13.1)*2</t>
  </si>
  <si>
    <t>B36</t>
  </si>
  <si>
    <t>"mobilní stěna"  1.45*4*2</t>
  </si>
  <si>
    <t>C36</t>
  </si>
  <si>
    <t>"přejížděná zeď  km 0,640"   (1.7*5.5+1.7*0.45)*2</t>
  </si>
  <si>
    <t>D36</t>
  </si>
  <si>
    <t>"vyústění-čelo"      1.35*(1.6+1)</t>
  </si>
  <si>
    <t>E36</t>
  </si>
  <si>
    <t>"křídla u vyústění"  1.15*2.5*0.5*4</t>
  </si>
  <si>
    <t>F36</t>
  </si>
  <si>
    <t>"zídka u schodů"    (1.7*6.65 -1.1*1.1+1.6*1.7)*2</t>
  </si>
  <si>
    <t>G36</t>
  </si>
  <si>
    <t>"hradidlová komora"   (3.3+2.9+2.5+2.1)*2*2.1</t>
  </si>
  <si>
    <t>H36</t>
  </si>
  <si>
    <t>"Celkem: "2221.79+11.6+20.23+3.51+5.75+25.63+45.36</t>
  </si>
  <si>
    <t>-1969979940</t>
  </si>
  <si>
    <t>"dle pol. 327351211"      2333.87</t>
  </si>
  <si>
    <t>-1580919831</t>
  </si>
  <si>
    <t>538.738*110*0.001</t>
  </si>
  <si>
    <t>224565512</t>
  </si>
  <si>
    <t>"u schodiště"                  2.8*2+3</t>
  </si>
  <si>
    <t>"na konci úpravy zdi"   18</t>
  </si>
  <si>
    <t>C39</t>
  </si>
  <si>
    <t>"Celkem: "8.6+18</t>
  </si>
  <si>
    <t>55391536a</t>
  </si>
  <si>
    <t>zábradelní systém Pz s výplní ze svařované sítě</t>
  </si>
  <si>
    <t>2016051835</t>
  </si>
  <si>
    <t>26.6</t>
  </si>
  <si>
    <t>1707038449</t>
  </si>
  <si>
    <t>"schodiště - plocha v m2 * šířka"   2.4*1.2</t>
  </si>
  <si>
    <t>796221251</t>
  </si>
  <si>
    <t>2.88*50*0.001</t>
  </si>
  <si>
    <t>1121164261</t>
  </si>
  <si>
    <t>"výztuž schodišťové rampy z KARI sítě D6"  1.1*1.2*4.4*0.001</t>
  </si>
  <si>
    <t>-1514117686</t>
  </si>
  <si>
    <t>" boční stěna m2"  (6.75+1.1)*1.3*2</t>
  </si>
  <si>
    <t>"stupně - výška"   0.175*1.2*15+0.43*1.2</t>
  </si>
  <si>
    <t>"Celkem: "20.41+3.666</t>
  </si>
  <si>
    <t>1674233274</t>
  </si>
  <si>
    <t>" dle pol. zřízení  431351121"       24.076</t>
  </si>
  <si>
    <t>-1868823725</t>
  </si>
  <si>
    <t>"dle pol. 465511321"       209.0</t>
  </si>
  <si>
    <t>B46</t>
  </si>
  <si>
    <t>"dle pol.  465511322, "      17.3</t>
  </si>
  <si>
    <t>C46</t>
  </si>
  <si>
    <t>"pod opravovanou dlažbu u VO - dle pol. 465513217"     15</t>
  </si>
  <si>
    <t>D46</t>
  </si>
  <si>
    <t>"Celkem: "209+17.3+15</t>
  </si>
  <si>
    <t>451311531</t>
  </si>
  <si>
    <t>Podklad pod dlažbu z betonu prostého pro prostředí s mrazovými cykly tř. C 25/30 tl. přes 150 do 200 mm</t>
  </si>
  <si>
    <t>1415005216</t>
  </si>
  <si>
    <t>"dle pol. 465512327, 465512327a    "   16+3.5+1108.76</t>
  </si>
  <si>
    <t>-224505962</t>
  </si>
  <si>
    <t>Poznámka k položce:
podkladní beton tl. 20cm</t>
  </si>
  <si>
    <t>"pod základem schodiště"   3.4*7.2</t>
  </si>
  <si>
    <t xml:space="preserve">"pod ochrannou beton. zdí"      2.4*654      </t>
  </si>
  <si>
    <t>"pod  základem hradidlové komory"   3.4*4</t>
  </si>
  <si>
    <t>D48</t>
  </si>
  <si>
    <t>"Celkem: "A48+B48+C48</t>
  </si>
  <si>
    <t>1285622042</t>
  </si>
  <si>
    <t>"dle pol.465511327 - sjezd k Bečvě km 0,640-0,654"   49</t>
  </si>
  <si>
    <t>451561112</t>
  </si>
  <si>
    <t>Lože pod dlažby z kameniva drceného drobného, tl. vrstvy přes 100 do 150 mm</t>
  </si>
  <si>
    <t>-2101766810</t>
  </si>
  <si>
    <t>"dle pol. 465511227"      10.5</t>
  </si>
  <si>
    <t>-869526777</t>
  </si>
  <si>
    <t>452312161</t>
  </si>
  <si>
    <t>Podkladní a zajišťovací konstrukce z betonu prostého v otevřeném výkopu sedlové lože pod potrubí z betonu tř. C 25/30</t>
  </si>
  <si>
    <t>28816782</t>
  </si>
  <si>
    <t>"výplňový beton- sedlové lože v hradidlové komoře" 0.6056*2.5</t>
  </si>
  <si>
    <t>457311114</t>
  </si>
  <si>
    <t>Vyrovnávací nebo spádový beton včetně úpravy povrchu  C 12/15</t>
  </si>
  <si>
    <t>-221350606</t>
  </si>
  <si>
    <t>Poznámka k položce:
beton 8/10 dle výkr. 4.3</t>
  </si>
  <si>
    <t>"nekonstrukční- výplňový beton pod schodištěm"   3.7*1.2</t>
  </si>
  <si>
    <t>B53</t>
  </si>
  <si>
    <t>"Celkem: "A53</t>
  </si>
  <si>
    <t>-81601642</t>
  </si>
  <si>
    <t xml:space="preserve">""obnovení geotextílie parkových cest"     </t>
  </si>
  <si>
    <t>"S2"    1.2*104</t>
  </si>
  <si>
    <t>"S3"               11</t>
  </si>
  <si>
    <t>"S5"      1.8*110</t>
  </si>
  <si>
    <t>D54</t>
  </si>
  <si>
    <t>"S7"      30</t>
  </si>
  <si>
    <t>E54</t>
  </si>
  <si>
    <t>"sjezd k Bečvě"      50</t>
  </si>
  <si>
    <t>F54</t>
  </si>
  <si>
    <t>"Celkem: "124.8+11+198+30+50</t>
  </si>
  <si>
    <t>-1767331181</t>
  </si>
  <si>
    <t>" dle tab. kubatur - G* ztratné vč. přesahu"        413.8*1.2</t>
  </si>
  <si>
    <t>465511227</t>
  </si>
  <si>
    <t>Dlažba z lomového kamene lomařsky upraveného na sucho s vyklínováním kamenem, s vyplněním spár těženým kamenivem, drnem nebo ornicí s osetím, tl. kamene 250 mm</t>
  </si>
  <si>
    <t>1564977822</t>
  </si>
  <si>
    <t>"dlažba z LK na kant (výšku) tl. 25cm do lože ze šd tl. 15cm"   10.5</t>
  </si>
  <si>
    <t>465511321</t>
  </si>
  <si>
    <t>Dlažba z lomového kamene upraveného vodorovná nebo plocha ve sklonu do 1:2 s dodáním hmot na sucho, se zalitím spár cementovou maltou v ploše přes 20 m2, tl. 200 mm</t>
  </si>
  <si>
    <t>-1251169139</t>
  </si>
  <si>
    <t>Poznámka k položce:
dlaž z LK tl. 150mm</t>
  </si>
  <si>
    <t xml:space="preserve">""""""dlažba z LK tl. 15 cm do betonu C20/25n, XF3 tl. 10 cm - skladba S2"  </t>
  </si>
  <si>
    <t>"km 0,464-0,572"    102*1+6*0.5</t>
  </si>
  <si>
    <t>B57</t>
  </si>
  <si>
    <t>"km  0,072-0,176"   104*1</t>
  </si>
  <si>
    <t>C57</t>
  </si>
  <si>
    <t>"Celkem: "105+104</t>
  </si>
  <si>
    <t>465511322</t>
  </si>
  <si>
    <t>Dlažba z lomového kamene upraveného vodorovná nebo plocha ve sklonu do 1:2 s dodáním hmot na sucho, se zalitím spár cementovou maltou v ploše přes 20 m2, tl. 250 mm</t>
  </si>
  <si>
    <t>633222359</t>
  </si>
  <si>
    <t>"vyústní objekt tl. dlažby z LK 25 cm"        2.5*1</t>
  </si>
  <si>
    <t>B58</t>
  </si>
  <si>
    <t>"sjezd v km 0,068-0,072  z LK na kant (výšku)  do lože z betonu tl. 10 cm"   4*3.7</t>
  </si>
  <si>
    <t>C58</t>
  </si>
  <si>
    <t>"Celkem: "2.5+14.8</t>
  </si>
  <si>
    <t>-1945526103</t>
  </si>
  <si>
    <t>"sjezd k Bečvě km 0,640-0,654 - tl. 30cm do lože ze šd tl. 10cm "        49</t>
  </si>
  <si>
    <t>465512327</t>
  </si>
  <si>
    <t>Dlažba z lomového kamene lomařsky upraveného na sucho se zalitím spár cementovou maltou, tl. kamene 300 mm</t>
  </si>
  <si>
    <t>386595145</t>
  </si>
  <si>
    <t>" na ZÚ - zavázání do opevnění svahového kužele - viz. situace"       16</t>
  </si>
  <si>
    <t>B60</t>
  </si>
  <si>
    <t>"říční km 39,800-39,807 - zavázání do opevnění svah. kužele"               3.5</t>
  </si>
  <si>
    <t>C60</t>
  </si>
  <si>
    <t>"Celkem: "16+3.5</t>
  </si>
  <si>
    <t>465512327a</t>
  </si>
  <si>
    <t>Dlažba z lomového kamene lomařsky upraveného na sucho se zalitím spár cementovou maltou, tl. kamene 300 mm bez dodávky dlažby</t>
  </si>
  <si>
    <t>2130013889</t>
  </si>
  <si>
    <t>Poznámka k položce:
na obnovu návodního svahu a na konci úpravy km 0,654-0,734 v rozsahu výkopu bude  použita očištěná původní dlažba  v původní tloušťce</t>
  </si>
  <si>
    <t>"obnova dlažby v rozsahu výkopu - návodní strana"     924.41</t>
  </si>
  <si>
    <t>"obnova dlažby na konci úpravy z obou stran km0, 654 - km 0,734 "     180.85+3.5</t>
  </si>
  <si>
    <t>"Celkem: "924.41+184.35</t>
  </si>
  <si>
    <t>465513217</t>
  </si>
  <si>
    <t>Oprava dlažeb z lomového kamene lomařsky upraveného pro dlažbu o ploše opravovaných míst do 20 m2 jednotlivě včetně dodání kamene na cementovou maltu, s vyspárováním cementovou maltou, tl. kamene 250 mm</t>
  </si>
  <si>
    <t>1362804713</t>
  </si>
  <si>
    <t>"oprava stávající dlažby kolem vyústění od hradidl. komory"     20 -5</t>
  </si>
  <si>
    <t>-628220404</t>
  </si>
  <si>
    <t>Poznámka k položce:
štěrkodrť frakce 0/32 mm, pod zatravnění</t>
  </si>
  <si>
    <t>"skladba PN 620 - ŠD frakce 0/32 mm       km 0,579-0,640     š. *dl."     1.5*6</t>
  </si>
  <si>
    <t>"km 0,585-0,600     prům. š. *dl."    (2.3+1.5)*0.5*15</t>
  </si>
  <si>
    <t>C63</t>
  </si>
  <si>
    <t>"km 0,600-0,640    š.*dl. "   3.5*40</t>
  </si>
  <si>
    <t>D63</t>
  </si>
  <si>
    <t>"Celkem: "9+28.5+140</t>
  </si>
  <si>
    <t>564851111</t>
  </si>
  <si>
    <t>Podklad ze štěrkodrti ŠD s rozprostřením a zhutněním, po zhutnění tl. 150 mm</t>
  </si>
  <si>
    <t>-2017006740</t>
  </si>
  <si>
    <t>Poznámka k položce:
SD frakce 32/63 mm a 8/32 mm</t>
  </si>
  <si>
    <t>"S2 km 0,072-0,176  ŠD frakce 8/32mm  pod dlažbu z LK"        1.1*104</t>
  </si>
  <si>
    <t xml:space="preserve">"S2 km 0,464-0,572  ŠD frakce 8/32 mm pod dlažbu z LK"        0.85*108 </t>
  </si>
  <si>
    <t>"S3 ŠD  km 0,456-0,470  ŠD frakce 8/32 mm pod dlažbu Z LK na kant-2 vrstvy"     11.15*2</t>
  </si>
  <si>
    <t>"S5  nepojížděný chodník - podkladní ŠD frakce 32/63 mm"       1.6*109</t>
  </si>
  <si>
    <t>"Celkem: "114.4+91.8+22.3+174.4</t>
  </si>
  <si>
    <t>-1732444418</t>
  </si>
  <si>
    <t>Poznámka k položce:
ŠD frakce  32/63 mm</t>
  </si>
  <si>
    <t>"S7  pojížděný chodník - ŠD frakce  32/63 mm z pol. 564962111"      29.534*1.2</t>
  </si>
  <si>
    <t>564952112</t>
  </si>
  <si>
    <t>Podklad z mechanicky zpevněného kameniva MZK (minerální beton) s rozprostřením a s hutněním, po zhutnění tl. 160 mm</t>
  </si>
  <si>
    <t>239150685</t>
  </si>
  <si>
    <t>"S5 nepojížděný chodník - MZK frakce 0/16mm, km 0,456-0,565"      170.465</t>
  </si>
  <si>
    <t>B66</t>
  </si>
  <si>
    <t>"Celkem: "170.465</t>
  </si>
  <si>
    <t>564962111</t>
  </si>
  <si>
    <t>Podklad z mechanicky zpevněného kameniva MZK (minerální beton) s rozprostřením a s hutněním, po zhutnění tl. 200 mm</t>
  </si>
  <si>
    <t>871412873</t>
  </si>
  <si>
    <t>"S7  pojížděný chodník - MZK frakce 0/16mm, km 0,579-0,600"       29.534</t>
  </si>
  <si>
    <t>"Celkem: "29.534</t>
  </si>
  <si>
    <t>571902111</t>
  </si>
  <si>
    <t>Posyp podkladu nebo krytu s rozprostřením a zhutněním kamenivem drceným nebo těženým, v množství přes 5 do 10 kg/m2</t>
  </si>
  <si>
    <t>-161412558</t>
  </si>
  <si>
    <t>Poznámka k položce:
drobné drcené kamenivo  frakce 0/4 mm tl. 40mm</t>
  </si>
  <si>
    <t>" S5  nepojížd.  chodník  drobné drc. kamenivo frakce 0/4  tl. 40 mm, z pol. 564952112"   170.465</t>
  </si>
  <si>
    <t>571904111</t>
  </si>
  <si>
    <t>Posyp podkladu nebo krytu s rozprostřením a zhutněním kamenivem drceným nebo těženým, v množství přes 15 do 20 kg/m2</t>
  </si>
  <si>
    <t>-95233840</t>
  </si>
  <si>
    <t>Poznámka k položce:
drobné drcené kamenivo  frakce 0/4 mm tl. 50mm</t>
  </si>
  <si>
    <t>"S7  pojížděný chodník  - drobné drc. kamenivo frakce 0/4 mm  tl. 50 mm , z pol. 564962111 "  29.534</t>
  </si>
  <si>
    <t>602603320</t>
  </si>
  <si>
    <t>"Np - ochrana izolace (geotextílie) bet. opěrné zdi-dle tab VV"             2352</t>
  </si>
  <si>
    <t xml:space="preserve">"Np - ochrana prac. spáry z obou stran - výkr.č. 6.3   š*dl*2str"             2.0*654*2  </t>
  </si>
  <si>
    <t>"Celkem: "2352+2616</t>
  </si>
  <si>
    <t>1697017407</t>
  </si>
  <si>
    <t>0.00030*4968      "převod ní koeficient  m2/t = 0,00030</t>
  </si>
  <si>
    <t>-1844940541</t>
  </si>
  <si>
    <t>"2x asf. nátěr opěrné zdi - ochrana geotextílie "            2352 *2</t>
  </si>
  <si>
    <t>B72</t>
  </si>
  <si>
    <t xml:space="preserve">"2x nátěr- ochrana prac. spáry z obou stran - výkr.č. 6.3   š*dl*2str*2nátěry"             2.0*654*2*2  </t>
  </si>
  <si>
    <t>C72</t>
  </si>
  <si>
    <t>"Celkem: "4704+5232</t>
  </si>
  <si>
    <t>-1692866696</t>
  </si>
  <si>
    <t>"převodní koeficient =    0,0015 m2/t"          0.0015*9936</t>
  </si>
  <si>
    <t>-2048425254</t>
  </si>
  <si>
    <t xml:space="preserve">"ochrana iizolace pracovní spáry - výkr.č.6.3"             2.0*654*2  </t>
  </si>
  <si>
    <t>1724656355</t>
  </si>
  <si>
    <t>" z pol.711331382 *převodní koeficient"          2616*1.15</t>
  </si>
  <si>
    <t>-1363181459</t>
  </si>
  <si>
    <t>-1284601788</t>
  </si>
  <si>
    <t>783314203</t>
  </si>
  <si>
    <t>Základní antikorozní nátěr zámečnických konstrukcí jednonásobný syntetický samozákladující</t>
  </si>
  <si>
    <t>735437838</t>
  </si>
  <si>
    <t>"zábradlí "    26.6*1.1*2</t>
  </si>
  <si>
    <t>783325101</t>
  </si>
  <si>
    <t>Mezinátěr zámečnických konstrukcí jednonásobný akrylátový</t>
  </si>
  <si>
    <t>494062679</t>
  </si>
  <si>
    <t>A79</t>
  </si>
  <si>
    <t>"zábradlí"  26.6*1.1*2</t>
  </si>
  <si>
    <t>783327101</t>
  </si>
  <si>
    <t>Krycí nátěr (email) zámečnických konstrukcí jednonásobný akrylátový</t>
  </si>
  <si>
    <t>-817164767</t>
  </si>
  <si>
    <t>A80</t>
  </si>
  <si>
    <t>"zábradlí"   26.6*1.1*2</t>
  </si>
  <si>
    <t>891441112</t>
  </si>
  <si>
    <t>Montáž vodovodních armatur na potrubí šoupátek nebo klapek uzavíracích v otevřeném výkopu nebo v šachtách s osazením zemní soupravy (bez poklopů) DN 600</t>
  </si>
  <si>
    <t>-891507176</t>
  </si>
  <si>
    <t>"vřetenové šoupátko s ovládáním DN600 na odtoku z hradidl. komory"  1</t>
  </si>
  <si>
    <t>42221474</t>
  </si>
  <si>
    <t>stavítko kanálové do 1.2 bar DN 600-600</t>
  </si>
  <si>
    <t>122804179</t>
  </si>
  <si>
    <t>Poznámka k položce:
vřetenové šoupátko s ovládáním</t>
  </si>
  <si>
    <t>-538824745</t>
  </si>
  <si>
    <t>1478572006</t>
  </si>
  <si>
    <t>-485250346</t>
  </si>
  <si>
    <t>"čtvercový poklop z kompozitu uzamykatelný 1000x1000"      1</t>
  </si>
  <si>
    <t>"kruhový vstupní poklop DN600 s rámem"                                     1</t>
  </si>
  <si>
    <t>"Celkem: "1+1</t>
  </si>
  <si>
    <t>56230603</t>
  </si>
  <si>
    <t>šachtový poklop z PU + rám HDPE, 12,5t, 600 x 600 x 60 mm</t>
  </si>
  <si>
    <t>-268882463</t>
  </si>
  <si>
    <t>"kruhový vstupní poklop DN600 s rámem"                 1</t>
  </si>
  <si>
    <t>56230625R</t>
  </si>
  <si>
    <t>poklop šachtový čtvercový 10001000mm C250 kompozitní termoplast s rámem pro zabetonování</t>
  </si>
  <si>
    <t>-586238204</t>
  </si>
  <si>
    <t>899511111</t>
  </si>
  <si>
    <t>Stupadla do šachet tunelové stoky ocelová s PE povlakem osazovaná při zdění nebo betonování</t>
  </si>
  <si>
    <t>1051353173</t>
  </si>
  <si>
    <t>Poznámka k položce:
včetně dodávky</t>
  </si>
  <si>
    <t>"do hradidlové komory"   3</t>
  </si>
  <si>
    <t>55243810</t>
  </si>
  <si>
    <t>stupadlo ocelové s PE povlakem forma A - P152 mm</t>
  </si>
  <si>
    <t>-1342079666</t>
  </si>
  <si>
    <t>916921111</t>
  </si>
  <si>
    <t>Monolitické příkopové žlaby, rigoly, krajníky nebo obrubníky z betonové směsi pro cementobetonové vozovky a letištní plochy v přímce nebo v oblouku o poloměru přes 20 m, průřezových ploch do 0,10 m2</t>
  </si>
  <si>
    <t>1387200133</t>
  </si>
  <si>
    <t>Poznámka k položce:
betonová zábrana podkladu vozovky vyztužená pásovinou 200/50 mm</t>
  </si>
  <si>
    <t>""""""skladba S2,S3,S5,S7, PN620</t>
  </si>
  <si>
    <t>"obruba obnovovaných cest" 104+108+15+109+21+40</t>
  </si>
  <si>
    <t>919122113R</t>
  </si>
  <si>
    <t>Osazení pásku ocelového tl. do10 mm hl 200 mm do betonu</t>
  </si>
  <si>
    <t>-260222610</t>
  </si>
  <si>
    <t>Poznámka k položce:
pásovina 200/5 mm</t>
  </si>
  <si>
    <t>"z pol. 916921111 "          397</t>
  </si>
  <si>
    <t>13515112</t>
  </si>
  <si>
    <t>ocel široká jakost S235JR 200x6mm</t>
  </si>
  <si>
    <t>-1095652925</t>
  </si>
  <si>
    <t>Poznámka k položce:
Hmotnost: 12,56 kg/m</t>
  </si>
  <si>
    <t>" z pol. 919122113R"      397*9.43*0.001</t>
  </si>
  <si>
    <t>211976977</t>
  </si>
  <si>
    <t>"výměna potrubí od hradidlové komory DN600"  6.2</t>
  </si>
  <si>
    <t>1342430762</t>
  </si>
  <si>
    <t>"ztr. 2%"    6.2*1.02</t>
  </si>
  <si>
    <t>1782634491</t>
  </si>
  <si>
    <t>"dle tab. VV hradidlové lomory (dl. mezi zdmi)"       0.836*5.6</t>
  </si>
  <si>
    <t>919722112</t>
  </si>
  <si>
    <t>Geobuňky pro stabilizaci podkladu z polyetylenu, výšky 50 mm, počet buněk přes 20 do 30/m2</t>
  </si>
  <si>
    <t>1977699501</t>
  </si>
  <si>
    <t>Poznámka k položce:
s děrovanou stěnou</t>
  </si>
  <si>
    <t>A96</t>
  </si>
  <si>
    <t>"DC 75-DC 82    km 0,579-0,640  změřeno v situaci"      165.4</t>
  </si>
  <si>
    <t>919722142</t>
  </si>
  <si>
    <t>Geobuňky pro stabilizaci podkladu z polyetylenu, výšky 150 mm, počet buněk přes 20 do 30/m2</t>
  </si>
  <si>
    <t>-216221060</t>
  </si>
  <si>
    <t>""km 0,0-0,068 a km 0,172 - 0,458  , dl. 68+286 m"</t>
  </si>
  <si>
    <t>"protierozní rohož - 3D struktura, plast "         1.5*(68+286)</t>
  </si>
  <si>
    <t>919722711</t>
  </si>
  <si>
    <t>Geobuňky provedení zásypu geobuněk včetně krycí vrstvy tl. 100 mm celková tloušťka do 200 mm</t>
  </si>
  <si>
    <t>-37158409</t>
  </si>
  <si>
    <t>165.4+531</t>
  </si>
  <si>
    <t>1058555814</t>
  </si>
  <si>
    <t>Poznámka k položce:
separační ochranná geotextílie, položení a dodávka geotextílie pod geobuňky</t>
  </si>
  <si>
    <t>"pod geobuňky  z pol. 919722112 "  165.4</t>
  </si>
  <si>
    <t>"pod geobuňky z pol.  919722142 "     531</t>
  </si>
  <si>
    <t>C99</t>
  </si>
  <si>
    <t>"Celkem: "A99+B99</t>
  </si>
  <si>
    <t>-1827794760</t>
  </si>
  <si>
    <t>"ochrana pracovní spáry z obou stran - výkr.č. 6.3"             2*654*2</t>
  </si>
  <si>
    <t>-394300255</t>
  </si>
  <si>
    <t>B101</t>
  </si>
  <si>
    <t>"překrytí dilatačních spár"  0.7*(1.7*2+1.3+0.9+0.5)*82</t>
  </si>
  <si>
    <t>C101</t>
  </si>
  <si>
    <t>"poslední dilat. spára"    0.7*(1.25+1.15+1.3+0.5)*1</t>
  </si>
  <si>
    <t>D101</t>
  </si>
  <si>
    <t>"Celkem: "2616+350.14+2.94</t>
  </si>
  <si>
    <t>1059586687</t>
  </si>
  <si>
    <t xml:space="preserve">"délka zatmelení * počet dilat. spar "    (1.7*2+1.3+0.9+0.5)*82  </t>
  </si>
  <si>
    <t>B102</t>
  </si>
  <si>
    <t>"poslední nižší dilatační spára"    (1.25+1.15+1.3+0.9+0.5)*1</t>
  </si>
  <si>
    <t>C102</t>
  </si>
  <si>
    <t>"Celkem: "500.2+5.1</t>
  </si>
  <si>
    <t>-219563015</t>
  </si>
  <si>
    <t>" plocha  z ACADu* počet dilat. spar"      1.56*82</t>
  </si>
  <si>
    <t>B103</t>
  </si>
  <si>
    <t>"plocha poslední dilat. spáry"       1.45*1</t>
  </si>
  <si>
    <t>C103</t>
  </si>
  <si>
    <t>"Celkem: "127.92+1.45</t>
  </si>
  <si>
    <t>-2140557348</t>
  </si>
  <si>
    <t>Poznámka k položce:
prýžový těsnící pás š. 25 cm, včetně dodávky</t>
  </si>
  <si>
    <t>"poslední nižší dilatační spára"   1*(1.25+1.15+1.3+0.9+0.5)</t>
  </si>
  <si>
    <t>B104</t>
  </si>
  <si>
    <t>"délka těsnění * počet dilat. spár "     82*    (1.7*2+1.3+0.9+0.5)</t>
  </si>
  <si>
    <t>C104</t>
  </si>
  <si>
    <t>"Celkem: "5.1+500.2</t>
  </si>
  <si>
    <t>1500836857</t>
  </si>
  <si>
    <t>Poznámka k položce:
silikonový tmel šedý</t>
  </si>
  <si>
    <t>"součet délek * počet dil. spar"     (1.7*2+1.3+0.9+0.5)*82</t>
  </si>
  <si>
    <t>93495900R</t>
  </si>
  <si>
    <t>montáž a dodávka</t>
  </si>
  <si>
    <t>-1168939159</t>
  </si>
  <si>
    <t>Poznámka k položce:
popis viz. technická zpráva</t>
  </si>
  <si>
    <t>" mobilní hrazení z kompozitu- oboustranné"    0.85*4.0*2</t>
  </si>
  <si>
    <t>1537175518</t>
  </si>
  <si>
    <t>Poznámka k položce:
šířka plechu 160mm , včetnš dodávky poplastovaného plechu</t>
  </si>
  <si>
    <t>" dl. ochranné zdi"       654</t>
  </si>
  <si>
    <t>B107</t>
  </si>
  <si>
    <t>" schodiště"                  1.8+6.4+2.1</t>
  </si>
  <si>
    <t>C107</t>
  </si>
  <si>
    <t>"Celkem: "654+10.3</t>
  </si>
  <si>
    <t>649270576</t>
  </si>
  <si>
    <t>"dl * počet * v * hmotn.*přepoč.  t *ztrat. přesah "   664.3*0.16*24*0.001*1.1</t>
  </si>
  <si>
    <t>-1574985784</t>
  </si>
  <si>
    <t>" u schodiště, z obou stran - výkr. 6.3"     3*2</t>
  </si>
  <si>
    <t>-2079481024</t>
  </si>
  <si>
    <t>"základ pod dřevěnou terasou"    (6.6*0.25+3.3*0.85)*0.8</t>
  </si>
  <si>
    <t>-167460717</t>
  </si>
  <si>
    <t>""""""km 0,0 - 0,20830 = 208,3m   a  km 0,28370 - 0,358 = 74,3m"</t>
  </si>
  <si>
    <t>0.653*(208.3+74.3)               " stávající žel.bet. zeď = plocha v m2 x délky v m</t>
  </si>
  <si>
    <t xml:space="preserve">""""""zedˇse žebry     km 0,358 - 0,654 = 296m"  </t>
  </si>
  <si>
    <t>B111</t>
  </si>
  <si>
    <t>0.825*296                                   " stávající žel.bet. zeď= plocha x délka</t>
  </si>
  <si>
    <t>C111</t>
  </si>
  <si>
    <t>4*0.24*0.8           "šikmá vystupující zídka</t>
  </si>
  <si>
    <t>D111</t>
  </si>
  <si>
    <t>"Celkem: "184.538+244.2+0.768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</si>
  <si>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</si>
  <si>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</si>
  <si>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-1008780394</t>
  </si>
  <si>
    <t>11.5*2.8</t>
  </si>
  <si>
    <t>96902116R</t>
  </si>
  <si>
    <t>866076910</t>
  </si>
  <si>
    <t>Poznámka k položce:
včetně likvidace plasového potrubí</t>
  </si>
  <si>
    <t>"stávající potrubí z hradidlové komory z VV"    10.5</t>
  </si>
  <si>
    <t>-675366716</t>
  </si>
  <si>
    <t>"beton z pol. 120901109"   385.094*2.2</t>
  </si>
  <si>
    <t>B114</t>
  </si>
  <si>
    <t>"Celkem: "847.207</t>
  </si>
  <si>
    <t>-151001601</t>
  </si>
  <si>
    <t>429.506*2.4</t>
  </si>
  <si>
    <t>B115</t>
  </si>
  <si>
    <t>"Celkem: "1030.814</t>
  </si>
  <si>
    <t>707583854</t>
  </si>
  <si>
    <t xml:space="preserve">""""cihelná suť nebo kámen z pol. 963021112"  </t>
  </si>
  <si>
    <t>3.564*2.49</t>
  </si>
  <si>
    <t>B116</t>
  </si>
  <si>
    <t>"Celkem: "8.874</t>
  </si>
  <si>
    <t>997211111</t>
  </si>
  <si>
    <t>Svislá doprava suti nebo vybouraných hmot s naložením do dopravního zařízení a s vyprázdněním dopravního zařízení na hromadu nebo do dopravního prostředku suti na výšku do 3,5 m</t>
  </si>
  <si>
    <t>-485796500</t>
  </si>
  <si>
    <t>" z pol.   963051111 - suť   v t"     1030.814</t>
  </si>
  <si>
    <t>-314010366</t>
  </si>
  <si>
    <t>" z pol.  963021112  suť v t"      8.874</t>
  </si>
  <si>
    <t>-470149265</t>
  </si>
  <si>
    <t>A119</t>
  </si>
  <si>
    <t>"železobeton - z pol. 963051111  vybouraný beton  v t"    1030.814</t>
  </si>
  <si>
    <t>126092596</t>
  </si>
  <si>
    <t>A120</t>
  </si>
  <si>
    <t>" z pol.  997211511 v t   celkem 12km"   1030.814*11</t>
  </si>
  <si>
    <t>1883962210</t>
  </si>
  <si>
    <t>A121</t>
  </si>
  <si>
    <t>" kámen - pol. 963021112  v t"   8.874</t>
  </si>
  <si>
    <t>1105474821</t>
  </si>
  <si>
    <t>A122</t>
  </si>
  <si>
    <t>"z pol.  997211521 v t   celkem 12km"      8.874*11</t>
  </si>
  <si>
    <t>1311817719</t>
  </si>
  <si>
    <t>1891132132</t>
  </si>
  <si>
    <t>092002001R</t>
  </si>
  <si>
    <t>967522906</t>
  </si>
  <si>
    <t>"Čerpadlo       Q=1 800 l/min.    H max = 10m  "            3</t>
  </si>
  <si>
    <t>SO 10.1 - Kácení a náhradní výsadba na LB</t>
  </si>
  <si>
    <t>848339019</t>
  </si>
  <si>
    <t>Poznámka k položce:
strom č.32, 38, 41, 46, 47, 43 c-g , viz plán asanací</t>
  </si>
  <si>
    <t>"Celkem: "10</t>
  </si>
  <si>
    <t>2099812196</t>
  </si>
  <si>
    <t>Poznámka k položce:
strom č.39 - 4ks, 43 a, b, viz plán asanací</t>
  </si>
  <si>
    <t>"Celkem: "6</t>
  </si>
  <si>
    <t>-1002090154</t>
  </si>
  <si>
    <t>Poznámka k položce:
strom č.39 - 4ks, 42, viz plán asanací</t>
  </si>
  <si>
    <t>499950595</t>
  </si>
  <si>
    <t>Poznámka k položce:
strom č.9 - 1ks, 10, 15, viz plán asanací</t>
  </si>
  <si>
    <t>112151116</t>
  </si>
  <si>
    <t>Pokácení stromu směrové v celku s odřezáním kmene a s odvětvením průměru kmene přes 600 do 700 mm</t>
  </si>
  <si>
    <t>-356000046</t>
  </si>
  <si>
    <t>Poznámka k položce:
strom č.9 - 1ks, viz plán asanací</t>
  </si>
  <si>
    <t>112151118</t>
  </si>
  <si>
    <t>Pokácení stromu směrové v celku s odřezáním kmene a s odvětvením průměru kmene přes 800 do 900 mm</t>
  </si>
  <si>
    <t>-1582157448</t>
  </si>
  <si>
    <t>112151119</t>
  </si>
  <si>
    <t>Pokácení stromu směrové v celku s odřezáním kmene a s odvětvením průměru kmene přes 900 do 1000 mm</t>
  </si>
  <si>
    <t>-223649878</t>
  </si>
  <si>
    <t>Poznámka k položce:
strom č.5, 7, viz plán asanací</t>
  </si>
  <si>
    <t>"Celkem: "2</t>
  </si>
  <si>
    <t>112151124</t>
  </si>
  <si>
    <t>Pokácení stromu směrové v celku s odřezáním kmene a s odvětvením průměru kmene přes 1400 do 1500 mm</t>
  </si>
  <si>
    <t>-368945348</t>
  </si>
  <si>
    <t>Poznámka k položce:
strom č.14, viz plán asanací</t>
  </si>
  <si>
    <t>112151352</t>
  </si>
  <si>
    <t>Pokácení stromu postupné se spouštěním částí kmene a koruny o průměru na řezné ploše pařezu přes 200 do 300 mm</t>
  </si>
  <si>
    <t>208662573</t>
  </si>
  <si>
    <t>Poznámka k položce:
strom č.24, 36 - 1ks, viz plán asanací</t>
  </si>
  <si>
    <t>1+1</t>
  </si>
  <si>
    <t>112151353</t>
  </si>
  <si>
    <t>Pokácení stromu postupné se spouštěním částí kmene a koruny o průměru na řezné ploše pařezu přes 300 do 400 mm</t>
  </si>
  <si>
    <t>-669924205</t>
  </si>
  <si>
    <t>Poznámka k položce:
strom č.8, 27, 29, 35 - 3ks, 36 - 2ks, viz plán asanací</t>
  </si>
  <si>
    <t>1+1+1+3+2</t>
  </si>
  <si>
    <t>"Celkem: "8</t>
  </si>
  <si>
    <t>112151354</t>
  </si>
  <si>
    <t>Pokácení stromu postupné se spouštěním částí kmene a koruny o průměru na řezné ploše pařezu přes 400 do 500 mm</t>
  </si>
  <si>
    <t>1394823593</t>
  </si>
  <si>
    <t>112151355</t>
  </si>
  <si>
    <t>Pokácení stromu postupné se spouštěním částí kmene a koruny o průměru na řezné ploše pařezu přes 500 do 600 mm</t>
  </si>
  <si>
    <t>783657567</t>
  </si>
  <si>
    <t>Poznámka k položce:
strom č.12, 19, 33, viz plán asanací</t>
  </si>
  <si>
    <t>112151356</t>
  </si>
  <si>
    <t>Pokácení stromu postupné se spouštěním částí kmene a koruny o průměru na řezné ploše pařezu přes 600 do 700 mm</t>
  </si>
  <si>
    <t>10066222</t>
  </si>
  <si>
    <t>Poznámka k položce:
strom č.30, 37, viz plán asanací</t>
  </si>
  <si>
    <t>112151357</t>
  </si>
  <si>
    <t>Pokácení stromu postupné se spouštěním částí kmene a koruny o průměru na řezné ploše pařezu přes 700 do 800 mm</t>
  </si>
  <si>
    <t>1659527995</t>
  </si>
  <si>
    <t>Poznámka k položce:
strom č.17, 18, 49, viz plán asanací</t>
  </si>
  <si>
    <t>112151358</t>
  </si>
  <si>
    <t>Pokácení stromu postupné se spouštěním částí kmene a koruny o průměru na řezné ploše pařezu přes 800 do 900 mm</t>
  </si>
  <si>
    <t>213167915</t>
  </si>
  <si>
    <t>Poznámka k položce:
strom č.13, 48, viz plán asanací</t>
  </si>
  <si>
    <t>112151359</t>
  </si>
  <si>
    <t>Pokácení stromu postupné se spouštěním částí kmene a koruny o průměru na řezné ploše pařezu přes 900 do 1000 mm</t>
  </si>
  <si>
    <t>-736445487</t>
  </si>
  <si>
    <t>Poznámka k položce:
strom č.11, 16, 23, viz plán asanací</t>
  </si>
  <si>
    <t>112151360</t>
  </si>
  <si>
    <t>Pokácení stromu postupné se spouštěním částí kmene a koruny o průměru na řezné ploše pařezu přes 1000 do 1100 mm</t>
  </si>
  <si>
    <t>707120070</t>
  </si>
  <si>
    <t>Poznámka k položce:
strom č.6, 50, viz plán asanací</t>
  </si>
  <si>
    <t>112151363</t>
  </si>
  <si>
    <t>Pokácení stromu postupné se spouštěním částí kmene a koruny o průměru na řezné ploše pařezu přes 1300 do 1400 mm</t>
  </si>
  <si>
    <t>1023552851</t>
  </si>
  <si>
    <t>Poznámka k položce:
strom č.22, 28, viz plán asanací</t>
  </si>
  <si>
    <t>112151364</t>
  </si>
  <si>
    <t>Pokácení stromu postupné se spouštěním částí kmene a koruny o průměru na řezné ploše pařezu přes 1400 do 1500 mm</t>
  </si>
  <si>
    <t>-2135749414</t>
  </si>
  <si>
    <t>Poznámka k položce:
strom č.3, viz plán asanací</t>
  </si>
  <si>
    <t>1968831212</t>
  </si>
  <si>
    <t>65*0.8</t>
  </si>
  <si>
    <t>"Celkem: "52</t>
  </si>
  <si>
    <t>-1905290387</t>
  </si>
  <si>
    <t>Poznámka k položce:
viz inventarizace dřevin</t>
  </si>
  <si>
    <t>"Celkem: "17</t>
  </si>
  <si>
    <t>-1608977656</t>
  </si>
  <si>
    <t>Poznámka k položce:
strom č.40, viz plán asanací</t>
  </si>
  <si>
    <t>1183567172</t>
  </si>
  <si>
    <t>1434887758</t>
  </si>
  <si>
    <t>6+2</t>
  </si>
  <si>
    <t>-1530594901</t>
  </si>
  <si>
    <t>5+8</t>
  </si>
  <si>
    <t>"Celkem: "13</t>
  </si>
  <si>
    <t>862985852</t>
  </si>
  <si>
    <t>-117073045</t>
  </si>
  <si>
    <t>3+3</t>
  </si>
  <si>
    <t>B27</t>
  </si>
  <si>
    <t>112201116</t>
  </si>
  <si>
    <t>Odstranění pařezu v rovině nebo na svahu do 1:5 o průměru pařezu na řezné ploše přes 600 do 700 mm</t>
  </si>
  <si>
    <t>91905018</t>
  </si>
  <si>
    <t>1+2</t>
  </si>
  <si>
    <t>112201117</t>
  </si>
  <si>
    <t>Odstranění pařezu v rovině nebo na svahu do 1:5 o průměru pařezu na řezné ploše přes 700 do 800 mm</t>
  </si>
  <si>
    <t>-536891072</t>
  </si>
  <si>
    <t>B29</t>
  </si>
  <si>
    <t>112201118</t>
  </si>
  <si>
    <t>Odstranění pařezu v rovině nebo na svahu do 1:5 o průměru pařezu na řezné ploše přes 800 do 900 mm</t>
  </si>
  <si>
    <t>1947954426</t>
  </si>
  <si>
    <t>112201119</t>
  </si>
  <si>
    <t>Odstranění pařezu v rovině nebo na svahu do 1:5 o průměru pařezu na řezné ploše přes 900 do 1000 mm</t>
  </si>
  <si>
    <t>192523908</t>
  </si>
  <si>
    <t>2+3</t>
  </si>
  <si>
    <t>112201120</t>
  </si>
  <si>
    <t>Odstranění pařezu v rovině nebo na svahu do 1:5 o průměru pařezu na řezné ploše přes 1000 do 1100 mm</t>
  </si>
  <si>
    <t>284538597</t>
  </si>
  <si>
    <t>112201123</t>
  </si>
  <si>
    <t>Odstranění pařezu v rovině nebo na svahu do 1:5 o průměru pařezu na řezné ploše přes 1300 do 1400 mm</t>
  </si>
  <si>
    <t>383808932</t>
  </si>
  <si>
    <t>112201124</t>
  </si>
  <si>
    <t>Odstranění pařezu v rovině nebo na svahu do 1:5 o průměru pařezu na řezné ploše přes 1400 do 1500 mm</t>
  </si>
  <si>
    <t>1176709712</t>
  </si>
  <si>
    <t>183101122</t>
  </si>
  <si>
    <t>Hloubení jamek pro vysazování rostlin v zemině tř.1 až 4 bez výměny půdy v rovině nebo na svahu do 1:5, objemu přes 1,00 do 2,00 m3</t>
  </si>
  <si>
    <t>-450343214</t>
  </si>
  <si>
    <t>Poznámka k položce:
počet stromů, viz. plán výsadeb</t>
  </si>
  <si>
    <t>"Celkem: "27</t>
  </si>
  <si>
    <t>183101121</t>
  </si>
  <si>
    <t>Hloubení jamek pro vysazování rostlin v zemině tř.1 až 4 bez výměny půdy v rovině nebo na svahu do 1:5, objemu přes 0,40 do 1,00 m3</t>
  </si>
  <si>
    <t>-1268133005</t>
  </si>
  <si>
    <t>"Celkem: "29</t>
  </si>
  <si>
    <t>184102117</t>
  </si>
  <si>
    <t>Výsadba dřeviny s balem do předem vyhloubené jamky se zalitím v rovině nebo na svahu do 1:5, při průměru balu přes 800 do 1000 mm</t>
  </si>
  <si>
    <t>1497183282</t>
  </si>
  <si>
    <t>02650464R</t>
  </si>
  <si>
    <t>Dub letní (QuerCus robur) 30-35cm, velikost kmínku</t>
  </si>
  <si>
    <t>-1190061483</t>
  </si>
  <si>
    <t>185802114</t>
  </si>
  <si>
    <t>Hnojení půdy nebo trávníku v rovině nebo na svahu do 1:5 umělým hnojivem s rozdělením k jednotlivým rostlinám</t>
  </si>
  <si>
    <t>1392438998</t>
  </si>
  <si>
    <t>Poznámka k položce:
počet stromů (viz. plán výsadeb) x 40g</t>
  </si>
  <si>
    <t>(27+29)*(40/1000000)</t>
  </si>
  <si>
    <t>"Celkem: "0.002</t>
  </si>
  <si>
    <t>25191100R</t>
  </si>
  <si>
    <t>Tablety hnojiva (4 ks/strom) (váha tablety 10g)</t>
  </si>
  <si>
    <t>-1716109862</t>
  </si>
  <si>
    <t>Poznámka k položce:
počet stromů (viz. plán výsadeb) x 4ks tablet</t>
  </si>
  <si>
    <t>(27+29)*4</t>
  </si>
  <si>
    <t>"Celkem: "224</t>
  </si>
  <si>
    <t>184215133</t>
  </si>
  <si>
    <t>Ukotvení dřeviny kůly třemi kůly, délky přes 2 do 3 m</t>
  </si>
  <si>
    <t>1034462535</t>
  </si>
  <si>
    <t>Poznámka k položce:
počet stromů (viz. plán výsadeb)</t>
  </si>
  <si>
    <t>27+20</t>
  </si>
  <si>
    <t>"Celkem: "47</t>
  </si>
  <si>
    <t>60591255</t>
  </si>
  <si>
    <t>kůl vyvazovací dřevěný impregnovaný D 8cm dl 2,5m</t>
  </si>
  <si>
    <t>-549504122</t>
  </si>
  <si>
    <t>Poznámka k položce:
počet stromů (viz. plán výsadeb) * 3ks</t>
  </si>
  <si>
    <t>(27+20)*3</t>
  </si>
  <si>
    <t>B42</t>
  </si>
  <si>
    <t>"Celkem: "141</t>
  </si>
  <si>
    <t>60591251</t>
  </si>
  <si>
    <t>Příčky (3ks / strom)</t>
  </si>
  <si>
    <t>306599636</t>
  </si>
  <si>
    <t>61894000R</t>
  </si>
  <si>
    <t>Popruh (1,5 bm/strom)</t>
  </si>
  <si>
    <t>-721720646</t>
  </si>
  <si>
    <t>Poznámka k položce:
počet stromů (viz. plán výsadeb) * 1,5bm / strom</t>
  </si>
  <si>
    <t>(27+20)*1.5</t>
  </si>
  <si>
    <t>"Celkem: "70.5</t>
  </si>
  <si>
    <t>70.5 * 1.5"Koeficient množství</t>
  </si>
  <si>
    <t>184501131</t>
  </si>
  <si>
    <t>Zhotovení obalu kmene a spodních částí větví stromu z juty ve dvou vrstvách v rovině nebo na svahu do 1:5</t>
  </si>
  <si>
    <t>-415830161</t>
  </si>
  <si>
    <t>Poznámka k položce:
počet stromů (viz. plán výsadeb) * 3m2 / strom</t>
  </si>
  <si>
    <t>(27+29)*3</t>
  </si>
  <si>
    <t>B45</t>
  </si>
  <si>
    <t>"Celkem: "168</t>
  </si>
  <si>
    <t>184911431</t>
  </si>
  <si>
    <t>Mulčování vysazených rostlin mulčovací kůrou, tl. přes 100 do 150 mm v rovině nebo na svahu do 1:5</t>
  </si>
  <si>
    <t>-228060672</t>
  </si>
  <si>
    <t>Poznámka k položce:
všechny stromy (viz. plán výsadeb) * 1m2</t>
  </si>
  <si>
    <t>27+29*1</t>
  </si>
  <si>
    <t>"Celkem: "56</t>
  </si>
  <si>
    <t>10391100</t>
  </si>
  <si>
    <t>kůra mulčovací VL</t>
  </si>
  <si>
    <t>580124498</t>
  </si>
  <si>
    <t>Poznámka k položce:
Drcená borka vč. dovozu (cca 0,15m3/1strom)
všechny stromy (viz. plán výsadeb) * 0,15m3</t>
  </si>
  <si>
    <t>(27+29)*0.15</t>
  </si>
  <si>
    <t>"Celkem: "8.4</t>
  </si>
  <si>
    <t>184215412</t>
  </si>
  <si>
    <t>Zhotovení závlahové mísy u solitérních dřevin v rovině nebo na svahu do 1:5, o průměru mísy přes 0,5 do 1 m</t>
  </si>
  <si>
    <t>-1769819057</t>
  </si>
  <si>
    <t>Poznámka k položce:
všechny stromy (viz. plán výsadeb)</t>
  </si>
  <si>
    <t>27+29</t>
  </si>
  <si>
    <t>185851121</t>
  </si>
  <si>
    <t>Dovoz vody pro zálivku rostlin na vzdálenost do 1000 m</t>
  </si>
  <si>
    <t>1421119209</t>
  </si>
  <si>
    <t>Poznámka k položce:
počet stromů s balem (viz. plán výsadeb) * 50l/strom</t>
  </si>
  <si>
    <t>(27+29)*(50/1000)</t>
  </si>
  <si>
    <t>B49</t>
  </si>
  <si>
    <t>"Celkem: "2.8</t>
  </si>
  <si>
    <t>185804311</t>
  </si>
  <si>
    <t>Zalití rostlin vodou plochy záhonů jednotlivě do 20 m2</t>
  </si>
  <si>
    <t>-2139584163</t>
  </si>
  <si>
    <t>184806111</t>
  </si>
  <si>
    <t>Řez stromů, keřů nebo růží průklestem stromů netrnitých, o průměru koruny do 2 m</t>
  </si>
  <si>
    <t>-879431064</t>
  </si>
  <si>
    <t>27+22</t>
  </si>
  <si>
    <t>"Celkem: "49</t>
  </si>
  <si>
    <t>184102116</t>
  </si>
  <si>
    <t>Výsadba dřeviny s balem do předem vyhloubené jamky se zalitím v rovině nebo na svahu do 1:5, při průměru balu přes 600 do 800 mm</t>
  </si>
  <si>
    <t>932363868</t>
  </si>
  <si>
    <t>02650400R</t>
  </si>
  <si>
    <t>stromy listnaté vel. 18-20</t>
  </si>
  <si>
    <t>687042863</t>
  </si>
  <si>
    <t>Poznámka k položce:
Liriodendron tulipifera 1
Acer campestre  1
Acer pseudoplatanus 3
Platanus acerifolia  7
Fagus sylvatica  1
Quercus robur  1
Sophora japonica  2
Tilia platyphyllos  2
Aesculus hippocastanum 1
Sorbus aria 'Magnifica' 1</t>
  </si>
  <si>
    <t>02650490R</t>
  </si>
  <si>
    <t>stromy listnaté KTS vel. 250-300 (vícekmen)</t>
  </si>
  <si>
    <t>733401728</t>
  </si>
  <si>
    <t>Poznámka k položce:
Acer ginnala  1
Acer platanoides  1</t>
  </si>
  <si>
    <t>02660400R</t>
  </si>
  <si>
    <t>stromy jehličnaté vel. 250-300</t>
  </si>
  <si>
    <t>-1833446191</t>
  </si>
  <si>
    <t>Poznámka k položce:
Pinus sylvestris  3
Pinus nigra  2
Larix decidua  2</t>
  </si>
  <si>
    <t>3+2+2</t>
  </si>
  <si>
    <t>B55</t>
  </si>
  <si>
    <t>184801120R</t>
  </si>
  <si>
    <t>Ošetření vysazených dřevin solitérních v rovině nebo na svahu do 1:5</t>
  </si>
  <si>
    <t>591365452</t>
  </si>
  <si>
    <t>Poznámka k položce:
následná péče po dobu tří let, která bude spočívat v zajištění kmene stromu proti mechanickému poškození, v zálivce, odplevelování, výchovném řezu, opravě úvazků a sledování zdravotního stavu dřevin vč. výměny uhynulých jedinců v nejbližším vhodném období</t>
  </si>
  <si>
    <t>B56</t>
  </si>
  <si>
    <t>1022270497</t>
  </si>
  <si>
    <t>10+6+2</t>
  </si>
  <si>
    <t>1642667789</t>
  </si>
  <si>
    <t>5+8+8</t>
  </si>
  <si>
    <t>-1776546188</t>
  </si>
  <si>
    <t>3+1+3+2</t>
  </si>
  <si>
    <t>-809113372</t>
  </si>
  <si>
    <t>-1081113391</t>
  </si>
  <si>
    <t>4*18</t>
  </si>
  <si>
    <t>1806429056</t>
  </si>
  <si>
    <t>4*21</t>
  </si>
  <si>
    <t>-1967367093</t>
  </si>
  <si>
    <t>4*9</t>
  </si>
  <si>
    <t>162201414</t>
  </si>
  <si>
    <t>Vodorovné přemístění větví, kmenů nebo pařezů s naložením, složením a dopravou do 1000 m kmenů stromů listnatých, průměru přes 700 do 900 mm</t>
  </si>
  <si>
    <t>-1200820718</t>
  </si>
  <si>
    <t>1+3+2</t>
  </si>
  <si>
    <t>162301954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</si>
  <si>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</si>
  <si>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1869474123</t>
  </si>
  <si>
    <t>4*6</t>
  </si>
  <si>
    <t>162301955</t>
  </si>
  <si>
    <t>Vodorovné přemístění větví, kmenů nebo pařezů s naložením, složením a dopravou Příplatek k cenám za každých dalších i započatých 1000 m přes 1000 m kmenů stromů listnatých, o průměru přes 900 do 1100 mm</t>
  </si>
  <si>
    <t>-455673004</t>
  </si>
  <si>
    <t>4*7</t>
  </si>
  <si>
    <t>162201510</t>
  </si>
  <si>
    <t>Vodorovné přemístění větví, kmenů nebo pařezů s naložením, složením a dopravou do 1000 m kmenů stromů listnatých, průměru přes 900 do 1100 mm</t>
  </si>
  <si>
    <t>-1761437676</t>
  </si>
  <si>
    <t>2+3+2</t>
  </si>
  <si>
    <t>162301957</t>
  </si>
  <si>
    <t>Vodorovné přemístění větví, kmenů nebo pařezů s naložením, složením a dopravou Příplatek k cenám za každých dalších i započatých 1000 m přes 1000 m kmenů stromů listnatých, o průměru přes 1300 do 1500 mm</t>
  </si>
  <si>
    <t>1601547888</t>
  </si>
  <si>
    <t>4*4</t>
  </si>
  <si>
    <t>162201512</t>
  </si>
  <si>
    <t>Vodorovné přemístění větví, kmenů nebo pařezů s naložením, složením a dopravou do 1000 m kmenů stromů listnatých, průměru přes 1300 do 1500 mm</t>
  </si>
  <si>
    <t>1538676789</t>
  </si>
  <si>
    <t>1+2+1</t>
  </si>
  <si>
    <t>SO 11 - Plán rekultivace dočasně odnímaných zemědělských pozemků</t>
  </si>
  <si>
    <t>121103111</t>
  </si>
  <si>
    <t>Skrývka zemin schopných zúrodnění v rovině a ve sklonu do 1:5</t>
  </si>
  <si>
    <t>-258902605</t>
  </si>
  <si>
    <t>Poznámka k položce:
Technická rekultivace
skrývka ornice mocnosti 0,25m</t>
  </si>
  <si>
    <t>2505*0.25</t>
  </si>
  <si>
    <t>"Celkem: "626.25</t>
  </si>
  <si>
    <t>162306111</t>
  </si>
  <si>
    <t>Vodorovné přemístění výkopku bez naložení, avšak se složením zemin schopných zúrodnění, na vzdálenost přes 100 do 500 m</t>
  </si>
  <si>
    <t>-1267562570</t>
  </si>
  <si>
    <t>Poznámka k položce:
Technická rekultivace
odvoz vč. rozvoz po dokončení stavby</t>
  </si>
  <si>
    <t>2*626.25</t>
  </si>
  <si>
    <t>"Celkem: "1252.5</t>
  </si>
  <si>
    <t>171206111</t>
  </si>
  <si>
    <t>Uložení zemin schopných zúrodnění nebo výsypek do násypů předepsaných tvarů s urovnáním</t>
  </si>
  <si>
    <t>1998901917</t>
  </si>
  <si>
    <t>Poznámka k položce:
Technická rekultivace</t>
  </si>
  <si>
    <t>181006114</t>
  </si>
  <si>
    <t>Rozprostření zemin schopných zúrodnění v rovině a ve sklonu do 1:5, tloušťka vrstvy přes 0,20 do 0,30 m</t>
  </si>
  <si>
    <t>-797431910</t>
  </si>
  <si>
    <t>181114711</t>
  </si>
  <si>
    <t>Odstranění kamene z pozemku sebráním kamene, hmotnosti jednotlivě do 15 kg</t>
  </si>
  <si>
    <t>191922843</t>
  </si>
  <si>
    <t>Poznámka k položce:
Biologická rekultivace</t>
  </si>
  <si>
    <t>2505*0.01</t>
  </si>
  <si>
    <t>181451311</t>
  </si>
  <si>
    <t>Založení trávníku strojně výsevem včetně utažení na ploše v rovině nebo na svahu do 1:5</t>
  </si>
  <si>
    <t>-930238262</t>
  </si>
  <si>
    <t>-426056829</t>
  </si>
  <si>
    <t>Poznámka k položce:
Biologická rekultivace
30g/m2</t>
  </si>
  <si>
    <t>30*2505/1000</t>
  </si>
  <si>
    <t>"Celkem: "75.15</t>
  </si>
  <si>
    <t>183403152</t>
  </si>
  <si>
    <t>Obdělání půdy vláčením v rovině nebo na svahu do 1:5</t>
  </si>
  <si>
    <t>-1258033521</t>
  </si>
  <si>
    <t>183451515</t>
  </si>
  <si>
    <t>Zapískování travnatých ploch vrstvou písku, tl. do 20 mm souvislé plochy přes 1000 m2 v rovině nebo na svahu do 1:5</t>
  </si>
  <si>
    <t>202902187</t>
  </si>
  <si>
    <t>58337310</t>
  </si>
  <si>
    <t>štěrkopísek frakce 0/4</t>
  </si>
  <si>
    <t>1021182149</t>
  </si>
  <si>
    <t>183551613</t>
  </si>
  <si>
    <t>Úprava zemědělské půdy - orba hloubkovým melioračním kypřením, hl. do 0,8 m do 5 ha, o sklonu do 5°</t>
  </si>
  <si>
    <t>HA</t>
  </si>
  <si>
    <t>1173959555</t>
  </si>
  <si>
    <t>Poznámka k položce:
Biologická rekultivace
prokypření do hloubky 0,15-0,2m</t>
  </si>
  <si>
    <t>184802111</t>
  </si>
  <si>
    <t>Chemické odplevelení půdy před založením kultury, trávníku nebo zpevněných ploch o výměře jednotlivě přes 20 m2 v rovině nebo na svahu do 1:5 postřikem na široko</t>
  </si>
  <si>
    <t>1283356977</t>
  </si>
  <si>
    <t>185802113</t>
  </si>
  <si>
    <t>Hnojení půdy nebo trávníku v rovině nebo na svahu do 1:5 umělým hnojivem na široko</t>
  </si>
  <si>
    <t>-734625952</t>
  </si>
  <si>
    <t>Poznámka k položce:
Biologická rekultivace
zapravení hnojiva fosforu a draslíku do půdy 50g/m2</t>
  </si>
  <si>
    <t>2*50*2505/1000000</t>
  </si>
  <si>
    <t>25191155R</t>
  </si>
  <si>
    <t>hnojivo průmyslové</t>
  </si>
  <si>
    <t>221627916</t>
  </si>
  <si>
    <t>Poznámka k položce:
hnojivo bohaté na fosfor a draslík</t>
  </si>
  <si>
    <t>251</t>
  </si>
  <si>
    <t>"Celkem: "251</t>
  </si>
  <si>
    <t>185803111</t>
  </si>
  <si>
    <t>Ošetření trávníku jednorázové v rovině nebo na svahu do 1:5</t>
  </si>
  <si>
    <t>-189236948</t>
  </si>
  <si>
    <t>2505</t>
  </si>
  <si>
    <t>"Celkem: "2505</t>
  </si>
  <si>
    <t>185803211</t>
  </si>
  <si>
    <t>Uválcování trávníku v rovině nebo na svahu do 1:5</t>
  </si>
  <si>
    <t>172788292</t>
  </si>
  <si>
    <t>185804312</t>
  </si>
  <si>
    <t>Zalití rostlin vodou plochy záhonů jednotlivě přes 20 m2</t>
  </si>
  <si>
    <t>1407864567</t>
  </si>
  <si>
    <t>5*3*2505/1000</t>
  </si>
  <si>
    <t>185808521</t>
  </si>
  <si>
    <t>Vyvláčení trávníku v rovině nebo na svahu do 1:5</t>
  </si>
  <si>
    <t>-1607979628</t>
  </si>
  <si>
    <t>SEZNAM FIGUR</t>
  </si>
  <si>
    <t>Výměra</t>
  </si>
  <si>
    <t xml:space="preserve"> SO 00</t>
  </si>
  <si>
    <t xml:space="preserve"> SO 06</t>
  </si>
  <si>
    <t xml:space="preserve"> SO 06.3</t>
  </si>
  <si>
    <t xml:space="preserve"> SO 06.4</t>
  </si>
  <si>
    <t xml:space="preserve"> SO 07</t>
  </si>
  <si>
    <t>Použití figury:</t>
  </si>
  <si>
    <t>Chránička kabelů z trub HDPE  DN 110 půlená</t>
  </si>
  <si>
    <t xml:space="preserve"> SO 07.1</t>
  </si>
  <si>
    <t xml:space="preserve"> SO 07.2</t>
  </si>
  <si>
    <t xml:space="preserve"> SO 08</t>
  </si>
  <si>
    <t xml:space="preserve"> SO 10</t>
  </si>
  <si>
    <t>Vyrovnávací nebo spádový beton C 12/15 včetně úpravy povrchu</t>
  </si>
  <si>
    <t xml:space="preserve"> SO 10.1</t>
  </si>
  <si>
    <t xml:space="preserve"> SO 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</si>
</sst>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 t="s">
        <v>28</v>
      </c>
      <c r="AL9" s="20"/>
      <c r="AM9" s="20"/>
      <c r="AN9" s="32" t="s">
        <v>29</v>
      </c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31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33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31</v>
      </c>
      <c r="AL13" s="20"/>
      <c r="AM13" s="20"/>
      <c r="AN13" s="33" t="s">
        <v>35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33</v>
      </c>
      <c r="AL14" s="20"/>
      <c r="AM14" s="20"/>
      <c r="AN14" s="33" t="s">
        <v>35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31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33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38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31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33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1:57" s="2" customFormat="1" ht="25.9" customHeight="1">
      <c r="A26" s="37"/>
      <c r="B26" s="38"/>
      <c r="C26" s="39"/>
      <c r="D26" s="40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2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29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43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44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45</v>
      </c>
      <c r="AL28" s="44"/>
      <c r="AM28" s="44"/>
      <c r="AN28" s="44"/>
      <c r="AO28" s="44"/>
      <c r="AP28" s="39"/>
      <c r="AQ28" s="39"/>
      <c r="AR28" s="43"/>
      <c r="BE28" s="29"/>
    </row>
    <row r="29" spans="1:57" s="3" customFormat="1" ht="14.4" customHeight="1">
      <c r="A29" s="3"/>
      <c r="B29" s="45"/>
      <c r="C29" s="46"/>
      <c r="D29" s="30" t="s">
        <v>46</v>
      </c>
      <c r="E29" s="46"/>
      <c r="F29" s="30" t="s">
        <v>47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0" t="s">
        <v>48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0" t="s">
        <v>49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0" t="s">
        <v>50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0" t="s">
        <v>51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29"/>
    </row>
    <row r="35" spans="1:57" s="2" customFormat="1" ht="25.9" customHeight="1">
      <c r="A35" s="37"/>
      <c r="B35" s="38"/>
      <c r="C35" s="51"/>
      <c r="D35" s="52" t="s">
        <v>52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53</v>
      </c>
      <c r="U35" s="53"/>
      <c r="V35" s="53"/>
      <c r="W35" s="53"/>
      <c r="X35" s="55" t="s">
        <v>54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8"/>
      <c r="C49" s="59"/>
      <c r="D49" s="60" t="s">
        <v>55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56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7"/>
      <c r="B60" s="38"/>
      <c r="C60" s="39"/>
      <c r="D60" s="63" t="s">
        <v>57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58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57</v>
      </c>
      <c r="AI60" s="41"/>
      <c r="AJ60" s="41"/>
      <c r="AK60" s="41"/>
      <c r="AL60" s="41"/>
      <c r="AM60" s="63" t="s">
        <v>58</v>
      </c>
      <c r="AN60" s="41"/>
      <c r="AO60" s="41"/>
      <c r="AP60" s="39"/>
      <c r="AQ60" s="39"/>
      <c r="AR60" s="43"/>
      <c r="BE60" s="37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7"/>
      <c r="B64" s="38"/>
      <c r="C64" s="39"/>
      <c r="D64" s="60" t="s">
        <v>59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60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7"/>
      <c r="B75" s="38"/>
      <c r="C75" s="39"/>
      <c r="D75" s="63" t="s">
        <v>57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58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57</v>
      </c>
      <c r="AI75" s="41"/>
      <c r="AJ75" s="41"/>
      <c r="AK75" s="41"/>
      <c r="AL75" s="41"/>
      <c r="AM75" s="63" t="s">
        <v>58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1" t="s">
        <v>61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0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14-041-A1-PDPS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Bečva, Hranice - PPO města - oprava 01/2021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0" t="s">
        <v>22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Hranice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0" t="s">
        <v>24</v>
      </c>
      <c r="AJ87" s="39"/>
      <c r="AK87" s="39"/>
      <c r="AL87" s="39"/>
      <c r="AM87" s="78" t="str">
        <f>IF(AN8="","",AN8)</f>
        <v>5. 1. 2021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0" t="s">
        <v>30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Povodí Moravy, s.p.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0" t="s">
        <v>36</v>
      </c>
      <c r="AJ89" s="39"/>
      <c r="AK89" s="39"/>
      <c r="AL89" s="39"/>
      <c r="AM89" s="79" t="str">
        <f>IF(E17="","",E17)</f>
        <v>Dopravoprojekt Brno a.s.</v>
      </c>
      <c r="AN89" s="70"/>
      <c r="AO89" s="70"/>
      <c r="AP89" s="70"/>
      <c r="AQ89" s="39"/>
      <c r="AR89" s="43"/>
      <c r="AS89" s="80" t="s">
        <v>62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0" t="s">
        <v>34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0" t="s">
        <v>39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63</v>
      </c>
      <c r="D92" s="93"/>
      <c r="E92" s="93"/>
      <c r="F92" s="93"/>
      <c r="G92" s="93"/>
      <c r="H92" s="94"/>
      <c r="I92" s="95" t="s">
        <v>64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65</v>
      </c>
      <c r="AH92" s="93"/>
      <c r="AI92" s="93"/>
      <c r="AJ92" s="93"/>
      <c r="AK92" s="93"/>
      <c r="AL92" s="93"/>
      <c r="AM92" s="93"/>
      <c r="AN92" s="95" t="s">
        <v>66</v>
      </c>
      <c r="AO92" s="93"/>
      <c r="AP92" s="97"/>
      <c r="AQ92" s="98" t="s">
        <v>67</v>
      </c>
      <c r="AR92" s="43"/>
      <c r="AS92" s="99" t="s">
        <v>68</v>
      </c>
      <c r="AT92" s="100" t="s">
        <v>69</v>
      </c>
      <c r="AU92" s="100" t="s">
        <v>70</v>
      </c>
      <c r="AV92" s="100" t="s">
        <v>71</v>
      </c>
      <c r="AW92" s="100" t="s">
        <v>72</v>
      </c>
      <c r="AX92" s="100" t="s">
        <v>73</v>
      </c>
      <c r="AY92" s="100" t="s">
        <v>74</v>
      </c>
      <c r="AZ92" s="100" t="s">
        <v>75</v>
      </c>
      <c r="BA92" s="100" t="s">
        <v>76</v>
      </c>
      <c r="BB92" s="100" t="s">
        <v>77</v>
      </c>
      <c r="BC92" s="100" t="s">
        <v>78</v>
      </c>
      <c r="BD92" s="101" t="s">
        <v>79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80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ROUND(SUM(AS95:AS106),2)</f>
        <v>0</v>
      </c>
      <c r="AT94" s="113">
        <f>ROUND(SUM(AV94:AW94),2)</f>
        <v>0</v>
      </c>
      <c r="AU94" s="114">
        <f>ROUND(SUM(AU95:AU106),5)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ROUND(SUM(AZ95:AZ106),2)</f>
        <v>0</v>
      </c>
      <c r="BA94" s="113">
        <f>ROUND(SUM(BA95:BA106),2)</f>
        <v>0</v>
      </c>
      <c r="BB94" s="113">
        <f>ROUND(SUM(BB95:BB106),2)</f>
        <v>0</v>
      </c>
      <c r="BC94" s="113">
        <f>ROUND(SUM(BC95:BC106),2)</f>
        <v>0</v>
      </c>
      <c r="BD94" s="115">
        <f>ROUND(SUM(BD95:BD106),2)</f>
        <v>0</v>
      </c>
      <c r="BE94" s="6"/>
      <c r="BS94" s="116" t="s">
        <v>81</v>
      </c>
      <c r="BT94" s="116" t="s">
        <v>82</v>
      </c>
      <c r="BU94" s="117" t="s">
        <v>83</v>
      </c>
      <c r="BV94" s="116" t="s">
        <v>84</v>
      </c>
      <c r="BW94" s="116" t="s">
        <v>5</v>
      </c>
      <c r="BX94" s="116" t="s">
        <v>85</v>
      </c>
      <c r="CL94" s="116" t="s">
        <v>19</v>
      </c>
    </row>
    <row r="95" spans="1:91" s="7" customFormat="1" ht="16.5" customHeight="1">
      <c r="A95" s="118" t="s">
        <v>86</v>
      </c>
      <c r="B95" s="119"/>
      <c r="C95" s="120"/>
      <c r="D95" s="121" t="s">
        <v>87</v>
      </c>
      <c r="E95" s="121"/>
      <c r="F95" s="121"/>
      <c r="G95" s="121"/>
      <c r="H95" s="121"/>
      <c r="I95" s="122"/>
      <c r="J95" s="121" t="s">
        <v>88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00 - Vedlejší rozpočto...'!J30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89</v>
      </c>
      <c r="AR95" s="125"/>
      <c r="AS95" s="126">
        <v>0</v>
      </c>
      <c r="AT95" s="127">
        <f>ROUND(SUM(AV95:AW95),2)</f>
        <v>0</v>
      </c>
      <c r="AU95" s="128">
        <f>'SO 00 - Vedlejší rozpočto...'!P121</f>
        <v>0</v>
      </c>
      <c r="AV95" s="127">
        <f>'SO 00 - Vedlejší rozpočto...'!J33</f>
        <v>0</v>
      </c>
      <c r="AW95" s="127">
        <f>'SO 00 - Vedlejší rozpočto...'!J34</f>
        <v>0</v>
      </c>
      <c r="AX95" s="127">
        <f>'SO 00 - Vedlejší rozpočto...'!J35</f>
        <v>0</v>
      </c>
      <c r="AY95" s="127">
        <f>'SO 00 - Vedlejší rozpočto...'!J36</f>
        <v>0</v>
      </c>
      <c r="AZ95" s="127">
        <f>'SO 00 - Vedlejší rozpočto...'!F33</f>
        <v>0</v>
      </c>
      <c r="BA95" s="127">
        <f>'SO 00 - Vedlejší rozpočto...'!F34</f>
        <v>0</v>
      </c>
      <c r="BB95" s="127">
        <f>'SO 00 - Vedlejší rozpočto...'!F35</f>
        <v>0</v>
      </c>
      <c r="BC95" s="127">
        <f>'SO 00 - Vedlejší rozpočto...'!F36</f>
        <v>0</v>
      </c>
      <c r="BD95" s="129">
        <f>'SO 00 - Vedlejší rozpočto...'!F37</f>
        <v>0</v>
      </c>
      <c r="BE95" s="7"/>
      <c r="BT95" s="130" t="s">
        <v>90</v>
      </c>
      <c r="BV95" s="130" t="s">
        <v>84</v>
      </c>
      <c r="BW95" s="130" t="s">
        <v>91</v>
      </c>
      <c r="BX95" s="130" t="s">
        <v>5</v>
      </c>
      <c r="CL95" s="130" t="s">
        <v>1</v>
      </c>
      <c r="CM95" s="130" t="s">
        <v>92</v>
      </c>
    </row>
    <row r="96" spans="1:91" s="7" customFormat="1" ht="16.5" customHeight="1">
      <c r="A96" s="118" t="s">
        <v>86</v>
      </c>
      <c r="B96" s="119"/>
      <c r="C96" s="120"/>
      <c r="D96" s="121" t="s">
        <v>93</v>
      </c>
      <c r="E96" s="121"/>
      <c r="F96" s="121"/>
      <c r="G96" s="121"/>
      <c r="H96" s="121"/>
      <c r="I96" s="122"/>
      <c r="J96" s="121" t="s">
        <v>94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06 - Hranice - ochrann...'!J30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89</v>
      </c>
      <c r="AR96" s="125"/>
      <c r="AS96" s="126">
        <v>0</v>
      </c>
      <c r="AT96" s="127">
        <f>ROUND(SUM(AV96:AW96),2)</f>
        <v>0</v>
      </c>
      <c r="AU96" s="128">
        <f>'SO 06 - Hranice - ochrann...'!P130</f>
        <v>0</v>
      </c>
      <c r="AV96" s="127">
        <f>'SO 06 - Hranice - ochrann...'!J33</f>
        <v>0</v>
      </c>
      <c r="AW96" s="127">
        <f>'SO 06 - Hranice - ochrann...'!J34</f>
        <v>0</v>
      </c>
      <c r="AX96" s="127">
        <f>'SO 06 - Hranice - ochrann...'!J35</f>
        <v>0</v>
      </c>
      <c r="AY96" s="127">
        <f>'SO 06 - Hranice - ochrann...'!J36</f>
        <v>0</v>
      </c>
      <c r="AZ96" s="127">
        <f>'SO 06 - Hranice - ochrann...'!F33</f>
        <v>0</v>
      </c>
      <c r="BA96" s="127">
        <f>'SO 06 - Hranice - ochrann...'!F34</f>
        <v>0</v>
      </c>
      <c r="BB96" s="127">
        <f>'SO 06 - Hranice - ochrann...'!F35</f>
        <v>0</v>
      </c>
      <c r="BC96" s="127">
        <f>'SO 06 - Hranice - ochrann...'!F36</f>
        <v>0</v>
      </c>
      <c r="BD96" s="129">
        <f>'SO 06 - Hranice - ochrann...'!F37</f>
        <v>0</v>
      </c>
      <c r="BE96" s="7"/>
      <c r="BT96" s="130" t="s">
        <v>90</v>
      </c>
      <c r="BV96" s="130" t="s">
        <v>84</v>
      </c>
      <c r="BW96" s="130" t="s">
        <v>95</v>
      </c>
      <c r="BX96" s="130" t="s">
        <v>5</v>
      </c>
      <c r="CL96" s="130" t="s">
        <v>1</v>
      </c>
      <c r="CM96" s="130" t="s">
        <v>92</v>
      </c>
    </row>
    <row r="97" spans="1:91" s="7" customFormat="1" ht="24.75" customHeight="1">
      <c r="A97" s="118" t="s">
        <v>86</v>
      </c>
      <c r="B97" s="119"/>
      <c r="C97" s="120"/>
      <c r="D97" s="121" t="s">
        <v>96</v>
      </c>
      <c r="E97" s="121"/>
      <c r="F97" s="121"/>
      <c r="G97" s="121"/>
      <c r="H97" s="121"/>
      <c r="I97" s="122"/>
      <c r="J97" s="121" t="s">
        <v>97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06.1 - Přeložka elektro'!J30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89</v>
      </c>
      <c r="AR97" s="125"/>
      <c r="AS97" s="126">
        <v>0</v>
      </c>
      <c r="AT97" s="127">
        <f>ROUND(SUM(AV97:AW97),2)</f>
        <v>0</v>
      </c>
      <c r="AU97" s="128">
        <f>'SO 06.1 - Přeložka elektro'!P118</f>
        <v>0</v>
      </c>
      <c r="AV97" s="127">
        <f>'SO 06.1 - Přeložka elektro'!J33</f>
        <v>0</v>
      </c>
      <c r="AW97" s="127">
        <f>'SO 06.1 - Přeložka elektro'!J34</f>
        <v>0</v>
      </c>
      <c r="AX97" s="127">
        <f>'SO 06.1 - Přeložka elektro'!J35</f>
        <v>0</v>
      </c>
      <c r="AY97" s="127">
        <f>'SO 06.1 - Přeložka elektro'!J36</f>
        <v>0</v>
      </c>
      <c r="AZ97" s="127">
        <f>'SO 06.1 - Přeložka elektro'!F33</f>
        <v>0</v>
      </c>
      <c r="BA97" s="127">
        <f>'SO 06.1 - Přeložka elektro'!F34</f>
        <v>0</v>
      </c>
      <c r="BB97" s="127">
        <f>'SO 06.1 - Přeložka elektro'!F35</f>
        <v>0</v>
      </c>
      <c r="BC97" s="127">
        <f>'SO 06.1 - Přeložka elektro'!F36</f>
        <v>0</v>
      </c>
      <c r="BD97" s="129">
        <f>'SO 06.1 - Přeložka elektro'!F37</f>
        <v>0</v>
      </c>
      <c r="BE97" s="7"/>
      <c r="BT97" s="130" t="s">
        <v>90</v>
      </c>
      <c r="BV97" s="130" t="s">
        <v>84</v>
      </c>
      <c r="BW97" s="130" t="s">
        <v>98</v>
      </c>
      <c r="BX97" s="130" t="s">
        <v>5</v>
      </c>
      <c r="CL97" s="130" t="s">
        <v>1</v>
      </c>
      <c r="CM97" s="130" t="s">
        <v>92</v>
      </c>
    </row>
    <row r="98" spans="1:91" s="7" customFormat="1" ht="24.75" customHeight="1">
      <c r="A98" s="118" t="s">
        <v>86</v>
      </c>
      <c r="B98" s="119"/>
      <c r="C98" s="120"/>
      <c r="D98" s="121" t="s">
        <v>99</v>
      </c>
      <c r="E98" s="121"/>
      <c r="F98" s="121"/>
      <c r="G98" s="121"/>
      <c r="H98" s="121"/>
      <c r="I98" s="122"/>
      <c r="J98" s="121" t="s">
        <v>100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06.3 - Hradidlové šachty 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89</v>
      </c>
      <c r="AR98" s="125"/>
      <c r="AS98" s="126">
        <v>0</v>
      </c>
      <c r="AT98" s="127">
        <f>ROUND(SUM(AV98:AW98),2)</f>
        <v>0</v>
      </c>
      <c r="AU98" s="128">
        <f>'SO 06.3 - Hradidlové šachty '!P123</f>
        <v>0</v>
      </c>
      <c r="AV98" s="127">
        <f>'SO 06.3 - Hradidlové šachty '!J33</f>
        <v>0</v>
      </c>
      <c r="AW98" s="127">
        <f>'SO 06.3 - Hradidlové šachty '!J34</f>
        <v>0</v>
      </c>
      <c r="AX98" s="127">
        <f>'SO 06.3 - Hradidlové šachty '!J35</f>
        <v>0</v>
      </c>
      <c r="AY98" s="127">
        <f>'SO 06.3 - Hradidlové šachty '!J36</f>
        <v>0</v>
      </c>
      <c r="AZ98" s="127">
        <f>'SO 06.3 - Hradidlové šachty '!F33</f>
        <v>0</v>
      </c>
      <c r="BA98" s="127">
        <f>'SO 06.3 - Hradidlové šachty '!F34</f>
        <v>0</v>
      </c>
      <c r="BB98" s="127">
        <f>'SO 06.3 - Hradidlové šachty '!F35</f>
        <v>0</v>
      </c>
      <c r="BC98" s="127">
        <f>'SO 06.3 - Hradidlové šachty '!F36</f>
        <v>0</v>
      </c>
      <c r="BD98" s="129">
        <f>'SO 06.3 - Hradidlové šachty '!F37</f>
        <v>0</v>
      </c>
      <c r="BE98" s="7"/>
      <c r="BT98" s="130" t="s">
        <v>90</v>
      </c>
      <c r="BV98" s="130" t="s">
        <v>84</v>
      </c>
      <c r="BW98" s="130" t="s">
        <v>101</v>
      </c>
      <c r="BX98" s="130" t="s">
        <v>5</v>
      </c>
      <c r="CL98" s="130" t="s">
        <v>1</v>
      </c>
      <c r="CM98" s="130" t="s">
        <v>92</v>
      </c>
    </row>
    <row r="99" spans="1:91" s="7" customFormat="1" ht="24.75" customHeight="1">
      <c r="A99" s="118" t="s">
        <v>86</v>
      </c>
      <c r="B99" s="119"/>
      <c r="C99" s="120"/>
      <c r="D99" s="121" t="s">
        <v>102</v>
      </c>
      <c r="E99" s="121"/>
      <c r="F99" s="121"/>
      <c r="G99" s="121"/>
      <c r="H99" s="121"/>
      <c r="I99" s="122"/>
      <c r="J99" s="121" t="s">
        <v>103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 06.4 - Kácení na PB'!J30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89</v>
      </c>
      <c r="AR99" s="125"/>
      <c r="AS99" s="126">
        <v>0</v>
      </c>
      <c r="AT99" s="127">
        <f>ROUND(SUM(AV99:AW99),2)</f>
        <v>0</v>
      </c>
      <c r="AU99" s="128">
        <f>'SO 06.4 - Kácení na PB'!P117</f>
        <v>0</v>
      </c>
      <c r="AV99" s="127">
        <f>'SO 06.4 - Kácení na PB'!J33</f>
        <v>0</v>
      </c>
      <c r="AW99" s="127">
        <f>'SO 06.4 - Kácení na PB'!J34</f>
        <v>0</v>
      </c>
      <c r="AX99" s="127">
        <f>'SO 06.4 - Kácení na PB'!J35</f>
        <v>0</v>
      </c>
      <c r="AY99" s="127">
        <f>'SO 06.4 - Kácení na PB'!J36</f>
        <v>0</v>
      </c>
      <c r="AZ99" s="127">
        <f>'SO 06.4 - Kácení na PB'!F33</f>
        <v>0</v>
      </c>
      <c r="BA99" s="127">
        <f>'SO 06.4 - Kácení na PB'!F34</f>
        <v>0</v>
      </c>
      <c r="BB99" s="127">
        <f>'SO 06.4 - Kácení na PB'!F35</f>
        <v>0</v>
      </c>
      <c r="BC99" s="127">
        <f>'SO 06.4 - Kácení na PB'!F36</f>
        <v>0</v>
      </c>
      <c r="BD99" s="129">
        <f>'SO 06.4 - Kácení na PB'!F37</f>
        <v>0</v>
      </c>
      <c r="BE99" s="7"/>
      <c r="BT99" s="130" t="s">
        <v>90</v>
      </c>
      <c r="BV99" s="130" t="s">
        <v>84</v>
      </c>
      <c r="BW99" s="130" t="s">
        <v>104</v>
      </c>
      <c r="BX99" s="130" t="s">
        <v>5</v>
      </c>
      <c r="CL99" s="130" t="s">
        <v>1</v>
      </c>
      <c r="CM99" s="130" t="s">
        <v>92</v>
      </c>
    </row>
    <row r="100" spans="1:91" s="7" customFormat="1" ht="16.5" customHeight="1">
      <c r="A100" s="118" t="s">
        <v>86</v>
      </c>
      <c r="B100" s="119"/>
      <c r="C100" s="120"/>
      <c r="D100" s="121" t="s">
        <v>105</v>
      </c>
      <c r="E100" s="121"/>
      <c r="F100" s="121"/>
      <c r="G100" s="121"/>
      <c r="H100" s="121"/>
      <c r="I100" s="122"/>
      <c r="J100" s="121" t="s">
        <v>106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'SO 07 - Hranice - ochrann...'!J30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89</v>
      </c>
      <c r="AR100" s="125"/>
      <c r="AS100" s="126">
        <v>0</v>
      </c>
      <c r="AT100" s="127">
        <f>ROUND(SUM(AV100:AW100),2)</f>
        <v>0</v>
      </c>
      <c r="AU100" s="128">
        <f>'SO 07 - Hranice - ochrann...'!P128</f>
        <v>0</v>
      </c>
      <c r="AV100" s="127">
        <f>'SO 07 - Hranice - ochrann...'!J33</f>
        <v>0</v>
      </c>
      <c r="AW100" s="127">
        <f>'SO 07 - Hranice - ochrann...'!J34</f>
        <v>0</v>
      </c>
      <c r="AX100" s="127">
        <f>'SO 07 - Hranice - ochrann...'!J35</f>
        <v>0</v>
      </c>
      <c r="AY100" s="127">
        <f>'SO 07 - Hranice - ochrann...'!J36</f>
        <v>0</v>
      </c>
      <c r="AZ100" s="127">
        <f>'SO 07 - Hranice - ochrann...'!F33</f>
        <v>0</v>
      </c>
      <c r="BA100" s="127">
        <f>'SO 07 - Hranice - ochrann...'!F34</f>
        <v>0</v>
      </c>
      <c r="BB100" s="127">
        <f>'SO 07 - Hranice - ochrann...'!F35</f>
        <v>0</v>
      </c>
      <c r="BC100" s="127">
        <f>'SO 07 - Hranice - ochrann...'!F36</f>
        <v>0</v>
      </c>
      <c r="BD100" s="129">
        <f>'SO 07 - Hranice - ochrann...'!F37</f>
        <v>0</v>
      </c>
      <c r="BE100" s="7"/>
      <c r="BT100" s="130" t="s">
        <v>90</v>
      </c>
      <c r="BV100" s="130" t="s">
        <v>84</v>
      </c>
      <c r="BW100" s="130" t="s">
        <v>107</v>
      </c>
      <c r="BX100" s="130" t="s">
        <v>5</v>
      </c>
      <c r="CL100" s="130" t="s">
        <v>1</v>
      </c>
      <c r="CM100" s="130" t="s">
        <v>92</v>
      </c>
    </row>
    <row r="101" spans="1:91" s="7" customFormat="1" ht="24.75" customHeight="1">
      <c r="A101" s="118" t="s">
        <v>86</v>
      </c>
      <c r="B101" s="119"/>
      <c r="C101" s="120"/>
      <c r="D101" s="121" t="s">
        <v>108</v>
      </c>
      <c r="E101" s="121"/>
      <c r="F101" s="121"/>
      <c r="G101" s="121"/>
      <c r="H101" s="121"/>
      <c r="I101" s="122"/>
      <c r="J101" s="121" t="s">
        <v>109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'SO 07.1 - Most přes Bezej...'!J30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89</v>
      </c>
      <c r="AR101" s="125"/>
      <c r="AS101" s="126">
        <v>0</v>
      </c>
      <c r="AT101" s="127">
        <f>ROUND(SUM(AV101:AW101),2)</f>
        <v>0</v>
      </c>
      <c r="AU101" s="128">
        <f>'SO 07.1 - Most přes Bezej...'!P126</f>
        <v>0</v>
      </c>
      <c r="AV101" s="127">
        <f>'SO 07.1 - Most přes Bezej...'!J33</f>
        <v>0</v>
      </c>
      <c r="AW101" s="127">
        <f>'SO 07.1 - Most přes Bezej...'!J34</f>
        <v>0</v>
      </c>
      <c r="AX101" s="127">
        <f>'SO 07.1 - Most přes Bezej...'!J35</f>
        <v>0</v>
      </c>
      <c r="AY101" s="127">
        <f>'SO 07.1 - Most přes Bezej...'!J36</f>
        <v>0</v>
      </c>
      <c r="AZ101" s="127">
        <f>'SO 07.1 - Most přes Bezej...'!F33</f>
        <v>0</v>
      </c>
      <c r="BA101" s="127">
        <f>'SO 07.1 - Most přes Bezej...'!F34</f>
        <v>0</v>
      </c>
      <c r="BB101" s="127">
        <f>'SO 07.1 - Most přes Bezej...'!F35</f>
        <v>0</v>
      </c>
      <c r="BC101" s="127">
        <f>'SO 07.1 - Most přes Bezej...'!F36</f>
        <v>0</v>
      </c>
      <c r="BD101" s="129">
        <f>'SO 07.1 - Most přes Bezej...'!F37</f>
        <v>0</v>
      </c>
      <c r="BE101" s="7"/>
      <c r="BT101" s="130" t="s">
        <v>90</v>
      </c>
      <c r="BV101" s="130" t="s">
        <v>84</v>
      </c>
      <c r="BW101" s="130" t="s">
        <v>110</v>
      </c>
      <c r="BX101" s="130" t="s">
        <v>5</v>
      </c>
      <c r="CL101" s="130" t="s">
        <v>1</v>
      </c>
      <c r="CM101" s="130" t="s">
        <v>92</v>
      </c>
    </row>
    <row r="102" spans="1:91" s="7" customFormat="1" ht="24.75" customHeight="1">
      <c r="A102" s="118" t="s">
        <v>86</v>
      </c>
      <c r="B102" s="119"/>
      <c r="C102" s="120"/>
      <c r="D102" s="121" t="s">
        <v>111</v>
      </c>
      <c r="E102" s="121"/>
      <c r="F102" s="121"/>
      <c r="G102" s="121"/>
      <c r="H102" s="121"/>
      <c r="I102" s="122"/>
      <c r="J102" s="121" t="s">
        <v>112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'SO 07.2 - Oprava opevnění...'!J30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89</v>
      </c>
      <c r="AR102" s="125"/>
      <c r="AS102" s="126">
        <v>0</v>
      </c>
      <c r="AT102" s="127">
        <f>ROUND(SUM(AV102:AW102),2)</f>
        <v>0</v>
      </c>
      <c r="AU102" s="128">
        <f>'SO 07.2 - Oprava opevnění...'!P120</f>
        <v>0</v>
      </c>
      <c r="AV102" s="127">
        <f>'SO 07.2 - Oprava opevnění...'!J33</f>
        <v>0</v>
      </c>
      <c r="AW102" s="127">
        <f>'SO 07.2 - Oprava opevnění...'!J34</f>
        <v>0</v>
      </c>
      <c r="AX102" s="127">
        <f>'SO 07.2 - Oprava opevnění...'!J35</f>
        <v>0</v>
      </c>
      <c r="AY102" s="127">
        <f>'SO 07.2 - Oprava opevnění...'!J36</f>
        <v>0</v>
      </c>
      <c r="AZ102" s="127">
        <f>'SO 07.2 - Oprava opevnění...'!F33</f>
        <v>0</v>
      </c>
      <c r="BA102" s="127">
        <f>'SO 07.2 - Oprava opevnění...'!F34</f>
        <v>0</v>
      </c>
      <c r="BB102" s="127">
        <f>'SO 07.2 - Oprava opevnění...'!F35</f>
        <v>0</v>
      </c>
      <c r="BC102" s="127">
        <f>'SO 07.2 - Oprava opevnění...'!F36</f>
        <v>0</v>
      </c>
      <c r="BD102" s="129">
        <f>'SO 07.2 - Oprava opevnění...'!F37</f>
        <v>0</v>
      </c>
      <c r="BE102" s="7"/>
      <c r="BT102" s="130" t="s">
        <v>90</v>
      </c>
      <c r="BV102" s="130" t="s">
        <v>84</v>
      </c>
      <c r="BW102" s="130" t="s">
        <v>113</v>
      </c>
      <c r="BX102" s="130" t="s">
        <v>5</v>
      </c>
      <c r="CL102" s="130" t="s">
        <v>1</v>
      </c>
      <c r="CM102" s="130" t="s">
        <v>92</v>
      </c>
    </row>
    <row r="103" spans="1:91" s="7" customFormat="1" ht="24.75" customHeight="1">
      <c r="A103" s="118" t="s">
        <v>86</v>
      </c>
      <c r="B103" s="119"/>
      <c r="C103" s="120"/>
      <c r="D103" s="121" t="s">
        <v>114</v>
      </c>
      <c r="E103" s="121"/>
      <c r="F103" s="121"/>
      <c r="G103" s="121"/>
      <c r="H103" s="121"/>
      <c r="I103" s="122"/>
      <c r="J103" s="121" t="s">
        <v>115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'SO 08 - Hranice – ochrann...'!J30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89</v>
      </c>
      <c r="AR103" s="125"/>
      <c r="AS103" s="126">
        <v>0</v>
      </c>
      <c r="AT103" s="127">
        <f>ROUND(SUM(AV103:AW103),2)</f>
        <v>0</v>
      </c>
      <c r="AU103" s="128">
        <f>'SO 08 - Hranice – ochrann...'!P119</f>
        <v>0</v>
      </c>
      <c r="AV103" s="127">
        <f>'SO 08 - Hranice – ochrann...'!J33</f>
        <v>0</v>
      </c>
      <c r="AW103" s="127">
        <f>'SO 08 - Hranice – ochrann...'!J34</f>
        <v>0</v>
      </c>
      <c r="AX103" s="127">
        <f>'SO 08 - Hranice – ochrann...'!J35</f>
        <v>0</v>
      </c>
      <c r="AY103" s="127">
        <f>'SO 08 - Hranice – ochrann...'!J36</f>
        <v>0</v>
      </c>
      <c r="AZ103" s="127">
        <f>'SO 08 - Hranice – ochrann...'!F33</f>
        <v>0</v>
      </c>
      <c r="BA103" s="127">
        <f>'SO 08 - Hranice – ochrann...'!F34</f>
        <v>0</v>
      </c>
      <c r="BB103" s="127">
        <f>'SO 08 - Hranice – ochrann...'!F35</f>
        <v>0</v>
      </c>
      <c r="BC103" s="127">
        <f>'SO 08 - Hranice – ochrann...'!F36</f>
        <v>0</v>
      </c>
      <c r="BD103" s="129">
        <f>'SO 08 - Hranice – ochrann...'!F37</f>
        <v>0</v>
      </c>
      <c r="BE103" s="7"/>
      <c r="BT103" s="130" t="s">
        <v>90</v>
      </c>
      <c r="BV103" s="130" t="s">
        <v>84</v>
      </c>
      <c r="BW103" s="130" t="s">
        <v>116</v>
      </c>
      <c r="BX103" s="130" t="s">
        <v>5</v>
      </c>
      <c r="CL103" s="130" t="s">
        <v>1</v>
      </c>
      <c r="CM103" s="130" t="s">
        <v>92</v>
      </c>
    </row>
    <row r="104" spans="1:91" s="7" customFormat="1" ht="24.75" customHeight="1">
      <c r="A104" s="118" t="s">
        <v>86</v>
      </c>
      <c r="B104" s="119"/>
      <c r="C104" s="120"/>
      <c r="D104" s="121" t="s">
        <v>117</v>
      </c>
      <c r="E104" s="121"/>
      <c r="F104" s="121"/>
      <c r="G104" s="121"/>
      <c r="H104" s="121"/>
      <c r="I104" s="122"/>
      <c r="J104" s="121" t="s">
        <v>118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'SO 10 -  Hranice - zvýšen...'!J30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89</v>
      </c>
      <c r="AR104" s="125"/>
      <c r="AS104" s="126">
        <v>0</v>
      </c>
      <c r="AT104" s="127">
        <f>ROUND(SUM(AV104:AW104),2)</f>
        <v>0</v>
      </c>
      <c r="AU104" s="128">
        <f>'SO 10 -  Hranice - zvýšen...'!P129</f>
        <v>0</v>
      </c>
      <c r="AV104" s="127">
        <f>'SO 10 -  Hranice - zvýšen...'!J33</f>
        <v>0</v>
      </c>
      <c r="AW104" s="127">
        <f>'SO 10 -  Hranice - zvýšen...'!J34</f>
        <v>0</v>
      </c>
      <c r="AX104" s="127">
        <f>'SO 10 -  Hranice - zvýšen...'!J35</f>
        <v>0</v>
      </c>
      <c r="AY104" s="127">
        <f>'SO 10 -  Hranice - zvýšen...'!J36</f>
        <v>0</v>
      </c>
      <c r="AZ104" s="127">
        <f>'SO 10 -  Hranice - zvýšen...'!F33</f>
        <v>0</v>
      </c>
      <c r="BA104" s="127">
        <f>'SO 10 -  Hranice - zvýšen...'!F34</f>
        <v>0</v>
      </c>
      <c r="BB104" s="127">
        <f>'SO 10 -  Hranice - zvýšen...'!F35</f>
        <v>0</v>
      </c>
      <c r="BC104" s="127">
        <f>'SO 10 -  Hranice - zvýšen...'!F36</f>
        <v>0</v>
      </c>
      <c r="BD104" s="129">
        <f>'SO 10 -  Hranice - zvýšen...'!F37</f>
        <v>0</v>
      </c>
      <c r="BE104" s="7"/>
      <c r="BT104" s="130" t="s">
        <v>90</v>
      </c>
      <c r="BV104" s="130" t="s">
        <v>84</v>
      </c>
      <c r="BW104" s="130" t="s">
        <v>119</v>
      </c>
      <c r="BX104" s="130" t="s">
        <v>5</v>
      </c>
      <c r="CL104" s="130" t="s">
        <v>1</v>
      </c>
      <c r="CM104" s="130" t="s">
        <v>92</v>
      </c>
    </row>
    <row r="105" spans="1:91" s="7" customFormat="1" ht="24.75" customHeight="1">
      <c r="A105" s="118" t="s">
        <v>86</v>
      </c>
      <c r="B105" s="119"/>
      <c r="C105" s="120"/>
      <c r="D105" s="121" t="s">
        <v>120</v>
      </c>
      <c r="E105" s="121"/>
      <c r="F105" s="121"/>
      <c r="G105" s="121"/>
      <c r="H105" s="121"/>
      <c r="I105" s="122"/>
      <c r="J105" s="121" t="s">
        <v>121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'SO 10.1 - Kácení a náhrad...'!J30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89</v>
      </c>
      <c r="AR105" s="125"/>
      <c r="AS105" s="126">
        <v>0</v>
      </c>
      <c r="AT105" s="127">
        <f>ROUND(SUM(AV105:AW105),2)</f>
        <v>0</v>
      </c>
      <c r="AU105" s="128">
        <f>'SO 10.1 - Kácení a náhrad...'!P117</f>
        <v>0</v>
      </c>
      <c r="AV105" s="127">
        <f>'SO 10.1 - Kácení a náhrad...'!J33</f>
        <v>0</v>
      </c>
      <c r="AW105" s="127">
        <f>'SO 10.1 - Kácení a náhrad...'!J34</f>
        <v>0</v>
      </c>
      <c r="AX105" s="127">
        <f>'SO 10.1 - Kácení a náhrad...'!J35</f>
        <v>0</v>
      </c>
      <c r="AY105" s="127">
        <f>'SO 10.1 - Kácení a náhrad...'!J36</f>
        <v>0</v>
      </c>
      <c r="AZ105" s="127">
        <f>'SO 10.1 - Kácení a náhrad...'!F33</f>
        <v>0</v>
      </c>
      <c r="BA105" s="127">
        <f>'SO 10.1 - Kácení a náhrad...'!F34</f>
        <v>0</v>
      </c>
      <c r="BB105" s="127">
        <f>'SO 10.1 - Kácení a náhrad...'!F35</f>
        <v>0</v>
      </c>
      <c r="BC105" s="127">
        <f>'SO 10.1 - Kácení a náhrad...'!F36</f>
        <v>0</v>
      </c>
      <c r="BD105" s="129">
        <f>'SO 10.1 - Kácení a náhrad...'!F37</f>
        <v>0</v>
      </c>
      <c r="BE105" s="7"/>
      <c r="BT105" s="130" t="s">
        <v>90</v>
      </c>
      <c r="BV105" s="130" t="s">
        <v>84</v>
      </c>
      <c r="BW105" s="130" t="s">
        <v>122</v>
      </c>
      <c r="BX105" s="130" t="s">
        <v>5</v>
      </c>
      <c r="CL105" s="130" t="s">
        <v>1</v>
      </c>
      <c r="CM105" s="130" t="s">
        <v>92</v>
      </c>
    </row>
    <row r="106" spans="1:91" s="7" customFormat="1" ht="24.75" customHeight="1">
      <c r="A106" s="118" t="s">
        <v>86</v>
      </c>
      <c r="B106" s="119"/>
      <c r="C106" s="120"/>
      <c r="D106" s="121" t="s">
        <v>123</v>
      </c>
      <c r="E106" s="121"/>
      <c r="F106" s="121"/>
      <c r="G106" s="121"/>
      <c r="H106" s="121"/>
      <c r="I106" s="122"/>
      <c r="J106" s="121" t="s">
        <v>124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'SO 11 - Plán rekultivace ...'!J30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89</v>
      </c>
      <c r="AR106" s="125"/>
      <c r="AS106" s="131">
        <v>0</v>
      </c>
      <c r="AT106" s="132">
        <f>ROUND(SUM(AV106:AW106),2)</f>
        <v>0</v>
      </c>
      <c r="AU106" s="133">
        <f>'SO 11 - Plán rekultivace ...'!P117</f>
        <v>0</v>
      </c>
      <c r="AV106" s="132">
        <f>'SO 11 - Plán rekultivace ...'!J33</f>
        <v>0</v>
      </c>
      <c r="AW106" s="132">
        <f>'SO 11 - Plán rekultivace ...'!J34</f>
        <v>0</v>
      </c>
      <c r="AX106" s="132">
        <f>'SO 11 - Plán rekultivace ...'!J35</f>
        <v>0</v>
      </c>
      <c r="AY106" s="132">
        <f>'SO 11 - Plán rekultivace ...'!J36</f>
        <v>0</v>
      </c>
      <c r="AZ106" s="132">
        <f>'SO 11 - Plán rekultivace ...'!F33</f>
        <v>0</v>
      </c>
      <c r="BA106" s="132">
        <f>'SO 11 - Plán rekultivace ...'!F34</f>
        <v>0</v>
      </c>
      <c r="BB106" s="132">
        <f>'SO 11 - Plán rekultivace ...'!F35</f>
        <v>0</v>
      </c>
      <c r="BC106" s="132">
        <f>'SO 11 - Plán rekultivace ...'!F36</f>
        <v>0</v>
      </c>
      <c r="BD106" s="134">
        <f>'SO 11 - Plán rekultivace ...'!F37</f>
        <v>0</v>
      </c>
      <c r="BE106" s="7"/>
      <c r="BT106" s="130" t="s">
        <v>90</v>
      </c>
      <c r="BV106" s="130" t="s">
        <v>84</v>
      </c>
      <c r="BW106" s="130" t="s">
        <v>125</v>
      </c>
      <c r="BX106" s="130" t="s">
        <v>5</v>
      </c>
      <c r="CL106" s="130" t="s">
        <v>1</v>
      </c>
      <c r="CM106" s="130" t="s">
        <v>92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SO 00 - Vedlejší rozpočto...'!C2" display="/"/>
    <hyperlink ref="A96" location="'SO 06 - Hranice - ochrann...'!C2" display="/"/>
    <hyperlink ref="A97" location="'SO 06.1 - Přeložka elektro'!C2" display="/"/>
    <hyperlink ref="A98" location="'SO 06.3 - Hradidlové šachty '!C2" display="/"/>
    <hyperlink ref="A99" location="'SO 06.4 - Kácení na PB'!C2" display="/"/>
    <hyperlink ref="A100" location="'SO 07 - Hranice - ochrann...'!C2" display="/"/>
    <hyperlink ref="A101" location="'SO 07.1 - Most přes Bezej...'!C2" display="/"/>
    <hyperlink ref="A102" location="'SO 07.2 - Oprava opevnění...'!C2" display="/"/>
    <hyperlink ref="A103" location="'SO 08 - Hranice – ochrann...'!C2" display="/"/>
    <hyperlink ref="A104" location="'SO 10 -  Hranice - zvýšen...'!C2" display="/"/>
    <hyperlink ref="A105" location="'SO 10.1 - Kácení a náhrad...'!C2" display="/"/>
    <hyperlink ref="A106" location="'SO 11 - Plán rekultivac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2759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ROUND((SUM(BE119:BE147)),2)</f>
        <v>0</v>
      </c>
      <c r="G33" s="37"/>
      <c r="H33" s="37"/>
      <c r="I33" s="154">
        <v>0.21</v>
      </c>
      <c r="J33" s="153">
        <f>ROUND(((SUM(BE119:BE147))*I33),2)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ROUND((SUM(BF119:BF147)),2)</f>
        <v>0</v>
      </c>
      <c r="G34" s="37"/>
      <c r="H34" s="37"/>
      <c r="I34" s="154">
        <v>0.15</v>
      </c>
      <c r="J34" s="153">
        <f>ROUND(((SUM(BF119:BF147))*I34),2)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ROUND((SUM(BG119:BG147)),2)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ROUND((SUM(BH119:BH147)),2)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ROUND((SUM(BI119:BI147)),2)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08 - Hranice – ochranná stěna u silnice I/35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311</v>
      </c>
      <c r="E98" s="181"/>
      <c r="F98" s="181"/>
      <c r="G98" s="181"/>
      <c r="H98" s="181"/>
      <c r="I98" s="181"/>
      <c r="J98" s="182">
        <f>J135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320</v>
      </c>
      <c r="E99" s="181"/>
      <c r="F99" s="181"/>
      <c r="G99" s="181"/>
      <c r="H99" s="181"/>
      <c r="I99" s="181"/>
      <c r="J99" s="182">
        <f>J146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1" t="s">
        <v>138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0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Bečva, Hranice - PPO města - oprava 01/2021</v>
      </c>
      <c r="F109" s="30"/>
      <c r="G109" s="30"/>
      <c r="H109" s="30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0" t="s">
        <v>127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08 - Hranice – ochranná stěna u silnice I/35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0" t="s">
        <v>22</v>
      </c>
      <c r="D113" s="39"/>
      <c r="E113" s="39"/>
      <c r="F113" s="25" t="str">
        <f>F12</f>
        <v xml:space="preserve"> </v>
      </c>
      <c r="G113" s="39"/>
      <c r="H113" s="39"/>
      <c r="I113" s="30" t="s">
        <v>24</v>
      </c>
      <c r="J113" s="78" t="str">
        <f>IF(J12="","",J12)</f>
        <v>5. 1. 2021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0" t="s">
        <v>30</v>
      </c>
      <c r="D115" s="39"/>
      <c r="E115" s="39"/>
      <c r="F115" s="25" t="str">
        <f>E15</f>
        <v>Povodí Moravy, s.p.</v>
      </c>
      <c r="G115" s="39"/>
      <c r="H115" s="39"/>
      <c r="I115" s="30" t="s">
        <v>36</v>
      </c>
      <c r="J115" s="35" t="str">
        <f>E21</f>
        <v>Dopravoprojekt Brno a.s.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0" t="s">
        <v>34</v>
      </c>
      <c r="D116" s="39"/>
      <c r="E116" s="39"/>
      <c r="F116" s="25" t="str">
        <f>IF(E18="","",E18)</f>
        <v>Vyplň údaj</v>
      </c>
      <c r="G116" s="39"/>
      <c r="H116" s="39"/>
      <c r="I116" s="30" t="s">
        <v>39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0" customFormat="1" ht="29.25" customHeight="1">
      <c r="A118" s="184"/>
      <c r="B118" s="185"/>
      <c r="C118" s="186" t="s">
        <v>139</v>
      </c>
      <c r="D118" s="187" t="s">
        <v>67</v>
      </c>
      <c r="E118" s="187" t="s">
        <v>63</v>
      </c>
      <c r="F118" s="187" t="s">
        <v>64</v>
      </c>
      <c r="G118" s="187" t="s">
        <v>140</v>
      </c>
      <c r="H118" s="187" t="s">
        <v>141</v>
      </c>
      <c r="I118" s="187" t="s">
        <v>142</v>
      </c>
      <c r="J118" s="188" t="s">
        <v>131</v>
      </c>
      <c r="K118" s="189" t="s">
        <v>143</v>
      </c>
      <c r="L118" s="190"/>
      <c r="M118" s="99" t="s">
        <v>1</v>
      </c>
      <c r="N118" s="100" t="s">
        <v>46</v>
      </c>
      <c r="O118" s="100" t="s">
        <v>144</v>
      </c>
      <c r="P118" s="100" t="s">
        <v>145</v>
      </c>
      <c r="Q118" s="100" t="s">
        <v>146</v>
      </c>
      <c r="R118" s="100" t="s">
        <v>147</v>
      </c>
      <c r="S118" s="100" t="s">
        <v>148</v>
      </c>
      <c r="T118" s="101" t="s">
        <v>149</v>
      </c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</row>
    <row r="119" spans="1:63" s="2" customFormat="1" ht="22.8" customHeight="1">
      <c r="A119" s="37"/>
      <c r="B119" s="38"/>
      <c r="C119" s="106" t="s">
        <v>150</v>
      </c>
      <c r="D119" s="39"/>
      <c r="E119" s="39"/>
      <c r="F119" s="39"/>
      <c r="G119" s="39"/>
      <c r="H119" s="39"/>
      <c r="I119" s="39"/>
      <c r="J119" s="191">
        <f>BK119</f>
        <v>0</v>
      </c>
      <c r="K119" s="39"/>
      <c r="L119" s="43"/>
      <c r="M119" s="102"/>
      <c r="N119" s="192"/>
      <c r="O119" s="103"/>
      <c r="P119" s="193">
        <f>P120+P135+P146</f>
        <v>0</v>
      </c>
      <c r="Q119" s="103"/>
      <c r="R119" s="193">
        <f>R120+R135+R146</f>
        <v>9.1434525</v>
      </c>
      <c r="S119" s="103"/>
      <c r="T119" s="194">
        <f>T120+T135+T146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5" t="s">
        <v>81</v>
      </c>
      <c r="AU119" s="15" t="s">
        <v>92</v>
      </c>
      <c r="BK119" s="195">
        <f>BK120+BK135+BK146</f>
        <v>0</v>
      </c>
    </row>
    <row r="120" spans="1:63" s="11" customFormat="1" ht="25.9" customHeight="1">
      <c r="A120" s="11"/>
      <c r="B120" s="196"/>
      <c r="C120" s="197"/>
      <c r="D120" s="198" t="s">
        <v>81</v>
      </c>
      <c r="E120" s="199" t="s">
        <v>90</v>
      </c>
      <c r="F120" s="199" t="s">
        <v>321</v>
      </c>
      <c r="G120" s="197"/>
      <c r="H120" s="197"/>
      <c r="I120" s="200"/>
      <c r="J120" s="201">
        <f>BK120</f>
        <v>0</v>
      </c>
      <c r="K120" s="197"/>
      <c r="L120" s="202"/>
      <c r="M120" s="203"/>
      <c r="N120" s="204"/>
      <c r="O120" s="204"/>
      <c r="P120" s="205">
        <f>SUM(P121:P134)</f>
        <v>0</v>
      </c>
      <c r="Q120" s="204"/>
      <c r="R120" s="205">
        <f>SUM(R121:R134)</f>
        <v>0</v>
      </c>
      <c r="S120" s="204"/>
      <c r="T120" s="206">
        <f>SUM(T121:T134)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7" t="s">
        <v>153</v>
      </c>
      <c r="AT120" s="208" t="s">
        <v>81</v>
      </c>
      <c r="AU120" s="208" t="s">
        <v>82</v>
      </c>
      <c r="AY120" s="207" t="s">
        <v>154</v>
      </c>
      <c r="BK120" s="209">
        <f>SUM(BK121:BK134)</f>
        <v>0</v>
      </c>
    </row>
    <row r="121" spans="1:65" s="2" customFormat="1" ht="37.8" customHeight="1">
      <c r="A121" s="37"/>
      <c r="B121" s="38"/>
      <c r="C121" s="210" t="s">
        <v>90</v>
      </c>
      <c r="D121" s="210" t="s">
        <v>155</v>
      </c>
      <c r="E121" s="211" t="s">
        <v>2760</v>
      </c>
      <c r="F121" s="212" t="s">
        <v>2761</v>
      </c>
      <c r="G121" s="213" t="s">
        <v>220</v>
      </c>
      <c r="H121" s="214">
        <v>56</v>
      </c>
      <c r="I121" s="215"/>
      <c r="J121" s="216">
        <f>ROUND(I121*H121,2)</f>
        <v>0</v>
      </c>
      <c r="K121" s="217"/>
      <c r="L121" s="43"/>
      <c r="M121" s="218" t="s">
        <v>1</v>
      </c>
      <c r="N121" s="219" t="s">
        <v>47</v>
      </c>
      <c r="O121" s="90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153</v>
      </c>
      <c r="AT121" s="222" t="s">
        <v>155</v>
      </c>
      <c r="AU121" s="222" t="s">
        <v>90</v>
      </c>
      <c r="AY121" s="15" t="s">
        <v>154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5" t="s">
        <v>90</v>
      </c>
      <c r="BK121" s="223">
        <f>ROUND(I121*H121,2)</f>
        <v>0</v>
      </c>
      <c r="BL121" s="15" t="s">
        <v>153</v>
      </c>
      <c r="BM121" s="222" t="s">
        <v>2762</v>
      </c>
    </row>
    <row r="122" spans="1:51" s="13" customFormat="1" ht="12">
      <c r="A122" s="13"/>
      <c r="B122" s="239"/>
      <c r="C122" s="240"/>
      <c r="D122" s="224" t="s">
        <v>223</v>
      </c>
      <c r="E122" s="241" t="s">
        <v>326</v>
      </c>
      <c r="F122" s="242" t="s">
        <v>2763</v>
      </c>
      <c r="G122" s="240"/>
      <c r="H122" s="243">
        <v>56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223</v>
      </c>
      <c r="AU122" s="249" t="s">
        <v>90</v>
      </c>
      <c r="AV122" s="13" t="s">
        <v>162</v>
      </c>
      <c r="AW122" s="13" t="s">
        <v>38</v>
      </c>
      <c r="AX122" s="13" t="s">
        <v>90</v>
      </c>
      <c r="AY122" s="249" t="s">
        <v>154</v>
      </c>
    </row>
    <row r="123" spans="1:65" s="2" customFormat="1" ht="24.15" customHeight="1">
      <c r="A123" s="37"/>
      <c r="B123" s="38"/>
      <c r="C123" s="210" t="s">
        <v>162</v>
      </c>
      <c r="D123" s="210" t="s">
        <v>155</v>
      </c>
      <c r="E123" s="211" t="s">
        <v>2764</v>
      </c>
      <c r="F123" s="212" t="s">
        <v>2765</v>
      </c>
      <c r="G123" s="213" t="s">
        <v>343</v>
      </c>
      <c r="H123" s="214">
        <v>14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47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153</v>
      </c>
      <c r="AT123" s="222" t="s">
        <v>155</v>
      </c>
      <c r="AU123" s="222" t="s">
        <v>90</v>
      </c>
      <c r="AY123" s="15" t="s">
        <v>154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5" t="s">
        <v>90</v>
      </c>
      <c r="BK123" s="223">
        <f>ROUND(I123*H123,2)</f>
        <v>0</v>
      </c>
      <c r="BL123" s="15" t="s">
        <v>153</v>
      </c>
      <c r="BM123" s="222" t="s">
        <v>2766</v>
      </c>
    </row>
    <row r="124" spans="1:47" s="2" customFormat="1" ht="12">
      <c r="A124" s="37"/>
      <c r="B124" s="38"/>
      <c r="C124" s="39"/>
      <c r="D124" s="224" t="s">
        <v>160</v>
      </c>
      <c r="E124" s="39"/>
      <c r="F124" s="225" t="s">
        <v>2767</v>
      </c>
      <c r="G124" s="39"/>
      <c r="H124" s="39"/>
      <c r="I124" s="226"/>
      <c r="J124" s="39"/>
      <c r="K124" s="39"/>
      <c r="L124" s="43"/>
      <c r="M124" s="227"/>
      <c r="N124" s="22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5" t="s">
        <v>160</v>
      </c>
      <c r="AU124" s="15" t="s">
        <v>90</v>
      </c>
    </row>
    <row r="125" spans="1:51" s="13" customFormat="1" ht="12">
      <c r="A125" s="13"/>
      <c r="B125" s="239"/>
      <c r="C125" s="240"/>
      <c r="D125" s="224" t="s">
        <v>223</v>
      </c>
      <c r="E125" s="241" t="s">
        <v>334</v>
      </c>
      <c r="F125" s="242" t="s">
        <v>227</v>
      </c>
      <c r="G125" s="240"/>
      <c r="H125" s="243">
        <v>14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223</v>
      </c>
      <c r="AU125" s="249" t="s">
        <v>90</v>
      </c>
      <c r="AV125" s="13" t="s">
        <v>162</v>
      </c>
      <c r="AW125" s="13" t="s">
        <v>38</v>
      </c>
      <c r="AX125" s="13" t="s">
        <v>90</v>
      </c>
      <c r="AY125" s="249" t="s">
        <v>154</v>
      </c>
    </row>
    <row r="126" spans="1:65" s="2" customFormat="1" ht="49.05" customHeight="1">
      <c r="A126" s="37"/>
      <c r="B126" s="38"/>
      <c r="C126" s="210" t="s">
        <v>167</v>
      </c>
      <c r="D126" s="210" t="s">
        <v>155</v>
      </c>
      <c r="E126" s="211" t="s">
        <v>2035</v>
      </c>
      <c r="F126" s="212" t="s">
        <v>2036</v>
      </c>
      <c r="G126" s="213" t="s">
        <v>324</v>
      </c>
      <c r="H126" s="214">
        <v>0.27</v>
      </c>
      <c r="I126" s="215"/>
      <c r="J126" s="216">
        <f>ROUND(I126*H126,2)</f>
        <v>0</v>
      </c>
      <c r="K126" s="217"/>
      <c r="L126" s="43"/>
      <c r="M126" s="218" t="s">
        <v>1</v>
      </c>
      <c r="N126" s="219" t="s">
        <v>47</v>
      </c>
      <c r="O126" s="90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153</v>
      </c>
      <c r="AT126" s="222" t="s">
        <v>155</v>
      </c>
      <c r="AU126" s="222" t="s">
        <v>90</v>
      </c>
      <c r="AY126" s="15" t="s">
        <v>154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5" t="s">
        <v>90</v>
      </c>
      <c r="BK126" s="223">
        <f>ROUND(I126*H126,2)</f>
        <v>0</v>
      </c>
      <c r="BL126" s="15" t="s">
        <v>153</v>
      </c>
      <c r="BM126" s="222" t="s">
        <v>2768</v>
      </c>
    </row>
    <row r="127" spans="1:51" s="13" customFormat="1" ht="12">
      <c r="A127" s="13"/>
      <c r="B127" s="239"/>
      <c r="C127" s="240"/>
      <c r="D127" s="224" t="s">
        <v>223</v>
      </c>
      <c r="E127" s="241" t="s">
        <v>339</v>
      </c>
      <c r="F127" s="242" t="s">
        <v>2769</v>
      </c>
      <c r="G127" s="240"/>
      <c r="H127" s="243">
        <v>0.27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223</v>
      </c>
      <c r="AU127" s="249" t="s">
        <v>90</v>
      </c>
      <c r="AV127" s="13" t="s">
        <v>162</v>
      </c>
      <c r="AW127" s="13" t="s">
        <v>38</v>
      </c>
      <c r="AX127" s="13" t="s">
        <v>90</v>
      </c>
      <c r="AY127" s="249" t="s">
        <v>154</v>
      </c>
    </row>
    <row r="128" spans="1:65" s="2" customFormat="1" ht="37.8" customHeight="1">
      <c r="A128" s="37"/>
      <c r="B128" s="38"/>
      <c r="C128" s="210" t="s">
        <v>153</v>
      </c>
      <c r="D128" s="210" t="s">
        <v>155</v>
      </c>
      <c r="E128" s="211" t="s">
        <v>2770</v>
      </c>
      <c r="F128" s="212" t="s">
        <v>2771</v>
      </c>
      <c r="G128" s="213" t="s">
        <v>324</v>
      </c>
      <c r="H128" s="214">
        <v>9.76</v>
      </c>
      <c r="I128" s="215"/>
      <c r="J128" s="216">
        <f>ROUND(I128*H128,2)</f>
        <v>0</v>
      </c>
      <c r="K128" s="217"/>
      <c r="L128" s="43"/>
      <c r="M128" s="218" t="s">
        <v>1</v>
      </c>
      <c r="N128" s="219" t="s">
        <v>47</v>
      </c>
      <c r="O128" s="90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153</v>
      </c>
      <c r="AT128" s="222" t="s">
        <v>155</v>
      </c>
      <c r="AU128" s="222" t="s">
        <v>90</v>
      </c>
      <c r="AY128" s="15" t="s">
        <v>154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5" t="s">
        <v>90</v>
      </c>
      <c r="BK128" s="223">
        <f>ROUND(I128*H128,2)</f>
        <v>0</v>
      </c>
      <c r="BL128" s="15" t="s">
        <v>153</v>
      </c>
      <c r="BM128" s="222" t="s">
        <v>2772</v>
      </c>
    </row>
    <row r="129" spans="1:47" s="2" customFormat="1" ht="12">
      <c r="A129" s="37"/>
      <c r="B129" s="38"/>
      <c r="C129" s="39"/>
      <c r="D129" s="224" t="s">
        <v>160</v>
      </c>
      <c r="E129" s="39"/>
      <c r="F129" s="225" t="s">
        <v>2773</v>
      </c>
      <c r="G129" s="39"/>
      <c r="H129" s="39"/>
      <c r="I129" s="226"/>
      <c r="J129" s="39"/>
      <c r="K129" s="39"/>
      <c r="L129" s="43"/>
      <c r="M129" s="227"/>
      <c r="N129" s="22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160</v>
      </c>
      <c r="AU129" s="15" t="s">
        <v>90</v>
      </c>
    </row>
    <row r="130" spans="1:51" s="12" customFormat="1" ht="12">
      <c r="A130" s="12"/>
      <c r="B130" s="229"/>
      <c r="C130" s="230"/>
      <c r="D130" s="224" t="s">
        <v>223</v>
      </c>
      <c r="E130" s="231" t="s">
        <v>1</v>
      </c>
      <c r="F130" s="232" t="s">
        <v>2774</v>
      </c>
      <c r="G130" s="230"/>
      <c r="H130" s="231" t="s">
        <v>1</v>
      </c>
      <c r="I130" s="233"/>
      <c r="J130" s="230"/>
      <c r="K130" s="230"/>
      <c r="L130" s="234"/>
      <c r="M130" s="235"/>
      <c r="N130" s="236"/>
      <c r="O130" s="236"/>
      <c r="P130" s="236"/>
      <c r="Q130" s="236"/>
      <c r="R130" s="236"/>
      <c r="S130" s="236"/>
      <c r="T130" s="237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8" t="s">
        <v>223</v>
      </c>
      <c r="AU130" s="238" t="s">
        <v>90</v>
      </c>
      <c r="AV130" s="12" t="s">
        <v>90</v>
      </c>
      <c r="AW130" s="12" t="s">
        <v>38</v>
      </c>
      <c r="AX130" s="12" t="s">
        <v>82</v>
      </c>
      <c r="AY130" s="238" t="s">
        <v>154</v>
      </c>
    </row>
    <row r="131" spans="1:51" s="13" customFormat="1" ht="12">
      <c r="A131" s="13"/>
      <c r="B131" s="239"/>
      <c r="C131" s="240"/>
      <c r="D131" s="224" t="s">
        <v>223</v>
      </c>
      <c r="E131" s="241" t="s">
        <v>345</v>
      </c>
      <c r="F131" s="242" t="s">
        <v>2775</v>
      </c>
      <c r="G131" s="240"/>
      <c r="H131" s="243">
        <v>9.76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223</v>
      </c>
      <c r="AU131" s="249" t="s">
        <v>90</v>
      </c>
      <c r="AV131" s="13" t="s">
        <v>162</v>
      </c>
      <c r="AW131" s="13" t="s">
        <v>38</v>
      </c>
      <c r="AX131" s="13" t="s">
        <v>90</v>
      </c>
      <c r="AY131" s="249" t="s">
        <v>154</v>
      </c>
    </row>
    <row r="132" spans="1:65" s="2" customFormat="1" ht="49.05" customHeight="1">
      <c r="A132" s="37"/>
      <c r="B132" s="38"/>
      <c r="C132" s="210" t="s">
        <v>176</v>
      </c>
      <c r="D132" s="210" t="s">
        <v>155</v>
      </c>
      <c r="E132" s="211" t="s">
        <v>2776</v>
      </c>
      <c r="F132" s="212" t="s">
        <v>2777</v>
      </c>
      <c r="G132" s="213" t="s">
        <v>324</v>
      </c>
      <c r="H132" s="214">
        <v>10.03</v>
      </c>
      <c r="I132" s="215"/>
      <c r="J132" s="216">
        <f>ROUND(I132*H132,2)</f>
        <v>0</v>
      </c>
      <c r="K132" s="217"/>
      <c r="L132" s="43"/>
      <c r="M132" s="218" t="s">
        <v>1</v>
      </c>
      <c r="N132" s="219" t="s">
        <v>47</v>
      </c>
      <c r="O132" s="90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153</v>
      </c>
      <c r="AT132" s="222" t="s">
        <v>155</v>
      </c>
      <c r="AU132" s="222" t="s">
        <v>90</v>
      </c>
      <c r="AY132" s="15" t="s">
        <v>154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90</v>
      </c>
      <c r="BK132" s="223">
        <f>ROUND(I132*H132,2)</f>
        <v>0</v>
      </c>
      <c r="BL132" s="15" t="s">
        <v>153</v>
      </c>
      <c r="BM132" s="222" t="s">
        <v>2778</v>
      </c>
    </row>
    <row r="133" spans="1:51" s="12" customFormat="1" ht="12">
      <c r="A133" s="12"/>
      <c r="B133" s="229"/>
      <c r="C133" s="230"/>
      <c r="D133" s="224" t="s">
        <v>223</v>
      </c>
      <c r="E133" s="231" t="s">
        <v>1</v>
      </c>
      <c r="F133" s="232" t="s">
        <v>2779</v>
      </c>
      <c r="G133" s="230"/>
      <c r="H133" s="231" t="s">
        <v>1</v>
      </c>
      <c r="I133" s="233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8" t="s">
        <v>223</v>
      </c>
      <c r="AU133" s="238" t="s">
        <v>90</v>
      </c>
      <c r="AV133" s="12" t="s">
        <v>90</v>
      </c>
      <c r="AW133" s="12" t="s">
        <v>38</v>
      </c>
      <c r="AX133" s="12" t="s">
        <v>82</v>
      </c>
      <c r="AY133" s="238" t="s">
        <v>154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1776</v>
      </c>
      <c r="F134" s="242" t="s">
        <v>2780</v>
      </c>
      <c r="G134" s="240"/>
      <c r="H134" s="243">
        <v>10.03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3" s="11" customFormat="1" ht="25.9" customHeight="1">
      <c r="A135" s="11"/>
      <c r="B135" s="196"/>
      <c r="C135" s="197"/>
      <c r="D135" s="198" t="s">
        <v>81</v>
      </c>
      <c r="E135" s="199" t="s">
        <v>153</v>
      </c>
      <c r="F135" s="199" t="s">
        <v>916</v>
      </c>
      <c r="G135" s="197"/>
      <c r="H135" s="197"/>
      <c r="I135" s="200"/>
      <c r="J135" s="201">
        <f>BK135</f>
        <v>0</v>
      </c>
      <c r="K135" s="197"/>
      <c r="L135" s="202"/>
      <c r="M135" s="203"/>
      <c r="N135" s="204"/>
      <c r="O135" s="204"/>
      <c r="P135" s="205">
        <f>SUM(P136:P145)</f>
        <v>0</v>
      </c>
      <c r="Q135" s="204"/>
      <c r="R135" s="205">
        <f>SUM(R136:R145)</f>
        <v>9.1434525</v>
      </c>
      <c r="S135" s="204"/>
      <c r="T135" s="206">
        <f>SUM(T136:T145)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7" t="s">
        <v>153</v>
      </c>
      <c r="AT135" s="208" t="s">
        <v>81</v>
      </c>
      <c r="AU135" s="208" t="s">
        <v>82</v>
      </c>
      <c r="AY135" s="207" t="s">
        <v>154</v>
      </c>
      <c r="BK135" s="209">
        <f>SUM(BK136:BK145)</f>
        <v>0</v>
      </c>
    </row>
    <row r="136" spans="1:65" s="2" customFormat="1" ht="24.15" customHeight="1">
      <c r="A136" s="37"/>
      <c r="B136" s="38"/>
      <c r="C136" s="210" t="s">
        <v>181</v>
      </c>
      <c r="D136" s="210" t="s">
        <v>155</v>
      </c>
      <c r="E136" s="211" t="s">
        <v>2781</v>
      </c>
      <c r="F136" s="212" t="s">
        <v>2782</v>
      </c>
      <c r="G136" s="213" t="s">
        <v>220</v>
      </c>
      <c r="H136" s="214">
        <v>9.75</v>
      </c>
      <c r="I136" s="215"/>
      <c r="J136" s="216">
        <f>ROUND(I136*H136,2)</f>
        <v>0</v>
      </c>
      <c r="K136" s="217"/>
      <c r="L136" s="43"/>
      <c r="M136" s="218" t="s">
        <v>1</v>
      </c>
      <c r="N136" s="219" t="s">
        <v>47</v>
      </c>
      <c r="O136" s="90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153</v>
      </c>
      <c r="AT136" s="222" t="s">
        <v>155</v>
      </c>
      <c r="AU136" s="222" t="s">
        <v>90</v>
      </c>
      <c r="AY136" s="15" t="s">
        <v>154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5" t="s">
        <v>90</v>
      </c>
      <c r="BK136" s="223">
        <f>ROUND(I136*H136,2)</f>
        <v>0</v>
      </c>
      <c r="BL136" s="15" t="s">
        <v>153</v>
      </c>
      <c r="BM136" s="222" t="s">
        <v>2783</v>
      </c>
    </row>
    <row r="137" spans="1:51" s="12" customFormat="1" ht="12">
      <c r="A137" s="12"/>
      <c r="B137" s="229"/>
      <c r="C137" s="230"/>
      <c r="D137" s="224" t="s">
        <v>223</v>
      </c>
      <c r="E137" s="231" t="s">
        <v>1</v>
      </c>
      <c r="F137" s="232" t="s">
        <v>2774</v>
      </c>
      <c r="G137" s="230"/>
      <c r="H137" s="231" t="s">
        <v>1</v>
      </c>
      <c r="I137" s="233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8" t="s">
        <v>223</v>
      </c>
      <c r="AU137" s="238" t="s">
        <v>90</v>
      </c>
      <c r="AV137" s="12" t="s">
        <v>90</v>
      </c>
      <c r="AW137" s="12" t="s">
        <v>38</v>
      </c>
      <c r="AX137" s="12" t="s">
        <v>82</v>
      </c>
      <c r="AY137" s="238" t="s">
        <v>154</v>
      </c>
    </row>
    <row r="138" spans="1:51" s="13" customFormat="1" ht="12">
      <c r="A138" s="13"/>
      <c r="B138" s="239"/>
      <c r="C138" s="240"/>
      <c r="D138" s="224" t="s">
        <v>223</v>
      </c>
      <c r="E138" s="241" t="s">
        <v>356</v>
      </c>
      <c r="F138" s="242" t="s">
        <v>2784</v>
      </c>
      <c r="G138" s="240"/>
      <c r="H138" s="243">
        <v>9.75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223</v>
      </c>
      <c r="AU138" s="249" t="s">
        <v>90</v>
      </c>
      <c r="AV138" s="13" t="s">
        <v>162</v>
      </c>
      <c r="AW138" s="13" t="s">
        <v>38</v>
      </c>
      <c r="AX138" s="13" t="s">
        <v>90</v>
      </c>
      <c r="AY138" s="249" t="s">
        <v>154</v>
      </c>
    </row>
    <row r="139" spans="1:65" s="2" customFormat="1" ht="37.8" customHeight="1">
      <c r="A139" s="37"/>
      <c r="B139" s="38"/>
      <c r="C139" s="210" t="s">
        <v>185</v>
      </c>
      <c r="D139" s="210" t="s">
        <v>155</v>
      </c>
      <c r="E139" s="211" t="s">
        <v>2785</v>
      </c>
      <c r="F139" s="212" t="s">
        <v>2786</v>
      </c>
      <c r="G139" s="213" t="s">
        <v>324</v>
      </c>
      <c r="H139" s="214">
        <v>4.13</v>
      </c>
      <c r="I139" s="215"/>
      <c r="J139" s="216">
        <f>ROUND(I139*H139,2)</f>
        <v>0</v>
      </c>
      <c r="K139" s="217"/>
      <c r="L139" s="43"/>
      <c r="M139" s="218" t="s">
        <v>1</v>
      </c>
      <c r="N139" s="219" t="s">
        <v>47</v>
      </c>
      <c r="O139" s="90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153</v>
      </c>
      <c r="AT139" s="222" t="s">
        <v>155</v>
      </c>
      <c r="AU139" s="222" t="s">
        <v>90</v>
      </c>
      <c r="AY139" s="15" t="s">
        <v>154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5" t="s">
        <v>90</v>
      </c>
      <c r="BK139" s="223">
        <f>ROUND(I139*H139,2)</f>
        <v>0</v>
      </c>
      <c r="BL139" s="15" t="s">
        <v>153</v>
      </c>
      <c r="BM139" s="222" t="s">
        <v>2787</v>
      </c>
    </row>
    <row r="140" spans="1:51" s="12" customFormat="1" ht="12">
      <c r="A140" s="12"/>
      <c r="B140" s="229"/>
      <c r="C140" s="230"/>
      <c r="D140" s="224" t="s">
        <v>223</v>
      </c>
      <c r="E140" s="231" t="s">
        <v>1</v>
      </c>
      <c r="F140" s="232" t="s">
        <v>2774</v>
      </c>
      <c r="G140" s="230"/>
      <c r="H140" s="231" t="s">
        <v>1</v>
      </c>
      <c r="I140" s="233"/>
      <c r="J140" s="230"/>
      <c r="K140" s="230"/>
      <c r="L140" s="234"/>
      <c r="M140" s="235"/>
      <c r="N140" s="236"/>
      <c r="O140" s="236"/>
      <c r="P140" s="236"/>
      <c r="Q140" s="236"/>
      <c r="R140" s="236"/>
      <c r="S140" s="236"/>
      <c r="T140" s="237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8" t="s">
        <v>223</v>
      </c>
      <c r="AU140" s="238" t="s">
        <v>90</v>
      </c>
      <c r="AV140" s="12" t="s">
        <v>90</v>
      </c>
      <c r="AW140" s="12" t="s">
        <v>38</v>
      </c>
      <c r="AX140" s="12" t="s">
        <v>82</v>
      </c>
      <c r="AY140" s="238" t="s">
        <v>154</v>
      </c>
    </row>
    <row r="141" spans="1:51" s="13" customFormat="1" ht="12">
      <c r="A141" s="13"/>
      <c r="B141" s="239"/>
      <c r="C141" s="240"/>
      <c r="D141" s="224" t="s">
        <v>223</v>
      </c>
      <c r="E141" s="241" t="s">
        <v>365</v>
      </c>
      <c r="F141" s="242" t="s">
        <v>2788</v>
      </c>
      <c r="G141" s="240"/>
      <c r="H141" s="243">
        <v>4.13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223</v>
      </c>
      <c r="AU141" s="249" t="s">
        <v>90</v>
      </c>
      <c r="AV141" s="13" t="s">
        <v>162</v>
      </c>
      <c r="AW141" s="13" t="s">
        <v>38</v>
      </c>
      <c r="AX141" s="13" t="s">
        <v>90</v>
      </c>
      <c r="AY141" s="249" t="s">
        <v>154</v>
      </c>
    </row>
    <row r="142" spans="1:65" s="2" customFormat="1" ht="37.8" customHeight="1">
      <c r="A142" s="37"/>
      <c r="B142" s="38"/>
      <c r="C142" s="210" t="s">
        <v>192</v>
      </c>
      <c r="D142" s="210" t="s">
        <v>155</v>
      </c>
      <c r="E142" s="211" t="s">
        <v>2789</v>
      </c>
      <c r="F142" s="212" t="s">
        <v>2790</v>
      </c>
      <c r="G142" s="213" t="s">
        <v>220</v>
      </c>
      <c r="H142" s="214">
        <v>9.75</v>
      </c>
      <c r="I142" s="215"/>
      <c r="J142" s="216">
        <f>ROUND(I142*H142,2)</f>
        <v>0</v>
      </c>
      <c r="K142" s="217"/>
      <c r="L142" s="43"/>
      <c r="M142" s="218" t="s">
        <v>1</v>
      </c>
      <c r="N142" s="219" t="s">
        <v>47</v>
      </c>
      <c r="O142" s="90"/>
      <c r="P142" s="220">
        <f>O142*H142</f>
        <v>0</v>
      </c>
      <c r="Q142" s="220">
        <v>0.93779</v>
      </c>
      <c r="R142" s="220">
        <f>Q142*H142</f>
        <v>9.1434525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153</v>
      </c>
      <c r="AT142" s="222" t="s">
        <v>155</v>
      </c>
      <c r="AU142" s="222" t="s">
        <v>90</v>
      </c>
      <c r="AY142" s="15" t="s">
        <v>154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5" t="s">
        <v>90</v>
      </c>
      <c r="BK142" s="223">
        <f>ROUND(I142*H142,2)</f>
        <v>0</v>
      </c>
      <c r="BL142" s="15" t="s">
        <v>153</v>
      </c>
      <c r="BM142" s="222" t="s">
        <v>2791</v>
      </c>
    </row>
    <row r="143" spans="1:47" s="2" customFormat="1" ht="12">
      <c r="A143" s="37"/>
      <c r="B143" s="38"/>
      <c r="C143" s="39"/>
      <c r="D143" s="224" t="s">
        <v>160</v>
      </c>
      <c r="E143" s="39"/>
      <c r="F143" s="225" t="s">
        <v>2792</v>
      </c>
      <c r="G143" s="39"/>
      <c r="H143" s="39"/>
      <c r="I143" s="226"/>
      <c r="J143" s="39"/>
      <c r="K143" s="39"/>
      <c r="L143" s="43"/>
      <c r="M143" s="227"/>
      <c r="N143" s="22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160</v>
      </c>
      <c r="AU143" s="15" t="s">
        <v>90</v>
      </c>
    </row>
    <row r="144" spans="1:51" s="12" customFormat="1" ht="12">
      <c r="A144" s="12"/>
      <c r="B144" s="229"/>
      <c r="C144" s="230"/>
      <c r="D144" s="224" t="s">
        <v>223</v>
      </c>
      <c r="E144" s="231" t="s">
        <v>1</v>
      </c>
      <c r="F144" s="232" t="s">
        <v>2774</v>
      </c>
      <c r="G144" s="230"/>
      <c r="H144" s="231" t="s">
        <v>1</v>
      </c>
      <c r="I144" s="233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8" t="s">
        <v>223</v>
      </c>
      <c r="AU144" s="238" t="s">
        <v>90</v>
      </c>
      <c r="AV144" s="12" t="s">
        <v>90</v>
      </c>
      <c r="AW144" s="12" t="s">
        <v>38</v>
      </c>
      <c r="AX144" s="12" t="s">
        <v>82</v>
      </c>
      <c r="AY144" s="238" t="s">
        <v>154</v>
      </c>
    </row>
    <row r="145" spans="1:51" s="13" customFormat="1" ht="12">
      <c r="A145" s="13"/>
      <c r="B145" s="239"/>
      <c r="C145" s="240"/>
      <c r="D145" s="224" t="s">
        <v>223</v>
      </c>
      <c r="E145" s="241" t="s">
        <v>1788</v>
      </c>
      <c r="F145" s="242" t="s">
        <v>2784</v>
      </c>
      <c r="G145" s="240"/>
      <c r="H145" s="243">
        <v>9.75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223</v>
      </c>
      <c r="AU145" s="249" t="s">
        <v>90</v>
      </c>
      <c r="AV145" s="13" t="s">
        <v>162</v>
      </c>
      <c r="AW145" s="13" t="s">
        <v>38</v>
      </c>
      <c r="AX145" s="13" t="s">
        <v>90</v>
      </c>
      <c r="AY145" s="249" t="s">
        <v>154</v>
      </c>
    </row>
    <row r="146" spans="1:63" s="11" customFormat="1" ht="25.9" customHeight="1">
      <c r="A146" s="11"/>
      <c r="B146" s="196"/>
      <c r="C146" s="197"/>
      <c r="D146" s="198" t="s">
        <v>81</v>
      </c>
      <c r="E146" s="199" t="s">
        <v>1721</v>
      </c>
      <c r="F146" s="199" t="s">
        <v>1722</v>
      </c>
      <c r="G146" s="197"/>
      <c r="H146" s="197"/>
      <c r="I146" s="200"/>
      <c r="J146" s="201">
        <f>BK146</f>
        <v>0</v>
      </c>
      <c r="K146" s="197"/>
      <c r="L146" s="202"/>
      <c r="M146" s="203"/>
      <c r="N146" s="204"/>
      <c r="O146" s="204"/>
      <c r="P146" s="205">
        <f>P147</f>
        <v>0</v>
      </c>
      <c r="Q146" s="204"/>
      <c r="R146" s="205">
        <f>R147</f>
        <v>0</v>
      </c>
      <c r="S146" s="204"/>
      <c r="T146" s="206">
        <f>T147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07" t="s">
        <v>153</v>
      </c>
      <c r="AT146" s="208" t="s">
        <v>81</v>
      </c>
      <c r="AU146" s="208" t="s">
        <v>82</v>
      </c>
      <c r="AY146" s="207" t="s">
        <v>154</v>
      </c>
      <c r="BK146" s="209">
        <f>BK147</f>
        <v>0</v>
      </c>
    </row>
    <row r="147" spans="1:65" s="2" customFormat="1" ht="24.15" customHeight="1">
      <c r="A147" s="37"/>
      <c r="B147" s="38"/>
      <c r="C147" s="210" t="s">
        <v>197</v>
      </c>
      <c r="D147" s="210" t="s">
        <v>155</v>
      </c>
      <c r="E147" s="211" t="s">
        <v>2756</v>
      </c>
      <c r="F147" s="212" t="s">
        <v>2757</v>
      </c>
      <c r="G147" s="213" t="s">
        <v>486</v>
      </c>
      <c r="H147" s="214">
        <v>9.143</v>
      </c>
      <c r="I147" s="215"/>
      <c r="J147" s="216">
        <f>ROUND(I147*H147,2)</f>
        <v>0</v>
      </c>
      <c r="K147" s="217"/>
      <c r="L147" s="43"/>
      <c r="M147" s="250" t="s">
        <v>1</v>
      </c>
      <c r="N147" s="251" t="s">
        <v>47</v>
      </c>
      <c r="O147" s="25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153</v>
      </c>
      <c r="AT147" s="222" t="s">
        <v>155</v>
      </c>
      <c r="AU147" s="222" t="s">
        <v>90</v>
      </c>
      <c r="AY147" s="15" t="s">
        <v>154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5" t="s">
        <v>90</v>
      </c>
      <c r="BK147" s="223">
        <f>ROUND(I147*H147,2)</f>
        <v>0</v>
      </c>
      <c r="BL147" s="15" t="s">
        <v>153</v>
      </c>
      <c r="BM147" s="222" t="s">
        <v>2793</v>
      </c>
    </row>
    <row r="148" spans="1:31" s="2" customFormat="1" ht="6.95" customHeight="1">
      <c r="A148" s="37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43"/>
      <c r="M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</sheetData>
  <sheetProtection password="CC35" sheet="1" objects="1" scenarios="1" formatColumns="0" formatRows="0" autoFilter="0"/>
  <autoFilter ref="C118:K14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119</v>
      </c>
      <c r="AZ2" s="271" t="s">
        <v>445</v>
      </c>
      <c r="BA2" s="271" t="s">
        <v>445</v>
      </c>
      <c r="BB2" s="271" t="s">
        <v>1</v>
      </c>
      <c r="BC2" s="271" t="s">
        <v>2794</v>
      </c>
      <c r="BD2" s="271" t="s">
        <v>162</v>
      </c>
    </row>
    <row r="3" spans="2:5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  <c r="AZ3" s="271" t="s">
        <v>2795</v>
      </c>
      <c r="BA3" s="271" t="s">
        <v>2795</v>
      </c>
      <c r="BB3" s="271" t="s">
        <v>1</v>
      </c>
      <c r="BC3" s="271" t="s">
        <v>2796</v>
      </c>
      <c r="BD3" s="271" t="s">
        <v>162</v>
      </c>
    </row>
    <row r="4" spans="2:5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  <c r="AZ4" s="271" t="s">
        <v>2797</v>
      </c>
      <c r="BA4" s="271" t="s">
        <v>2797</v>
      </c>
      <c r="BB4" s="271" t="s">
        <v>1</v>
      </c>
      <c r="BC4" s="271" t="s">
        <v>2798</v>
      </c>
      <c r="BD4" s="271" t="s">
        <v>162</v>
      </c>
    </row>
    <row r="5" spans="2:56" s="1" customFormat="1" ht="6.95" customHeight="1">
      <c r="B5" s="18"/>
      <c r="L5" s="18"/>
      <c r="AZ5" s="271" t="s">
        <v>2799</v>
      </c>
      <c r="BA5" s="271" t="s">
        <v>2799</v>
      </c>
      <c r="BB5" s="271" t="s">
        <v>1</v>
      </c>
      <c r="BC5" s="271" t="s">
        <v>2800</v>
      </c>
      <c r="BD5" s="271" t="s">
        <v>162</v>
      </c>
    </row>
    <row r="6" spans="2:56" s="1" customFormat="1" ht="12" customHeight="1">
      <c r="B6" s="18"/>
      <c r="D6" s="139" t="s">
        <v>16</v>
      </c>
      <c r="L6" s="18"/>
      <c r="AZ6" s="271" t="s">
        <v>2801</v>
      </c>
      <c r="BA6" s="271" t="s">
        <v>2801</v>
      </c>
      <c r="BB6" s="271" t="s">
        <v>1</v>
      </c>
      <c r="BC6" s="271" t="s">
        <v>2802</v>
      </c>
      <c r="BD6" s="271" t="s">
        <v>162</v>
      </c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2803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ROUND((SUM(BE129:BE576)),2)</f>
        <v>0</v>
      </c>
      <c r="G33" s="37"/>
      <c r="H33" s="37"/>
      <c r="I33" s="154">
        <v>0.21</v>
      </c>
      <c r="J33" s="153">
        <f>ROUND(((SUM(BE129:BE576))*I33),2)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ROUND((SUM(BF129:BF576)),2)</f>
        <v>0</v>
      </c>
      <c r="G34" s="37"/>
      <c r="H34" s="37"/>
      <c r="I34" s="154">
        <v>0.15</v>
      </c>
      <c r="J34" s="153">
        <f>ROUND(((SUM(BF129:BF576))*I34),2)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ROUND((SUM(BG129:BG576)),2)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ROUND((SUM(BH129:BH576)),2)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ROUND((SUM(BI129:BI576)),2)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SO 10 -  Hranice - zvýšení ochranné hráze u parku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J130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308</v>
      </c>
      <c r="E98" s="181"/>
      <c r="F98" s="181"/>
      <c r="G98" s="181"/>
      <c r="H98" s="181"/>
      <c r="I98" s="181"/>
      <c r="J98" s="182">
        <f>J232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310</v>
      </c>
      <c r="E99" s="181"/>
      <c r="F99" s="181"/>
      <c r="G99" s="181"/>
      <c r="H99" s="181"/>
      <c r="I99" s="181"/>
      <c r="J99" s="182">
        <f>J254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311</v>
      </c>
      <c r="E100" s="181"/>
      <c r="F100" s="181"/>
      <c r="G100" s="181"/>
      <c r="H100" s="181"/>
      <c r="I100" s="181"/>
      <c r="J100" s="182">
        <f>J296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312</v>
      </c>
      <c r="E101" s="181"/>
      <c r="F101" s="181"/>
      <c r="G101" s="181"/>
      <c r="H101" s="181"/>
      <c r="I101" s="181"/>
      <c r="J101" s="182">
        <f>J375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314</v>
      </c>
      <c r="E102" s="181"/>
      <c r="F102" s="181"/>
      <c r="G102" s="181"/>
      <c r="H102" s="181"/>
      <c r="I102" s="181"/>
      <c r="J102" s="182">
        <f>J404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316</v>
      </c>
      <c r="E103" s="181"/>
      <c r="F103" s="181"/>
      <c r="G103" s="181"/>
      <c r="H103" s="181"/>
      <c r="I103" s="181"/>
      <c r="J103" s="182">
        <f>J428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317</v>
      </c>
      <c r="E104" s="181"/>
      <c r="F104" s="181"/>
      <c r="G104" s="181"/>
      <c r="H104" s="181"/>
      <c r="I104" s="181"/>
      <c r="J104" s="182">
        <f>J435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8"/>
      <c r="C105" s="179"/>
      <c r="D105" s="180" t="s">
        <v>318</v>
      </c>
      <c r="E105" s="181"/>
      <c r="F105" s="181"/>
      <c r="G105" s="181"/>
      <c r="H105" s="181"/>
      <c r="I105" s="181"/>
      <c r="J105" s="182">
        <f>J455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8"/>
      <c r="C106" s="179"/>
      <c r="D106" s="180" t="s">
        <v>319</v>
      </c>
      <c r="E106" s="181"/>
      <c r="F106" s="181"/>
      <c r="G106" s="181"/>
      <c r="H106" s="181"/>
      <c r="I106" s="181"/>
      <c r="J106" s="182">
        <f>J530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8"/>
      <c r="C107" s="179"/>
      <c r="D107" s="180" t="s">
        <v>1752</v>
      </c>
      <c r="E107" s="181"/>
      <c r="F107" s="181"/>
      <c r="G107" s="181"/>
      <c r="H107" s="181"/>
      <c r="I107" s="181"/>
      <c r="J107" s="182">
        <f>J557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8"/>
      <c r="C108" s="179"/>
      <c r="D108" s="180" t="s">
        <v>320</v>
      </c>
      <c r="E108" s="181"/>
      <c r="F108" s="181"/>
      <c r="G108" s="181"/>
      <c r="H108" s="181"/>
      <c r="I108" s="181"/>
      <c r="J108" s="182">
        <f>J570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8"/>
      <c r="C109" s="179"/>
      <c r="D109" s="180" t="s">
        <v>1753</v>
      </c>
      <c r="E109" s="181"/>
      <c r="F109" s="181"/>
      <c r="G109" s="181"/>
      <c r="H109" s="181"/>
      <c r="I109" s="181"/>
      <c r="J109" s="182">
        <f>J573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1" t="s">
        <v>138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0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3" t="str">
        <f>E7</f>
        <v>Bečva, Hranice - PPO města - oprava 01/2021</v>
      </c>
      <c r="F119" s="30"/>
      <c r="G119" s="30"/>
      <c r="H119" s="30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0" t="s">
        <v>127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 xml:space="preserve">SO 10 -  Hranice - zvýšení ochranné hráze u parku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0" t="s">
        <v>22</v>
      </c>
      <c r="D123" s="39"/>
      <c r="E123" s="39"/>
      <c r="F123" s="25" t="str">
        <f>F12</f>
        <v xml:space="preserve"> </v>
      </c>
      <c r="G123" s="39"/>
      <c r="H123" s="39"/>
      <c r="I123" s="30" t="s">
        <v>24</v>
      </c>
      <c r="J123" s="78" t="str">
        <f>IF(J12="","",J12)</f>
        <v>5. 1. 2021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5.65" customHeight="1">
      <c r="A125" s="37"/>
      <c r="B125" s="38"/>
      <c r="C125" s="30" t="s">
        <v>30</v>
      </c>
      <c r="D125" s="39"/>
      <c r="E125" s="39"/>
      <c r="F125" s="25" t="str">
        <f>E15</f>
        <v>Povodí Moravy, s.p.</v>
      </c>
      <c r="G125" s="39"/>
      <c r="H125" s="39"/>
      <c r="I125" s="30" t="s">
        <v>36</v>
      </c>
      <c r="J125" s="35" t="str">
        <f>E21</f>
        <v>Dopravoprojekt Brno a.s.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0" t="s">
        <v>34</v>
      </c>
      <c r="D126" s="39"/>
      <c r="E126" s="39"/>
      <c r="F126" s="25" t="str">
        <f>IF(E18="","",E18)</f>
        <v>Vyplň údaj</v>
      </c>
      <c r="G126" s="39"/>
      <c r="H126" s="39"/>
      <c r="I126" s="30" t="s">
        <v>39</v>
      </c>
      <c r="J126" s="35" t="str">
        <f>E24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0" customFormat="1" ht="29.25" customHeight="1">
      <c r="A128" s="184"/>
      <c r="B128" s="185"/>
      <c r="C128" s="186" t="s">
        <v>139</v>
      </c>
      <c r="D128" s="187" t="s">
        <v>67</v>
      </c>
      <c r="E128" s="187" t="s">
        <v>63</v>
      </c>
      <c r="F128" s="187" t="s">
        <v>64</v>
      </c>
      <c r="G128" s="187" t="s">
        <v>140</v>
      </c>
      <c r="H128" s="187" t="s">
        <v>141</v>
      </c>
      <c r="I128" s="187" t="s">
        <v>142</v>
      </c>
      <c r="J128" s="188" t="s">
        <v>131</v>
      </c>
      <c r="K128" s="189" t="s">
        <v>143</v>
      </c>
      <c r="L128" s="190"/>
      <c r="M128" s="99" t="s">
        <v>1</v>
      </c>
      <c r="N128" s="100" t="s">
        <v>46</v>
      </c>
      <c r="O128" s="100" t="s">
        <v>144</v>
      </c>
      <c r="P128" s="100" t="s">
        <v>145</v>
      </c>
      <c r="Q128" s="100" t="s">
        <v>146</v>
      </c>
      <c r="R128" s="100" t="s">
        <v>147</v>
      </c>
      <c r="S128" s="100" t="s">
        <v>148</v>
      </c>
      <c r="T128" s="101" t="s">
        <v>149</v>
      </c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63" s="2" customFormat="1" ht="22.8" customHeight="1">
      <c r="A129" s="37"/>
      <c r="B129" s="38"/>
      <c r="C129" s="106" t="s">
        <v>150</v>
      </c>
      <c r="D129" s="39"/>
      <c r="E129" s="39"/>
      <c r="F129" s="39"/>
      <c r="G129" s="39"/>
      <c r="H129" s="39"/>
      <c r="I129" s="39"/>
      <c r="J129" s="191">
        <f>BK129</f>
        <v>0</v>
      </c>
      <c r="K129" s="39"/>
      <c r="L129" s="43"/>
      <c r="M129" s="102"/>
      <c r="N129" s="192"/>
      <c r="O129" s="103"/>
      <c r="P129" s="193">
        <f>P130+P232+P254+P296+P375+P404+P428+P435+P455+P530+P557+P570+P573</f>
        <v>0</v>
      </c>
      <c r="Q129" s="103"/>
      <c r="R129" s="193">
        <f>R130+R232+R254+R296+R375+R404+R428+R435+R455+R530+R557+R570+R573</f>
        <v>4964.947282240001</v>
      </c>
      <c r="S129" s="103"/>
      <c r="T129" s="194">
        <f>T130+T232+T254+T296+T375+T404+T428+T435+T455+T530+T557+T570+T573</f>
        <v>1589.17806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81</v>
      </c>
      <c r="AU129" s="15" t="s">
        <v>92</v>
      </c>
      <c r="BK129" s="195">
        <f>BK130+BK232+BK254+BK296+BK375+BK404+BK428+BK435+BK455+BK530+BK557+BK570+BK573</f>
        <v>0</v>
      </c>
    </row>
    <row r="130" spans="1:63" s="11" customFormat="1" ht="25.9" customHeight="1">
      <c r="A130" s="11"/>
      <c r="B130" s="196"/>
      <c r="C130" s="197"/>
      <c r="D130" s="198" t="s">
        <v>81</v>
      </c>
      <c r="E130" s="199" t="s">
        <v>90</v>
      </c>
      <c r="F130" s="199" t="s">
        <v>321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SUM(P131:P231)</f>
        <v>0</v>
      </c>
      <c r="Q130" s="204"/>
      <c r="R130" s="205">
        <f>SUM(R131:R231)</f>
        <v>0.031978</v>
      </c>
      <c r="S130" s="204"/>
      <c r="T130" s="206">
        <f>SUM(T131:T231)</f>
        <v>548.0298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7" t="s">
        <v>153</v>
      </c>
      <c r="AT130" s="208" t="s">
        <v>81</v>
      </c>
      <c r="AU130" s="208" t="s">
        <v>82</v>
      </c>
      <c r="AY130" s="207" t="s">
        <v>154</v>
      </c>
      <c r="BK130" s="209">
        <f>SUM(BK131:BK231)</f>
        <v>0</v>
      </c>
    </row>
    <row r="131" spans="1:65" s="2" customFormat="1" ht="49.05" customHeight="1">
      <c r="A131" s="37"/>
      <c r="B131" s="38"/>
      <c r="C131" s="210" t="s">
        <v>90</v>
      </c>
      <c r="D131" s="210" t="s">
        <v>155</v>
      </c>
      <c r="E131" s="211" t="s">
        <v>322</v>
      </c>
      <c r="F131" s="212" t="s">
        <v>323</v>
      </c>
      <c r="G131" s="213" t="s">
        <v>324</v>
      </c>
      <c r="H131" s="214">
        <v>304.461</v>
      </c>
      <c r="I131" s="215"/>
      <c r="J131" s="216">
        <f>ROUND(I131*H131,2)</f>
        <v>0</v>
      </c>
      <c r="K131" s="217"/>
      <c r="L131" s="43"/>
      <c r="M131" s="218" t="s">
        <v>1</v>
      </c>
      <c r="N131" s="219" t="s">
        <v>47</v>
      </c>
      <c r="O131" s="90"/>
      <c r="P131" s="220">
        <f>O131*H131</f>
        <v>0</v>
      </c>
      <c r="Q131" s="220">
        <v>0</v>
      </c>
      <c r="R131" s="220">
        <f>Q131*H131</f>
        <v>0</v>
      </c>
      <c r="S131" s="220">
        <v>1.8</v>
      </c>
      <c r="T131" s="221">
        <f>S131*H131</f>
        <v>548.0298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153</v>
      </c>
      <c r="AT131" s="222" t="s">
        <v>155</v>
      </c>
      <c r="AU131" s="222" t="s">
        <v>90</v>
      </c>
      <c r="AY131" s="15" t="s">
        <v>154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90</v>
      </c>
      <c r="BK131" s="223">
        <f>ROUND(I131*H131,2)</f>
        <v>0</v>
      </c>
      <c r="BL131" s="15" t="s">
        <v>153</v>
      </c>
      <c r="BM131" s="222" t="s">
        <v>2804</v>
      </c>
    </row>
    <row r="132" spans="1:51" s="13" customFormat="1" ht="12">
      <c r="A132" s="13"/>
      <c r="B132" s="239"/>
      <c r="C132" s="240"/>
      <c r="D132" s="224" t="s">
        <v>223</v>
      </c>
      <c r="E132" s="241" t="s">
        <v>326</v>
      </c>
      <c r="F132" s="242" t="s">
        <v>2805</v>
      </c>
      <c r="G132" s="240"/>
      <c r="H132" s="243">
        <v>3.75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223</v>
      </c>
      <c r="AU132" s="249" t="s">
        <v>90</v>
      </c>
      <c r="AV132" s="13" t="s">
        <v>162</v>
      </c>
      <c r="AW132" s="13" t="s">
        <v>38</v>
      </c>
      <c r="AX132" s="13" t="s">
        <v>82</v>
      </c>
      <c r="AY132" s="249" t="s">
        <v>154</v>
      </c>
    </row>
    <row r="133" spans="1:51" s="13" customFormat="1" ht="12">
      <c r="A133" s="13"/>
      <c r="B133" s="239"/>
      <c r="C133" s="240"/>
      <c r="D133" s="224" t="s">
        <v>223</v>
      </c>
      <c r="E133" s="241" t="s">
        <v>328</v>
      </c>
      <c r="F133" s="242" t="s">
        <v>2806</v>
      </c>
      <c r="G133" s="240"/>
      <c r="H133" s="243">
        <v>300.711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223</v>
      </c>
      <c r="AU133" s="249" t="s">
        <v>90</v>
      </c>
      <c r="AV133" s="13" t="s">
        <v>162</v>
      </c>
      <c r="AW133" s="13" t="s">
        <v>38</v>
      </c>
      <c r="AX133" s="13" t="s">
        <v>82</v>
      </c>
      <c r="AY133" s="249" t="s">
        <v>154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2807</v>
      </c>
      <c r="F134" s="242" t="s">
        <v>2808</v>
      </c>
      <c r="G134" s="240"/>
      <c r="H134" s="243">
        <v>304.461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5" s="2" customFormat="1" ht="37.8" customHeight="1">
      <c r="A135" s="37"/>
      <c r="B135" s="38"/>
      <c r="C135" s="210" t="s">
        <v>162</v>
      </c>
      <c r="D135" s="210" t="s">
        <v>155</v>
      </c>
      <c r="E135" s="211" t="s">
        <v>330</v>
      </c>
      <c r="F135" s="212" t="s">
        <v>331</v>
      </c>
      <c r="G135" s="213" t="s">
        <v>324</v>
      </c>
      <c r="H135" s="214">
        <v>304.461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47</v>
      </c>
      <c r="O135" s="90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153</v>
      </c>
      <c r="AT135" s="222" t="s">
        <v>155</v>
      </c>
      <c r="AU135" s="222" t="s">
        <v>90</v>
      </c>
      <c r="AY135" s="15" t="s">
        <v>154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90</v>
      </c>
      <c r="BK135" s="223">
        <f>ROUND(I135*H135,2)</f>
        <v>0</v>
      </c>
      <c r="BL135" s="15" t="s">
        <v>153</v>
      </c>
      <c r="BM135" s="222" t="s">
        <v>2809</v>
      </c>
    </row>
    <row r="136" spans="1:47" s="2" customFormat="1" ht="12">
      <c r="A136" s="37"/>
      <c r="B136" s="38"/>
      <c r="C136" s="39"/>
      <c r="D136" s="224" t="s">
        <v>160</v>
      </c>
      <c r="E136" s="39"/>
      <c r="F136" s="225" t="s">
        <v>333</v>
      </c>
      <c r="G136" s="39"/>
      <c r="H136" s="39"/>
      <c r="I136" s="226"/>
      <c r="J136" s="39"/>
      <c r="K136" s="39"/>
      <c r="L136" s="43"/>
      <c r="M136" s="227"/>
      <c r="N136" s="22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160</v>
      </c>
      <c r="AU136" s="15" t="s">
        <v>90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334</v>
      </c>
      <c r="F137" s="242" t="s">
        <v>2810</v>
      </c>
      <c r="G137" s="240"/>
      <c r="H137" s="243">
        <v>304.461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90</v>
      </c>
      <c r="AY137" s="249" t="s">
        <v>154</v>
      </c>
    </row>
    <row r="138" spans="1:65" s="2" customFormat="1" ht="37.8" customHeight="1">
      <c r="A138" s="37"/>
      <c r="B138" s="38"/>
      <c r="C138" s="210" t="s">
        <v>167</v>
      </c>
      <c r="D138" s="210" t="s">
        <v>155</v>
      </c>
      <c r="E138" s="211" t="s">
        <v>336</v>
      </c>
      <c r="F138" s="212" t="s">
        <v>337</v>
      </c>
      <c r="G138" s="213" t="s">
        <v>324</v>
      </c>
      <c r="H138" s="214">
        <v>304.461</v>
      </c>
      <c r="I138" s="215"/>
      <c r="J138" s="216">
        <f>ROUND(I138*H138,2)</f>
        <v>0</v>
      </c>
      <c r="K138" s="217"/>
      <c r="L138" s="43"/>
      <c r="M138" s="218" t="s">
        <v>1</v>
      </c>
      <c r="N138" s="219" t="s">
        <v>47</v>
      </c>
      <c r="O138" s="90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153</v>
      </c>
      <c r="AT138" s="222" t="s">
        <v>155</v>
      </c>
      <c r="AU138" s="222" t="s">
        <v>90</v>
      </c>
      <c r="AY138" s="15" t="s">
        <v>154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5" t="s">
        <v>90</v>
      </c>
      <c r="BK138" s="223">
        <f>ROUND(I138*H138,2)</f>
        <v>0</v>
      </c>
      <c r="BL138" s="15" t="s">
        <v>153</v>
      </c>
      <c r="BM138" s="222" t="s">
        <v>2811</v>
      </c>
    </row>
    <row r="139" spans="1:47" s="2" customFormat="1" ht="12">
      <c r="A139" s="37"/>
      <c r="B139" s="38"/>
      <c r="C139" s="39"/>
      <c r="D139" s="224" t="s">
        <v>160</v>
      </c>
      <c r="E139" s="39"/>
      <c r="F139" s="225" t="s">
        <v>333</v>
      </c>
      <c r="G139" s="39"/>
      <c r="H139" s="39"/>
      <c r="I139" s="226"/>
      <c r="J139" s="39"/>
      <c r="K139" s="39"/>
      <c r="L139" s="43"/>
      <c r="M139" s="227"/>
      <c r="N139" s="22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160</v>
      </c>
      <c r="AU139" s="15" t="s">
        <v>90</v>
      </c>
    </row>
    <row r="140" spans="1:51" s="13" customFormat="1" ht="12">
      <c r="A140" s="13"/>
      <c r="B140" s="239"/>
      <c r="C140" s="240"/>
      <c r="D140" s="224" t="s">
        <v>223</v>
      </c>
      <c r="E140" s="241" t="s">
        <v>339</v>
      </c>
      <c r="F140" s="242" t="s">
        <v>2812</v>
      </c>
      <c r="G140" s="240"/>
      <c r="H140" s="243">
        <v>304.461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223</v>
      </c>
      <c r="AU140" s="249" t="s">
        <v>90</v>
      </c>
      <c r="AV140" s="13" t="s">
        <v>162</v>
      </c>
      <c r="AW140" s="13" t="s">
        <v>38</v>
      </c>
      <c r="AX140" s="13" t="s">
        <v>90</v>
      </c>
      <c r="AY140" s="249" t="s">
        <v>154</v>
      </c>
    </row>
    <row r="141" spans="1:65" s="2" customFormat="1" ht="49.05" customHeight="1">
      <c r="A141" s="37"/>
      <c r="B141" s="38"/>
      <c r="C141" s="210" t="s">
        <v>153</v>
      </c>
      <c r="D141" s="210" t="s">
        <v>155</v>
      </c>
      <c r="E141" s="211" t="s">
        <v>351</v>
      </c>
      <c r="F141" s="212" t="s">
        <v>352</v>
      </c>
      <c r="G141" s="213" t="s">
        <v>324</v>
      </c>
      <c r="H141" s="214">
        <v>385.094</v>
      </c>
      <c r="I141" s="215"/>
      <c r="J141" s="216">
        <f>ROUND(I141*H141,2)</f>
        <v>0</v>
      </c>
      <c r="K141" s="217"/>
      <c r="L141" s="43"/>
      <c r="M141" s="218" t="s">
        <v>1</v>
      </c>
      <c r="N141" s="219" t="s">
        <v>47</v>
      </c>
      <c r="O141" s="90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153</v>
      </c>
      <c r="AT141" s="222" t="s">
        <v>155</v>
      </c>
      <c r="AU141" s="222" t="s">
        <v>90</v>
      </c>
      <c r="AY141" s="15" t="s">
        <v>154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5" t="s">
        <v>90</v>
      </c>
      <c r="BK141" s="223">
        <f>ROUND(I141*H141,2)</f>
        <v>0</v>
      </c>
      <c r="BL141" s="15" t="s">
        <v>153</v>
      </c>
      <c r="BM141" s="222" t="s">
        <v>2813</v>
      </c>
    </row>
    <row r="142" spans="1:51" s="13" customFormat="1" ht="12">
      <c r="A142" s="13"/>
      <c r="B142" s="239"/>
      <c r="C142" s="240"/>
      <c r="D142" s="224" t="s">
        <v>223</v>
      </c>
      <c r="E142" s="241" t="s">
        <v>345</v>
      </c>
      <c r="F142" s="242" t="s">
        <v>2814</v>
      </c>
      <c r="G142" s="240"/>
      <c r="H142" s="243">
        <v>200.474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223</v>
      </c>
      <c r="AU142" s="249" t="s">
        <v>90</v>
      </c>
      <c r="AV142" s="13" t="s">
        <v>162</v>
      </c>
      <c r="AW142" s="13" t="s">
        <v>38</v>
      </c>
      <c r="AX142" s="13" t="s">
        <v>82</v>
      </c>
      <c r="AY142" s="249" t="s">
        <v>154</v>
      </c>
    </row>
    <row r="143" spans="1:51" s="13" customFormat="1" ht="12">
      <c r="A143" s="13"/>
      <c r="B143" s="239"/>
      <c r="C143" s="240"/>
      <c r="D143" s="224" t="s">
        <v>223</v>
      </c>
      <c r="E143" s="241" t="s">
        <v>1772</v>
      </c>
      <c r="F143" s="242" t="s">
        <v>2815</v>
      </c>
      <c r="G143" s="240"/>
      <c r="H143" s="243">
        <v>1.5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223</v>
      </c>
      <c r="AU143" s="249" t="s">
        <v>90</v>
      </c>
      <c r="AV143" s="13" t="s">
        <v>162</v>
      </c>
      <c r="AW143" s="13" t="s">
        <v>38</v>
      </c>
      <c r="AX143" s="13" t="s">
        <v>82</v>
      </c>
      <c r="AY143" s="249" t="s">
        <v>154</v>
      </c>
    </row>
    <row r="144" spans="1:51" s="13" customFormat="1" ht="12">
      <c r="A144" s="13"/>
      <c r="B144" s="239"/>
      <c r="C144" s="240"/>
      <c r="D144" s="224" t="s">
        <v>223</v>
      </c>
      <c r="E144" s="241" t="s">
        <v>2033</v>
      </c>
      <c r="F144" s="242" t="s">
        <v>2816</v>
      </c>
      <c r="G144" s="240"/>
      <c r="H144" s="243">
        <v>183.12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223</v>
      </c>
      <c r="AU144" s="249" t="s">
        <v>90</v>
      </c>
      <c r="AV144" s="13" t="s">
        <v>162</v>
      </c>
      <c r="AW144" s="13" t="s">
        <v>38</v>
      </c>
      <c r="AX144" s="13" t="s">
        <v>82</v>
      </c>
      <c r="AY144" s="249" t="s">
        <v>154</v>
      </c>
    </row>
    <row r="145" spans="1:51" s="13" customFormat="1" ht="12">
      <c r="A145" s="13"/>
      <c r="B145" s="239"/>
      <c r="C145" s="240"/>
      <c r="D145" s="224" t="s">
        <v>223</v>
      </c>
      <c r="E145" s="241" t="s">
        <v>2817</v>
      </c>
      <c r="F145" s="242" t="s">
        <v>2818</v>
      </c>
      <c r="G145" s="240"/>
      <c r="H145" s="243">
        <v>385.094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223</v>
      </c>
      <c r="AU145" s="249" t="s">
        <v>90</v>
      </c>
      <c r="AV145" s="13" t="s">
        <v>162</v>
      </c>
      <c r="AW145" s="13" t="s">
        <v>38</v>
      </c>
      <c r="AX145" s="13" t="s">
        <v>90</v>
      </c>
      <c r="AY145" s="249" t="s">
        <v>154</v>
      </c>
    </row>
    <row r="146" spans="1:65" s="2" customFormat="1" ht="37.8" customHeight="1">
      <c r="A146" s="37"/>
      <c r="B146" s="38"/>
      <c r="C146" s="210" t="s">
        <v>176</v>
      </c>
      <c r="D146" s="210" t="s">
        <v>155</v>
      </c>
      <c r="E146" s="211" t="s">
        <v>2819</v>
      </c>
      <c r="F146" s="212" t="s">
        <v>2820</v>
      </c>
      <c r="G146" s="213" t="s">
        <v>324</v>
      </c>
      <c r="H146" s="214">
        <v>1572.035</v>
      </c>
      <c r="I146" s="215"/>
      <c r="J146" s="216">
        <f>ROUND(I146*H146,2)</f>
        <v>0</v>
      </c>
      <c r="K146" s="217"/>
      <c r="L146" s="43"/>
      <c r="M146" s="218" t="s">
        <v>1</v>
      </c>
      <c r="N146" s="219" t="s">
        <v>47</v>
      </c>
      <c r="O146" s="90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153</v>
      </c>
      <c r="AT146" s="222" t="s">
        <v>155</v>
      </c>
      <c r="AU146" s="222" t="s">
        <v>90</v>
      </c>
      <c r="AY146" s="15" t="s">
        <v>154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5" t="s">
        <v>90</v>
      </c>
      <c r="BK146" s="223">
        <f>ROUND(I146*H146,2)</f>
        <v>0</v>
      </c>
      <c r="BL146" s="15" t="s">
        <v>153</v>
      </c>
      <c r="BM146" s="222" t="s">
        <v>2821</v>
      </c>
    </row>
    <row r="147" spans="1:51" s="13" customFormat="1" ht="12">
      <c r="A147" s="13"/>
      <c r="B147" s="239"/>
      <c r="C147" s="240"/>
      <c r="D147" s="224" t="s">
        <v>223</v>
      </c>
      <c r="E147" s="241" t="s">
        <v>1776</v>
      </c>
      <c r="F147" s="242" t="s">
        <v>2822</v>
      </c>
      <c r="G147" s="240"/>
      <c r="H147" s="243">
        <v>1572.035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223</v>
      </c>
      <c r="AU147" s="249" t="s">
        <v>90</v>
      </c>
      <c r="AV147" s="13" t="s">
        <v>162</v>
      </c>
      <c r="AW147" s="13" t="s">
        <v>38</v>
      </c>
      <c r="AX147" s="13" t="s">
        <v>90</v>
      </c>
      <c r="AY147" s="249" t="s">
        <v>154</v>
      </c>
    </row>
    <row r="148" spans="1:65" s="2" customFormat="1" ht="37.8" customHeight="1">
      <c r="A148" s="37"/>
      <c r="B148" s="38"/>
      <c r="C148" s="210" t="s">
        <v>181</v>
      </c>
      <c r="D148" s="210" t="s">
        <v>155</v>
      </c>
      <c r="E148" s="211" t="s">
        <v>367</v>
      </c>
      <c r="F148" s="212" t="s">
        <v>368</v>
      </c>
      <c r="G148" s="213" t="s">
        <v>324</v>
      </c>
      <c r="H148" s="214">
        <v>1515.295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47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153</v>
      </c>
      <c r="AT148" s="222" t="s">
        <v>155</v>
      </c>
      <c r="AU148" s="222" t="s">
        <v>90</v>
      </c>
      <c r="AY148" s="15" t="s">
        <v>154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5" t="s">
        <v>90</v>
      </c>
      <c r="BK148" s="223">
        <f>ROUND(I148*H148,2)</f>
        <v>0</v>
      </c>
      <c r="BL148" s="15" t="s">
        <v>153</v>
      </c>
      <c r="BM148" s="222" t="s">
        <v>2823</v>
      </c>
    </row>
    <row r="149" spans="1:47" s="2" customFormat="1" ht="12">
      <c r="A149" s="37"/>
      <c r="B149" s="38"/>
      <c r="C149" s="39"/>
      <c r="D149" s="224" t="s">
        <v>160</v>
      </c>
      <c r="E149" s="39"/>
      <c r="F149" s="225" t="s">
        <v>370</v>
      </c>
      <c r="G149" s="39"/>
      <c r="H149" s="39"/>
      <c r="I149" s="226"/>
      <c r="J149" s="39"/>
      <c r="K149" s="39"/>
      <c r="L149" s="43"/>
      <c r="M149" s="227"/>
      <c r="N149" s="22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5" t="s">
        <v>160</v>
      </c>
      <c r="AU149" s="15" t="s">
        <v>90</v>
      </c>
    </row>
    <row r="150" spans="1:51" s="13" customFormat="1" ht="12">
      <c r="A150" s="13"/>
      <c r="B150" s="239"/>
      <c r="C150" s="240"/>
      <c r="D150" s="224" t="s">
        <v>223</v>
      </c>
      <c r="E150" s="241" t="s">
        <v>356</v>
      </c>
      <c r="F150" s="242" t="s">
        <v>2824</v>
      </c>
      <c r="G150" s="240"/>
      <c r="H150" s="243">
        <v>1493.27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223</v>
      </c>
      <c r="AU150" s="249" t="s">
        <v>90</v>
      </c>
      <c r="AV150" s="13" t="s">
        <v>162</v>
      </c>
      <c r="AW150" s="13" t="s">
        <v>38</v>
      </c>
      <c r="AX150" s="13" t="s">
        <v>82</v>
      </c>
      <c r="AY150" s="249" t="s">
        <v>154</v>
      </c>
    </row>
    <row r="151" spans="1:51" s="13" customFormat="1" ht="12">
      <c r="A151" s="13"/>
      <c r="B151" s="239"/>
      <c r="C151" s="240"/>
      <c r="D151" s="224" t="s">
        <v>223</v>
      </c>
      <c r="E151" s="241" t="s">
        <v>358</v>
      </c>
      <c r="F151" s="242" t="s">
        <v>2825</v>
      </c>
      <c r="G151" s="240"/>
      <c r="H151" s="243">
        <v>22.025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223</v>
      </c>
      <c r="AU151" s="249" t="s">
        <v>90</v>
      </c>
      <c r="AV151" s="13" t="s">
        <v>162</v>
      </c>
      <c r="AW151" s="13" t="s">
        <v>38</v>
      </c>
      <c r="AX151" s="13" t="s">
        <v>82</v>
      </c>
      <c r="AY151" s="249" t="s">
        <v>154</v>
      </c>
    </row>
    <row r="152" spans="1:51" s="13" customFormat="1" ht="12">
      <c r="A152" s="13"/>
      <c r="B152" s="239"/>
      <c r="C152" s="240"/>
      <c r="D152" s="224" t="s">
        <v>223</v>
      </c>
      <c r="E152" s="241" t="s">
        <v>360</v>
      </c>
      <c r="F152" s="242" t="s">
        <v>2826</v>
      </c>
      <c r="G152" s="240"/>
      <c r="H152" s="243">
        <v>1515.295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223</v>
      </c>
      <c r="AU152" s="249" t="s">
        <v>90</v>
      </c>
      <c r="AV152" s="13" t="s">
        <v>162</v>
      </c>
      <c r="AW152" s="13" t="s">
        <v>38</v>
      </c>
      <c r="AX152" s="13" t="s">
        <v>90</v>
      </c>
      <c r="AY152" s="249" t="s">
        <v>154</v>
      </c>
    </row>
    <row r="153" spans="1:65" s="2" customFormat="1" ht="37.8" customHeight="1">
      <c r="A153" s="37"/>
      <c r="B153" s="38"/>
      <c r="C153" s="210" t="s">
        <v>185</v>
      </c>
      <c r="D153" s="210" t="s">
        <v>155</v>
      </c>
      <c r="E153" s="211" t="s">
        <v>371</v>
      </c>
      <c r="F153" s="212" t="s">
        <v>372</v>
      </c>
      <c r="G153" s="213" t="s">
        <v>324</v>
      </c>
      <c r="H153" s="214">
        <v>757.648</v>
      </c>
      <c r="I153" s="215"/>
      <c r="J153" s="216">
        <f>ROUND(I153*H153,2)</f>
        <v>0</v>
      </c>
      <c r="K153" s="217"/>
      <c r="L153" s="43"/>
      <c r="M153" s="218" t="s">
        <v>1</v>
      </c>
      <c r="N153" s="219" t="s">
        <v>47</v>
      </c>
      <c r="O153" s="90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153</v>
      </c>
      <c r="AT153" s="222" t="s">
        <v>155</v>
      </c>
      <c r="AU153" s="222" t="s">
        <v>90</v>
      </c>
      <c r="AY153" s="15" t="s">
        <v>154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5" t="s">
        <v>90</v>
      </c>
      <c r="BK153" s="223">
        <f>ROUND(I153*H153,2)</f>
        <v>0</v>
      </c>
      <c r="BL153" s="15" t="s">
        <v>153</v>
      </c>
      <c r="BM153" s="222" t="s">
        <v>2827</v>
      </c>
    </row>
    <row r="154" spans="1:47" s="2" customFormat="1" ht="12">
      <c r="A154" s="37"/>
      <c r="B154" s="38"/>
      <c r="C154" s="39"/>
      <c r="D154" s="224" t="s">
        <v>160</v>
      </c>
      <c r="E154" s="39"/>
      <c r="F154" s="225" t="s">
        <v>374</v>
      </c>
      <c r="G154" s="39"/>
      <c r="H154" s="39"/>
      <c r="I154" s="226"/>
      <c r="J154" s="39"/>
      <c r="K154" s="39"/>
      <c r="L154" s="43"/>
      <c r="M154" s="227"/>
      <c r="N154" s="22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160</v>
      </c>
      <c r="AU154" s="15" t="s">
        <v>90</v>
      </c>
    </row>
    <row r="155" spans="1:51" s="13" customFormat="1" ht="12">
      <c r="A155" s="13"/>
      <c r="B155" s="239"/>
      <c r="C155" s="240"/>
      <c r="D155" s="224" t="s">
        <v>223</v>
      </c>
      <c r="E155" s="241" t="s">
        <v>365</v>
      </c>
      <c r="F155" s="242" t="s">
        <v>2828</v>
      </c>
      <c r="G155" s="240"/>
      <c r="H155" s="243">
        <v>757.648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223</v>
      </c>
      <c r="AU155" s="249" t="s">
        <v>90</v>
      </c>
      <c r="AV155" s="13" t="s">
        <v>162</v>
      </c>
      <c r="AW155" s="13" t="s">
        <v>38</v>
      </c>
      <c r="AX155" s="13" t="s">
        <v>90</v>
      </c>
      <c r="AY155" s="249" t="s">
        <v>154</v>
      </c>
    </row>
    <row r="156" spans="1:65" s="2" customFormat="1" ht="37.8" customHeight="1">
      <c r="A156" s="37"/>
      <c r="B156" s="38"/>
      <c r="C156" s="210" t="s">
        <v>192</v>
      </c>
      <c r="D156" s="210" t="s">
        <v>155</v>
      </c>
      <c r="E156" s="211" t="s">
        <v>377</v>
      </c>
      <c r="F156" s="212" t="s">
        <v>378</v>
      </c>
      <c r="G156" s="213" t="s">
        <v>324</v>
      </c>
      <c r="H156" s="214">
        <v>1515.295</v>
      </c>
      <c r="I156" s="215"/>
      <c r="J156" s="216">
        <f>ROUND(I156*H156,2)</f>
        <v>0</v>
      </c>
      <c r="K156" s="217"/>
      <c r="L156" s="43"/>
      <c r="M156" s="218" t="s">
        <v>1</v>
      </c>
      <c r="N156" s="219" t="s">
        <v>47</v>
      </c>
      <c r="O156" s="90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153</v>
      </c>
      <c r="AT156" s="222" t="s">
        <v>155</v>
      </c>
      <c r="AU156" s="222" t="s">
        <v>90</v>
      </c>
      <c r="AY156" s="15" t="s">
        <v>154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5" t="s">
        <v>90</v>
      </c>
      <c r="BK156" s="223">
        <f>ROUND(I156*H156,2)</f>
        <v>0</v>
      </c>
      <c r="BL156" s="15" t="s">
        <v>153</v>
      </c>
      <c r="BM156" s="222" t="s">
        <v>2829</v>
      </c>
    </row>
    <row r="157" spans="1:47" s="2" customFormat="1" ht="12">
      <c r="A157" s="37"/>
      <c r="B157" s="38"/>
      <c r="C157" s="39"/>
      <c r="D157" s="224" t="s">
        <v>160</v>
      </c>
      <c r="E157" s="39"/>
      <c r="F157" s="225" t="s">
        <v>380</v>
      </c>
      <c r="G157" s="39"/>
      <c r="H157" s="39"/>
      <c r="I157" s="226"/>
      <c r="J157" s="39"/>
      <c r="K157" s="39"/>
      <c r="L157" s="43"/>
      <c r="M157" s="227"/>
      <c r="N157" s="22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160</v>
      </c>
      <c r="AU157" s="15" t="s">
        <v>90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1788</v>
      </c>
      <c r="F158" s="242" t="s">
        <v>2830</v>
      </c>
      <c r="G158" s="240"/>
      <c r="H158" s="243">
        <v>1493.27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82</v>
      </c>
      <c r="AY158" s="249" t="s">
        <v>154</v>
      </c>
    </row>
    <row r="159" spans="1:51" s="13" customFormat="1" ht="12">
      <c r="A159" s="13"/>
      <c r="B159" s="239"/>
      <c r="C159" s="240"/>
      <c r="D159" s="224" t="s">
        <v>223</v>
      </c>
      <c r="E159" s="241" t="s">
        <v>1966</v>
      </c>
      <c r="F159" s="242" t="s">
        <v>2825</v>
      </c>
      <c r="G159" s="240"/>
      <c r="H159" s="243">
        <v>22.025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223</v>
      </c>
      <c r="AU159" s="249" t="s">
        <v>90</v>
      </c>
      <c r="AV159" s="13" t="s">
        <v>162</v>
      </c>
      <c r="AW159" s="13" t="s">
        <v>38</v>
      </c>
      <c r="AX159" s="13" t="s">
        <v>82</v>
      </c>
      <c r="AY159" s="249" t="s">
        <v>154</v>
      </c>
    </row>
    <row r="160" spans="1:51" s="13" customFormat="1" ht="12">
      <c r="A160" s="13"/>
      <c r="B160" s="239"/>
      <c r="C160" s="240"/>
      <c r="D160" s="224" t="s">
        <v>223</v>
      </c>
      <c r="E160" s="241" t="s">
        <v>2831</v>
      </c>
      <c r="F160" s="242" t="s">
        <v>2826</v>
      </c>
      <c r="G160" s="240"/>
      <c r="H160" s="243">
        <v>1515.295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223</v>
      </c>
      <c r="AU160" s="249" t="s">
        <v>90</v>
      </c>
      <c r="AV160" s="13" t="s">
        <v>162</v>
      </c>
      <c r="AW160" s="13" t="s">
        <v>38</v>
      </c>
      <c r="AX160" s="13" t="s">
        <v>90</v>
      </c>
      <c r="AY160" s="249" t="s">
        <v>154</v>
      </c>
    </row>
    <row r="161" spans="1:65" s="2" customFormat="1" ht="37.8" customHeight="1">
      <c r="A161" s="37"/>
      <c r="B161" s="38"/>
      <c r="C161" s="210" t="s">
        <v>197</v>
      </c>
      <c r="D161" s="210" t="s">
        <v>155</v>
      </c>
      <c r="E161" s="211" t="s">
        <v>385</v>
      </c>
      <c r="F161" s="212" t="s">
        <v>386</v>
      </c>
      <c r="G161" s="213" t="s">
        <v>324</v>
      </c>
      <c r="H161" s="214">
        <v>1060.707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47</v>
      </c>
      <c r="O161" s="90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153</v>
      </c>
      <c r="AT161" s="222" t="s">
        <v>155</v>
      </c>
      <c r="AU161" s="222" t="s">
        <v>90</v>
      </c>
      <c r="AY161" s="15" t="s">
        <v>154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5" t="s">
        <v>90</v>
      </c>
      <c r="BK161" s="223">
        <f>ROUND(I161*H161,2)</f>
        <v>0</v>
      </c>
      <c r="BL161" s="15" t="s">
        <v>153</v>
      </c>
      <c r="BM161" s="222" t="s">
        <v>2832</v>
      </c>
    </row>
    <row r="162" spans="1:47" s="2" customFormat="1" ht="12">
      <c r="A162" s="37"/>
      <c r="B162" s="38"/>
      <c r="C162" s="39"/>
      <c r="D162" s="224" t="s">
        <v>160</v>
      </c>
      <c r="E162" s="39"/>
      <c r="F162" s="225" t="s">
        <v>388</v>
      </c>
      <c r="G162" s="39"/>
      <c r="H162" s="39"/>
      <c r="I162" s="226"/>
      <c r="J162" s="39"/>
      <c r="K162" s="39"/>
      <c r="L162" s="43"/>
      <c r="M162" s="227"/>
      <c r="N162" s="22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5" t="s">
        <v>160</v>
      </c>
      <c r="AU162" s="15" t="s">
        <v>90</v>
      </c>
    </row>
    <row r="163" spans="1:51" s="13" customFormat="1" ht="12">
      <c r="A163" s="13"/>
      <c r="B163" s="239"/>
      <c r="C163" s="240"/>
      <c r="D163" s="224" t="s">
        <v>223</v>
      </c>
      <c r="E163" s="241" t="s">
        <v>375</v>
      </c>
      <c r="F163" s="242" t="s">
        <v>2833</v>
      </c>
      <c r="G163" s="240"/>
      <c r="H163" s="243">
        <v>1060.707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223</v>
      </c>
      <c r="AU163" s="249" t="s">
        <v>90</v>
      </c>
      <c r="AV163" s="13" t="s">
        <v>162</v>
      </c>
      <c r="AW163" s="13" t="s">
        <v>38</v>
      </c>
      <c r="AX163" s="13" t="s">
        <v>90</v>
      </c>
      <c r="AY163" s="249" t="s">
        <v>154</v>
      </c>
    </row>
    <row r="164" spans="1:65" s="2" customFormat="1" ht="37.8" customHeight="1">
      <c r="A164" s="37"/>
      <c r="B164" s="38"/>
      <c r="C164" s="210" t="s">
        <v>201</v>
      </c>
      <c r="D164" s="210" t="s">
        <v>155</v>
      </c>
      <c r="E164" s="211" t="s">
        <v>391</v>
      </c>
      <c r="F164" s="212" t="s">
        <v>392</v>
      </c>
      <c r="G164" s="213" t="s">
        <v>324</v>
      </c>
      <c r="H164" s="214">
        <v>122.549</v>
      </c>
      <c r="I164" s="215"/>
      <c r="J164" s="216">
        <f>ROUND(I164*H164,2)</f>
        <v>0</v>
      </c>
      <c r="K164" s="217"/>
      <c r="L164" s="43"/>
      <c r="M164" s="218" t="s">
        <v>1</v>
      </c>
      <c r="N164" s="219" t="s">
        <v>47</v>
      </c>
      <c r="O164" s="90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153</v>
      </c>
      <c r="AT164" s="222" t="s">
        <v>155</v>
      </c>
      <c r="AU164" s="222" t="s">
        <v>90</v>
      </c>
      <c r="AY164" s="15" t="s">
        <v>154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5" t="s">
        <v>90</v>
      </c>
      <c r="BK164" s="223">
        <f>ROUND(I164*H164,2)</f>
        <v>0</v>
      </c>
      <c r="BL164" s="15" t="s">
        <v>153</v>
      </c>
      <c r="BM164" s="222" t="s">
        <v>2834</v>
      </c>
    </row>
    <row r="165" spans="1:47" s="2" customFormat="1" ht="12">
      <c r="A165" s="37"/>
      <c r="B165" s="38"/>
      <c r="C165" s="39"/>
      <c r="D165" s="224" t="s">
        <v>160</v>
      </c>
      <c r="E165" s="39"/>
      <c r="F165" s="225" t="s">
        <v>394</v>
      </c>
      <c r="G165" s="39"/>
      <c r="H165" s="39"/>
      <c r="I165" s="226"/>
      <c r="J165" s="39"/>
      <c r="K165" s="39"/>
      <c r="L165" s="43"/>
      <c r="M165" s="227"/>
      <c r="N165" s="22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160</v>
      </c>
      <c r="AU165" s="15" t="s">
        <v>90</v>
      </c>
    </row>
    <row r="166" spans="1:51" s="13" customFormat="1" ht="12">
      <c r="A166" s="13"/>
      <c r="B166" s="239"/>
      <c r="C166" s="240"/>
      <c r="D166" s="224" t="s">
        <v>223</v>
      </c>
      <c r="E166" s="241" t="s">
        <v>381</v>
      </c>
      <c r="F166" s="242" t="s">
        <v>2835</v>
      </c>
      <c r="G166" s="240"/>
      <c r="H166" s="243">
        <v>42.35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223</v>
      </c>
      <c r="AU166" s="249" t="s">
        <v>90</v>
      </c>
      <c r="AV166" s="13" t="s">
        <v>162</v>
      </c>
      <c r="AW166" s="13" t="s">
        <v>38</v>
      </c>
      <c r="AX166" s="13" t="s">
        <v>82</v>
      </c>
      <c r="AY166" s="249" t="s">
        <v>154</v>
      </c>
    </row>
    <row r="167" spans="1:51" s="13" customFormat="1" ht="12">
      <c r="A167" s="13"/>
      <c r="B167" s="239"/>
      <c r="C167" s="240"/>
      <c r="D167" s="224" t="s">
        <v>223</v>
      </c>
      <c r="E167" s="241" t="s">
        <v>383</v>
      </c>
      <c r="F167" s="242" t="s">
        <v>2836</v>
      </c>
      <c r="G167" s="240"/>
      <c r="H167" s="243">
        <v>73.542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223</v>
      </c>
      <c r="AU167" s="249" t="s">
        <v>90</v>
      </c>
      <c r="AV167" s="13" t="s">
        <v>162</v>
      </c>
      <c r="AW167" s="13" t="s">
        <v>38</v>
      </c>
      <c r="AX167" s="13" t="s">
        <v>82</v>
      </c>
      <c r="AY167" s="249" t="s">
        <v>154</v>
      </c>
    </row>
    <row r="168" spans="1:51" s="13" customFormat="1" ht="12">
      <c r="A168" s="13"/>
      <c r="B168" s="239"/>
      <c r="C168" s="240"/>
      <c r="D168" s="224" t="s">
        <v>223</v>
      </c>
      <c r="E168" s="241" t="s">
        <v>2837</v>
      </c>
      <c r="F168" s="242" t="s">
        <v>2838</v>
      </c>
      <c r="G168" s="240"/>
      <c r="H168" s="243">
        <v>6.657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223</v>
      </c>
      <c r="AU168" s="249" t="s">
        <v>90</v>
      </c>
      <c r="AV168" s="13" t="s">
        <v>162</v>
      </c>
      <c r="AW168" s="13" t="s">
        <v>38</v>
      </c>
      <c r="AX168" s="13" t="s">
        <v>82</v>
      </c>
      <c r="AY168" s="249" t="s">
        <v>154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2839</v>
      </c>
      <c r="F169" s="242" t="s">
        <v>2840</v>
      </c>
      <c r="G169" s="240"/>
      <c r="H169" s="243">
        <v>122.549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90</v>
      </c>
      <c r="AY169" s="249" t="s">
        <v>154</v>
      </c>
    </row>
    <row r="170" spans="1:65" s="2" customFormat="1" ht="49.05" customHeight="1">
      <c r="A170" s="37"/>
      <c r="B170" s="38"/>
      <c r="C170" s="210" t="s">
        <v>207</v>
      </c>
      <c r="D170" s="210" t="s">
        <v>155</v>
      </c>
      <c r="E170" s="211" t="s">
        <v>399</v>
      </c>
      <c r="F170" s="212" t="s">
        <v>400</v>
      </c>
      <c r="G170" s="213" t="s">
        <v>324</v>
      </c>
      <c r="H170" s="214">
        <v>61.275</v>
      </c>
      <c r="I170" s="215"/>
      <c r="J170" s="216">
        <f>ROUND(I170*H170,2)</f>
        <v>0</v>
      </c>
      <c r="K170" s="217"/>
      <c r="L170" s="43"/>
      <c r="M170" s="218" t="s">
        <v>1</v>
      </c>
      <c r="N170" s="219" t="s">
        <v>47</v>
      </c>
      <c r="O170" s="90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153</v>
      </c>
      <c r="AT170" s="222" t="s">
        <v>155</v>
      </c>
      <c r="AU170" s="222" t="s">
        <v>90</v>
      </c>
      <c r="AY170" s="15" t="s">
        <v>154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5" t="s">
        <v>90</v>
      </c>
      <c r="BK170" s="223">
        <f>ROUND(I170*H170,2)</f>
        <v>0</v>
      </c>
      <c r="BL170" s="15" t="s">
        <v>153</v>
      </c>
      <c r="BM170" s="222" t="s">
        <v>2841</v>
      </c>
    </row>
    <row r="171" spans="1:47" s="2" customFormat="1" ht="12">
      <c r="A171" s="37"/>
      <c r="B171" s="38"/>
      <c r="C171" s="39"/>
      <c r="D171" s="224" t="s">
        <v>160</v>
      </c>
      <c r="E171" s="39"/>
      <c r="F171" s="225" t="s">
        <v>402</v>
      </c>
      <c r="G171" s="39"/>
      <c r="H171" s="39"/>
      <c r="I171" s="226"/>
      <c r="J171" s="39"/>
      <c r="K171" s="39"/>
      <c r="L171" s="43"/>
      <c r="M171" s="227"/>
      <c r="N171" s="228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160</v>
      </c>
      <c r="AU171" s="15" t="s">
        <v>90</v>
      </c>
    </row>
    <row r="172" spans="1:51" s="13" customFormat="1" ht="12">
      <c r="A172" s="13"/>
      <c r="B172" s="239"/>
      <c r="C172" s="240"/>
      <c r="D172" s="224" t="s">
        <v>223</v>
      </c>
      <c r="E172" s="241" t="s">
        <v>389</v>
      </c>
      <c r="F172" s="242" t="s">
        <v>2842</v>
      </c>
      <c r="G172" s="240"/>
      <c r="H172" s="243">
        <v>61.275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223</v>
      </c>
      <c r="AU172" s="249" t="s">
        <v>90</v>
      </c>
      <c r="AV172" s="13" t="s">
        <v>162</v>
      </c>
      <c r="AW172" s="13" t="s">
        <v>38</v>
      </c>
      <c r="AX172" s="13" t="s">
        <v>90</v>
      </c>
      <c r="AY172" s="249" t="s">
        <v>154</v>
      </c>
    </row>
    <row r="173" spans="1:65" s="2" customFormat="1" ht="37.8" customHeight="1">
      <c r="A173" s="37"/>
      <c r="B173" s="38"/>
      <c r="C173" s="210" t="s">
        <v>212</v>
      </c>
      <c r="D173" s="210" t="s">
        <v>155</v>
      </c>
      <c r="E173" s="211" t="s">
        <v>404</v>
      </c>
      <c r="F173" s="212" t="s">
        <v>405</v>
      </c>
      <c r="G173" s="213" t="s">
        <v>324</v>
      </c>
      <c r="H173" s="214">
        <v>52.521</v>
      </c>
      <c r="I173" s="215"/>
      <c r="J173" s="216">
        <f>ROUND(I173*H173,2)</f>
        <v>0</v>
      </c>
      <c r="K173" s="217"/>
      <c r="L173" s="43"/>
      <c r="M173" s="218" t="s">
        <v>1</v>
      </c>
      <c r="N173" s="219" t="s">
        <v>47</v>
      </c>
      <c r="O173" s="90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153</v>
      </c>
      <c r="AT173" s="222" t="s">
        <v>155</v>
      </c>
      <c r="AU173" s="222" t="s">
        <v>90</v>
      </c>
      <c r="AY173" s="15" t="s">
        <v>154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5" t="s">
        <v>90</v>
      </c>
      <c r="BK173" s="223">
        <f>ROUND(I173*H173,2)</f>
        <v>0</v>
      </c>
      <c r="BL173" s="15" t="s">
        <v>153</v>
      </c>
      <c r="BM173" s="222" t="s">
        <v>2843</v>
      </c>
    </row>
    <row r="174" spans="1:47" s="2" customFormat="1" ht="12">
      <c r="A174" s="37"/>
      <c r="B174" s="38"/>
      <c r="C174" s="39"/>
      <c r="D174" s="224" t="s">
        <v>160</v>
      </c>
      <c r="E174" s="39"/>
      <c r="F174" s="225" t="s">
        <v>407</v>
      </c>
      <c r="G174" s="39"/>
      <c r="H174" s="39"/>
      <c r="I174" s="226"/>
      <c r="J174" s="39"/>
      <c r="K174" s="39"/>
      <c r="L174" s="43"/>
      <c r="M174" s="227"/>
      <c r="N174" s="22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160</v>
      </c>
      <c r="AU174" s="15" t="s">
        <v>90</v>
      </c>
    </row>
    <row r="175" spans="1:51" s="13" customFormat="1" ht="12">
      <c r="A175" s="13"/>
      <c r="B175" s="239"/>
      <c r="C175" s="240"/>
      <c r="D175" s="224" t="s">
        <v>223</v>
      </c>
      <c r="E175" s="241" t="s">
        <v>395</v>
      </c>
      <c r="F175" s="242" t="s">
        <v>2844</v>
      </c>
      <c r="G175" s="240"/>
      <c r="H175" s="243">
        <v>18.15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223</v>
      </c>
      <c r="AU175" s="249" t="s">
        <v>90</v>
      </c>
      <c r="AV175" s="13" t="s">
        <v>162</v>
      </c>
      <c r="AW175" s="13" t="s">
        <v>38</v>
      </c>
      <c r="AX175" s="13" t="s">
        <v>82</v>
      </c>
      <c r="AY175" s="249" t="s">
        <v>154</v>
      </c>
    </row>
    <row r="176" spans="1:51" s="13" customFormat="1" ht="12">
      <c r="A176" s="13"/>
      <c r="B176" s="239"/>
      <c r="C176" s="240"/>
      <c r="D176" s="224" t="s">
        <v>223</v>
      </c>
      <c r="E176" s="241" t="s">
        <v>397</v>
      </c>
      <c r="F176" s="242" t="s">
        <v>2845</v>
      </c>
      <c r="G176" s="240"/>
      <c r="H176" s="243">
        <v>31.518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223</v>
      </c>
      <c r="AU176" s="249" t="s">
        <v>90</v>
      </c>
      <c r="AV176" s="13" t="s">
        <v>162</v>
      </c>
      <c r="AW176" s="13" t="s">
        <v>38</v>
      </c>
      <c r="AX176" s="13" t="s">
        <v>82</v>
      </c>
      <c r="AY176" s="249" t="s">
        <v>154</v>
      </c>
    </row>
    <row r="177" spans="1:51" s="13" customFormat="1" ht="12">
      <c r="A177" s="13"/>
      <c r="B177" s="239"/>
      <c r="C177" s="240"/>
      <c r="D177" s="224" t="s">
        <v>223</v>
      </c>
      <c r="E177" s="241" t="s">
        <v>2067</v>
      </c>
      <c r="F177" s="242" t="s">
        <v>2846</v>
      </c>
      <c r="G177" s="240"/>
      <c r="H177" s="243">
        <v>2.853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223</v>
      </c>
      <c r="AU177" s="249" t="s">
        <v>90</v>
      </c>
      <c r="AV177" s="13" t="s">
        <v>162</v>
      </c>
      <c r="AW177" s="13" t="s">
        <v>38</v>
      </c>
      <c r="AX177" s="13" t="s">
        <v>82</v>
      </c>
      <c r="AY177" s="249" t="s">
        <v>154</v>
      </c>
    </row>
    <row r="178" spans="1:51" s="13" customFormat="1" ht="12">
      <c r="A178" s="13"/>
      <c r="B178" s="239"/>
      <c r="C178" s="240"/>
      <c r="D178" s="224" t="s">
        <v>223</v>
      </c>
      <c r="E178" s="241" t="s">
        <v>2847</v>
      </c>
      <c r="F178" s="242" t="s">
        <v>2848</v>
      </c>
      <c r="G178" s="240"/>
      <c r="H178" s="243">
        <v>52.521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223</v>
      </c>
      <c r="AU178" s="249" t="s">
        <v>90</v>
      </c>
      <c r="AV178" s="13" t="s">
        <v>162</v>
      </c>
      <c r="AW178" s="13" t="s">
        <v>38</v>
      </c>
      <c r="AX178" s="13" t="s">
        <v>90</v>
      </c>
      <c r="AY178" s="249" t="s">
        <v>154</v>
      </c>
    </row>
    <row r="179" spans="1:65" s="2" customFormat="1" ht="49.05" customHeight="1">
      <c r="A179" s="37"/>
      <c r="B179" s="38"/>
      <c r="C179" s="210" t="s">
        <v>217</v>
      </c>
      <c r="D179" s="210" t="s">
        <v>155</v>
      </c>
      <c r="E179" s="211" t="s">
        <v>410</v>
      </c>
      <c r="F179" s="212" t="s">
        <v>411</v>
      </c>
      <c r="G179" s="213" t="s">
        <v>324</v>
      </c>
      <c r="H179" s="214">
        <v>36.765</v>
      </c>
      <c r="I179" s="215"/>
      <c r="J179" s="216">
        <f>ROUND(I179*H179,2)</f>
        <v>0</v>
      </c>
      <c r="K179" s="217"/>
      <c r="L179" s="43"/>
      <c r="M179" s="218" t="s">
        <v>1</v>
      </c>
      <c r="N179" s="219" t="s">
        <v>47</v>
      </c>
      <c r="O179" s="90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2" t="s">
        <v>153</v>
      </c>
      <c r="AT179" s="222" t="s">
        <v>155</v>
      </c>
      <c r="AU179" s="222" t="s">
        <v>90</v>
      </c>
      <c r="AY179" s="15" t="s">
        <v>154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5" t="s">
        <v>90</v>
      </c>
      <c r="BK179" s="223">
        <f>ROUND(I179*H179,2)</f>
        <v>0</v>
      </c>
      <c r="BL179" s="15" t="s">
        <v>153</v>
      </c>
      <c r="BM179" s="222" t="s">
        <v>2849</v>
      </c>
    </row>
    <row r="180" spans="1:51" s="13" customFormat="1" ht="12">
      <c r="A180" s="13"/>
      <c r="B180" s="239"/>
      <c r="C180" s="240"/>
      <c r="D180" s="224" t="s">
        <v>223</v>
      </c>
      <c r="E180" s="241" t="s">
        <v>225</v>
      </c>
      <c r="F180" s="242" t="s">
        <v>2850</v>
      </c>
      <c r="G180" s="240"/>
      <c r="H180" s="243">
        <v>36.765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223</v>
      </c>
      <c r="AU180" s="249" t="s">
        <v>90</v>
      </c>
      <c r="AV180" s="13" t="s">
        <v>162</v>
      </c>
      <c r="AW180" s="13" t="s">
        <v>38</v>
      </c>
      <c r="AX180" s="13" t="s">
        <v>90</v>
      </c>
      <c r="AY180" s="249" t="s">
        <v>154</v>
      </c>
    </row>
    <row r="181" spans="1:65" s="2" customFormat="1" ht="49.05" customHeight="1">
      <c r="A181" s="37"/>
      <c r="B181" s="38"/>
      <c r="C181" s="210" t="s">
        <v>227</v>
      </c>
      <c r="D181" s="210" t="s">
        <v>155</v>
      </c>
      <c r="E181" s="211" t="s">
        <v>420</v>
      </c>
      <c r="F181" s="212" t="s">
        <v>421</v>
      </c>
      <c r="G181" s="213" t="s">
        <v>324</v>
      </c>
      <c r="H181" s="214">
        <v>4777.695</v>
      </c>
      <c r="I181" s="215"/>
      <c r="J181" s="216">
        <f>ROUND(I181*H181,2)</f>
        <v>0</v>
      </c>
      <c r="K181" s="217"/>
      <c r="L181" s="43"/>
      <c r="M181" s="218" t="s">
        <v>1</v>
      </c>
      <c r="N181" s="219" t="s">
        <v>47</v>
      </c>
      <c r="O181" s="90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153</v>
      </c>
      <c r="AT181" s="222" t="s">
        <v>155</v>
      </c>
      <c r="AU181" s="222" t="s">
        <v>90</v>
      </c>
      <c r="AY181" s="15" t="s">
        <v>154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5" t="s">
        <v>90</v>
      </c>
      <c r="BK181" s="223">
        <f>ROUND(I181*H181,2)</f>
        <v>0</v>
      </c>
      <c r="BL181" s="15" t="s">
        <v>153</v>
      </c>
      <c r="BM181" s="222" t="s">
        <v>2851</v>
      </c>
    </row>
    <row r="182" spans="1:51" s="12" customFormat="1" ht="12">
      <c r="A182" s="12"/>
      <c r="B182" s="229"/>
      <c r="C182" s="230"/>
      <c r="D182" s="224" t="s">
        <v>223</v>
      </c>
      <c r="E182" s="231" t="s">
        <v>1</v>
      </c>
      <c r="F182" s="232" t="s">
        <v>2852</v>
      </c>
      <c r="G182" s="230"/>
      <c r="H182" s="231" t="s">
        <v>1</v>
      </c>
      <c r="I182" s="233"/>
      <c r="J182" s="230"/>
      <c r="K182" s="230"/>
      <c r="L182" s="234"/>
      <c r="M182" s="235"/>
      <c r="N182" s="236"/>
      <c r="O182" s="236"/>
      <c r="P182" s="236"/>
      <c r="Q182" s="236"/>
      <c r="R182" s="236"/>
      <c r="S182" s="236"/>
      <c r="T182" s="237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8" t="s">
        <v>223</v>
      </c>
      <c r="AU182" s="238" t="s">
        <v>90</v>
      </c>
      <c r="AV182" s="12" t="s">
        <v>90</v>
      </c>
      <c r="AW182" s="12" t="s">
        <v>38</v>
      </c>
      <c r="AX182" s="12" t="s">
        <v>82</v>
      </c>
      <c r="AY182" s="238" t="s">
        <v>154</v>
      </c>
    </row>
    <row r="183" spans="1:51" s="13" customFormat="1" ht="12">
      <c r="A183" s="13"/>
      <c r="B183" s="239"/>
      <c r="C183" s="240"/>
      <c r="D183" s="224" t="s">
        <v>223</v>
      </c>
      <c r="E183" s="241" t="s">
        <v>233</v>
      </c>
      <c r="F183" s="242" t="s">
        <v>2853</v>
      </c>
      <c r="G183" s="240"/>
      <c r="H183" s="243">
        <v>9.51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223</v>
      </c>
      <c r="AU183" s="249" t="s">
        <v>90</v>
      </c>
      <c r="AV183" s="13" t="s">
        <v>162</v>
      </c>
      <c r="AW183" s="13" t="s">
        <v>38</v>
      </c>
      <c r="AX183" s="13" t="s">
        <v>82</v>
      </c>
      <c r="AY183" s="249" t="s">
        <v>154</v>
      </c>
    </row>
    <row r="184" spans="1:51" s="13" customFormat="1" ht="12">
      <c r="A184" s="13"/>
      <c r="B184" s="239"/>
      <c r="C184" s="240"/>
      <c r="D184" s="224" t="s">
        <v>223</v>
      </c>
      <c r="E184" s="241" t="s">
        <v>237</v>
      </c>
      <c r="F184" s="242" t="s">
        <v>2854</v>
      </c>
      <c r="G184" s="240"/>
      <c r="H184" s="243">
        <v>60.5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223</v>
      </c>
      <c r="AU184" s="249" t="s">
        <v>90</v>
      </c>
      <c r="AV184" s="13" t="s">
        <v>162</v>
      </c>
      <c r="AW184" s="13" t="s">
        <v>38</v>
      </c>
      <c r="AX184" s="13" t="s">
        <v>82</v>
      </c>
      <c r="AY184" s="249" t="s">
        <v>154</v>
      </c>
    </row>
    <row r="185" spans="1:51" s="13" customFormat="1" ht="12">
      <c r="A185" s="13"/>
      <c r="B185" s="239"/>
      <c r="C185" s="240"/>
      <c r="D185" s="224" t="s">
        <v>223</v>
      </c>
      <c r="E185" s="241" t="s">
        <v>240</v>
      </c>
      <c r="F185" s="242" t="s">
        <v>2855</v>
      </c>
      <c r="G185" s="240"/>
      <c r="H185" s="243">
        <v>105.06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223</v>
      </c>
      <c r="AU185" s="249" t="s">
        <v>90</v>
      </c>
      <c r="AV185" s="13" t="s">
        <v>162</v>
      </c>
      <c r="AW185" s="13" t="s">
        <v>38</v>
      </c>
      <c r="AX185" s="13" t="s">
        <v>82</v>
      </c>
      <c r="AY185" s="249" t="s">
        <v>154</v>
      </c>
    </row>
    <row r="186" spans="1:51" s="12" customFormat="1" ht="12">
      <c r="A186" s="12"/>
      <c r="B186" s="229"/>
      <c r="C186" s="230"/>
      <c r="D186" s="224" t="s">
        <v>223</v>
      </c>
      <c r="E186" s="231" t="s">
        <v>1</v>
      </c>
      <c r="F186" s="232" t="s">
        <v>2856</v>
      </c>
      <c r="G186" s="230"/>
      <c r="H186" s="231" t="s">
        <v>1</v>
      </c>
      <c r="I186" s="233"/>
      <c r="J186" s="230"/>
      <c r="K186" s="230"/>
      <c r="L186" s="234"/>
      <c r="M186" s="235"/>
      <c r="N186" s="236"/>
      <c r="O186" s="236"/>
      <c r="P186" s="236"/>
      <c r="Q186" s="236"/>
      <c r="R186" s="236"/>
      <c r="S186" s="236"/>
      <c r="T186" s="237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8" t="s">
        <v>223</v>
      </c>
      <c r="AU186" s="238" t="s">
        <v>90</v>
      </c>
      <c r="AV186" s="12" t="s">
        <v>90</v>
      </c>
      <c r="AW186" s="12" t="s">
        <v>38</v>
      </c>
      <c r="AX186" s="12" t="s">
        <v>82</v>
      </c>
      <c r="AY186" s="238" t="s">
        <v>154</v>
      </c>
    </row>
    <row r="187" spans="1:51" s="13" customFormat="1" ht="12">
      <c r="A187" s="13"/>
      <c r="B187" s="239"/>
      <c r="C187" s="240"/>
      <c r="D187" s="224" t="s">
        <v>223</v>
      </c>
      <c r="E187" s="241" t="s">
        <v>243</v>
      </c>
      <c r="F187" s="242" t="s">
        <v>2857</v>
      </c>
      <c r="G187" s="240"/>
      <c r="H187" s="243">
        <v>3030.59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223</v>
      </c>
      <c r="AU187" s="249" t="s">
        <v>90</v>
      </c>
      <c r="AV187" s="13" t="s">
        <v>162</v>
      </c>
      <c r="AW187" s="13" t="s">
        <v>38</v>
      </c>
      <c r="AX187" s="13" t="s">
        <v>82</v>
      </c>
      <c r="AY187" s="249" t="s">
        <v>154</v>
      </c>
    </row>
    <row r="188" spans="1:51" s="12" customFormat="1" ht="12">
      <c r="A188" s="12"/>
      <c r="B188" s="229"/>
      <c r="C188" s="230"/>
      <c r="D188" s="224" t="s">
        <v>223</v>
      </c>
      <c r="E188" s="231" t="s">
        <v>1</v>
      </c>
      <c r="F188" s="232" t="s">
        <v>2858</v>
      </c>
      <c r="G188" s="230"/>
      <c r="H188" s="231" t="s">
        <v>1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8" t="s">
        <v>223</v>
      </c>
      <c r="AU188" s="238" t="s">
        <v>90</v>
      </c>
      <c r="AV188" s="12" t="s">
        <v>90</v>
      </c>
      <c r="AW188" s="12" t="s">
        <v>38</v>
      </c>
      <c r="AX188" s="12" t="s">
        <v>82</v>
      </c>
      <c r="AY188" s="238" t="s">
        <v>154</v>
      </c>
    </row>
    <row r="189" spans="1:51" s="13" customFormat="1" ht="12">
      <c r="A189" s="13"/>
      <c r="B189" s="239"/>
      <c r="C189" s="240"/>
      <c r="D189" s="224" t="s">
        <v>223</v>
      </c>
      <c r="E189" s="241" t="s">
        <v>247</v>
      </c>
      <c r="F189" s="242" t="s">
        <v>2859</v>
      </c>
      <c r="G189" s="240"/>
      <c r="H189" s="243">
        <v>1572.035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223</v>
      </c>
      <c r="AU189" s="249" t="s">
        <v>90</v>
      </c>
      <c r="AV189" s="13" t="s">
        <v>162</v>
      </c>
      <c r="AW189" s="13" t="s">
        <v>38</v>
      </c>
      <c r="AX189" s="13" t="s">
        <v>82</v>
      </c>
      <c r="AY189" s="249" t="s">
        <v>154</v>
      </c>
    </row>
    <row r="190" spans="1:51" s="13" customFormat="1" ht="12">
      <c r="A190" s="13"/>
      <c r="B190" s="239"/>
      <c r="C190" s="240"/>
      <c r="D190" s="224" t="s">
        <v>223</v>
      </c>
      <c r="E190" s="241" t="s">
        <v>249</v>
      </c>
      <c r="F190" s="242" t="s">
        <v>2860</v>
      </c>
      <c r="G190" s="240"/>
      <c r="H190" s="243">
        <v>4777.695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223</v>
      </c>
      <c r="AU190" s="249" t="s">
        <v>90</v>
      </c>
      <c r="AV190" s="13" t="s">
        <v>162</v>
      </c>
      <c r="AW190" s="13" t="s">
        <v>38</v>
      </c>
      <c r="AX190" s="13" t="s">
        <v>90</v>
      </c>
      <c r="AY190" s="249" t="s">
        <v>154</v>
      </c>
    </row>
    <row r="191" spans="1:65" s="2" customFormat="1" ht="62.7" customHeight="1">
      <c r="A191" s="37"/>
      <c r="B191" s="38"/>
      <c r="C191" s="210" t="s">
        <v>8</v>
      </c>
      <c r="D191" s="210" t="s">
        <v>155</v>
      </c>
      <c r="E191" s="211" t="s">
        <v>440</v>
      </c>
      <c r="F191" s="212" t="s">
        <v>441</v>
      </c>
      <c r="G191" s="213" t="s">
        <v>324</v>
      </c>
      <c r="H191" s="214">
        <v>9555.39</v>
      </c>
      <c r="I191" s="215"/>
      <c r="J191" s="216">
        <f>ROUND(I191*H191,2)</f>
        <v>0</v>
      </c>
      <c r="K191" s="217"/>
      <c r="L191" s="43"/>
      <c r="M191" s="218" t="s">
        <v>1</v>
      </c>
      <c r="N191" s="219" t="s">
        <v>47</v>
      </c>
      <c r="O191" s="90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2" t="s">
        <v>153</v>
      </c>
      <c r="AT191" s="222" t="s">
        <v>155</v>
      </c>
      <c r="AU191" s="222" t="s">
        <v>90</v>
      </c>
      <c r="AY191" s="15" t="s">
        <v>154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5" t="s">
        <v>90</v>
      </c>
      <c r="BK191" s="223">
        <f>ROUND(I191*H191,2)</f>
        <v>0</v>
      </c>
      <c r="BL191" s="15" t="s">
        <v>153</v>
      </c>
      <c r="BM191" s="222" t="s">
        <v>2861</v>
      </c>
    </row>
    <row r="192" spans="1:51" s="13" customFormat="1" ht="12">
      <c r="A192" s="13"/>
      <c r="B192" s="239"/>
      <c r="C192" s="240"/>
      <c r="D192" s="224" t="s">
        <v>223</v>
      </c>
      <c r="E192" s="241" t="s">
        <v>256</v>
      </c>
      <c r="F192" s="242" t="s">
        <v>2862</v>
      </c>
      <c r="G192" s="240"/>
      <c r="H192" s="243">
        <v>9555.39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223</v>
      </c>
      <c r="AU192" s="249" t="s">
        <v>90</v>
      </c>
      <c r="AV192" s="13" t="s">
        <v>162</v>
      </c>
      <c r="AW192" s="13" t="s">
        <v>38</v>
      </c>
      <c r="AX192" s="13" t="s">
        <v>82</v>
      </c>
      <c r="AY192" s="249" t="s">
        <v>154</v>
      </c>
    </row>
    <row r="193" spans="1:51" s="13" customFormat="1" ht="12">
      <c r="A193" s="13"/>
      <c r="B193" s="239"/>
      <c r="C193" s="240"/>
      <c r="D193" s="224" t="s">
        <v>223</v>
      </c>
      <c r="E193" s="241" t="s">
        <v>258</v>
      </c>
      <c r="F193" s="242" t="s">
        <v>2863</v>
      </c>
      <c r="G193" s="240"/>
      <c r="H193" s="243">
        <v>9555.39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223</v>
      </c>
      <c r="AU193" s="249" t="s">
        <v>90</v>
      </c>
      <c r="AV193" s="13" t="s">
        <v>162</v>
      </c>
      <c r="AW193" s="13" t="s">
        <v>38</v>
      </c>
      <c r="AX193" s="13" t="s">
        <v>90</v>
      </c>
      <c r="AY193" s="249" t="s">
        <v>154</v>
      </c>
    </row>
    <row r="194" spans="1:65" s="2" customFormat="1" ht="49.05" customHeight="1">
      <c r="A194" s="37"/>
      <c r="B194" s="38"/>
      <c r="C194" s="210" t="s">
        <v>260</v>
      </c>
      <c r="D194" s="210" t="s">
        <v>155</v>
      </c>
      <c r="E194" s="211" t="s">
        <v>447</v>
      </c>
      <c r="F194" s="212" t="s">
        <v>448</v>
      </c>
      <c r="G194" s="213" t="s">
        <v>324</v>
      </c>
      <c r="H194" s="214">
        <v>385.094</v>
      </c>
      <c r="I194" s="215"/>
      <c r="J194" s="216">
        <f>ROUND(I194*H194,2)</f>
        <v>0</v>
      </c>
      <c r="K194" s="217"/>
      <c r="L194" s="43"/>
      <c r="M194" s="218" t="s">
        <v>1</v>
      </c>
      <c r="N194" s="219" t="s">
        <v>47</v>
      </c>
      <c r="O194" s="90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153</v>
      </c>
      <c r="AT194" s="222" t="s">
        <v>155</v>
      </c>
      <c r="AU194" s="222" t="s">
        <v>90</v>
      </c>
      <c r="AY194" s="15" t="s">
        <v>154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5" t="s">
        <v>90</v>
      </c>
      <c r="BK194" s="223">
        <f>ROUND(I194*H194,2)</f>
        <v>0</v>
      </c>
      <c r="BL194" s="15" t="s">
        <v>153</v>
      </c>
      <c r="BM194" s="222" t="s">
        <v>2864</v>
      </c>
    </row>
    <row r="195" spans="1:51" s="13" customFormat="1" ht="12">
      <c r="A195" s="13"/>
      <c r="B195" s="239"/>
      <c r="C195" s="240"/>
      <c r="D195" s="224" t="s">
        <v>223</v>
      </c>
      <c r="E195" s="241" t="s">
        <v>418</v>
      </c>
      <c r="F195" s="242" t="s">
        <v>2865</v>
      </c>
      <c r="G195" s="240"/>
      <c r="H195" s="243">
        <v>385.094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223</v>
      </c>
      <c r="AU195" s="249" t="s">
        <v>90</v>
      </c>
      <c r="AV195" s="13" t="s">
        <v>162</v>
      </c>
      <c r="AW195" s="13" t="s">
        <v>38</v>
      </c>
      <c r="AX195" s="13" t="s">
        <v>90</v>
      </c>
      <c r="AY195" s="249" t="s">
        <v>154</v>
      </c>
    </row>
    <row r="196" spans="1:65" s="2" customFormat="1" ht="62.7" customHeight="1">
      <c r="A196" s="37"/>
      <c r="B196" s="38"/>
      <c r="C196" s="210" t="s">
        <v>265</v>
      </c>
      <c r="D196" s="210" t="s">
        <v>155</v>
      </c>
      <c r="E196" s="211" t="s">
        <v>452</v>
      </c>
      <c r="F196" s="212" t="s">
        <v>453</v>
      </c>
      <c r="G196" s="213" t="s">
        <v>324</v>
      </c>
      <c r="H196" s="214">
        <v>770.188</v>
      </c>
      <c r="I196" s="215"/>
      <c r="J196" s="216">
        <f>ROUND(I196*H196,2)</f>
        <v>0</v>
      </c>
      <c r="K196" s="217"/>
      <c r="L196" s="43"/>
      <c r="M196" s="218" t="s">
        <v>1</v>
      </c>
      <c r="N196" s="219" t="s">
        <v>47</v>
      </c>
      <c r="O196" s="90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153</v>
      </c>
      <c r="AT196" s="222" t="s">
        <v>155</v>
      </c>
      <c r="AU196" s="222" t="s">
        <v>90</v>
      </c>
      <c r="AY196" s="15" t="s">
        <v>154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5" t="s">
        <v>90</v>
      </c>
      <c r="BK196" s="223">
        <f>ROUND(I196*H196,2)</f>
        <v>0</v>
      </c>
      <c r="BL196" s="15" t="s">
        <v>153</v>
      </c>
      <c r="BM196" s="222" t="s">
        <v>2866</v>
      </c>
    </row>
    <row r="197" spans="1:51" s="13" customFormat="1" ht="12">
      <c r="A197" s="13"/>
      <c r="B197" s="239"/>
      <c r="C197" s="240"/>
      <c r="D197" s="224" t="s">
        <v>223</v>
      </c>
      <c r="E197" s="241" t="s">
        <v>424</v>
      </c>
      <c r="F197" s="242" t="s">
        <v>2867</v>
      </c>
      <c r="G197" s="240"/>
      <c r="H197" s="243">
        <v>770.188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223</v>
      </c>
      <c r="AU197" s="249" t="s">
        <v>90</v>
      </c>
      <c r="AV197" s="13" t="s">
        <v>162</v>
      </c>
      <c r="AW197" s="13" t="s">
        <v>38</v>
      </c>
      <c r="AX197" s="13" t="s">
        <v>82</v>
      </c>
      <c r="AY197" s="249" t="s">
        <v>154</v>
      </c>
    </row>
    <row r="198" spans="1:51" s="13" customFormat="1" ht="12">
      <c r="A198" s="13"/>
      <c r="B198" s="239"/>
      <c r="C198" s="240"/>
      <c r="D198" s="224" t="s">
        <v>223</v>
      </c>
      <c r="E198" s="241" t="s">
        <v>426</v>
      </c>
      <c r="F198" s="242" t="s">
        <v>2868</v>
      </c>
      <c r="G198" s="240"/>
      <c r="H198" s="243">
        <v>770.188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223</v>
      </c>
      <c r="AU198" s="249" t="s">
        <v>90</v>
      </c>
      <c r="AV198" s="13" t="s">
        <v>162</v>
      </c>
      <c r="AW198" s="13" t="s">
        <v>38</v>
      </c>
      <c r="AX198" s="13" t="s">
        <v>90</v>
      </c>
      <c r="AY198" s="249" t="s">
        <v>154</v>
      </c>
    </row>
    <row r="199" spans="1:65" s="2" customFormat="1" ht="14.4" customHeight="1">
      <c r="A199" s="37"/>
      <c r="B199" s="38"/>
      <c r="C199" s="210" t="s">
        <v>270</v>
      </c>
      <c r="D199" s="210" t="s">
        <v>155</v>
      </c>
      <c r="E199" s="211" t="s">
        <v>470</v>
      </c>
      <c r="F199" s="212" t="s">
        <v>471</v>
      </c>
      <c r="G199" s="213" t="s">
        <v>324</v>
      </c>
      <c r="H199" s="214">
        <v>3590.754</v>
      </c>
      <c r="I199" s="215"/>
      <c r="J199" s="216">
        <f>ROUND(I199*H199,2)</f>
        <v>0</v>
      </c>
      <c r="K199" s="217"/>
      <c r="L199" s="43"/>
      <c r="M199" s="218" t="s">
        <v>1</v>
      </c>
      <c r="N199" s="219" t="s">
        <v>47</v>
      </c>
      <c r="O199" s="90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153</v>
      </c>
      <c r="AT199" s="222" t="s">
        <v>155</v>
      </c>
      <c r="AU199" s="222" t="s">
        <v>90</v>
      </c>
      <c r="AY199" s="15" t="s">
        <v>154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5" t="s">
        <v>90</v>
      </c>
      <c r="BK199" s="223">
        <f>ROUND(I199*H199,2)</f>
        <v>0</v>
      </c>
      <c r="BL199" s="15" t="s">
        <v>153</v>
      </c>
      <c r="BM199" s="222" t="s">
        <v>2869</v>
      </c>
    </row>
    <row r="200" spans="1:51" s="13" customFormat="1" ht="12">
      <c r="A200" s="13"/>
      <c r="B200" s="239"/>
      <c r="C200" s="240"/>
      <c r="D200" s="224" t="s">
        <v>223</v>
      </c>
      <c r="E200" s="241" t="s">
        <v>443</v>
      </c>
      <c r="F200" s="242" t="s">
        <v>2870</v>
      </c>
      <c r="G200" s="240"/>
      <c r="H200" s="243">
        <v>3205.66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223</v>
      </c>
      <c r="AU200" s="249" t="s">
        <v>90</v>
      </c>
      <c r="AV200" s="13" t="s">
        <v>162</v>
      </c>
      <c r="AW200" s="13" t="s">
        <v>38</v>
      </c>
      <c r="AX200" s="13" t="s">
        <v>82</v>
      </c>
      <c r="AY200" s="249" t="s">
        <v>154</v>
      </c>
    </row>
    <row r="201" spans="1:51" s="13" customFormat="1" ht="12">
      <c r="A201" s="13"/>
      <c r="B201" s="239"/>
      <c r="C201" s="240"/>
      <c r="D201" s="224" t="s">
        <v>223</v>
      </c>
      <c r="E201" s="241" t="s">
        <v>445</v>
      </c>
      <c r="F201" s="242" t="s">
        <v>2871</v>
      </c>
      <c r="G201" s="240"/>
      <c r="H201" s="243">
        <v>385.094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223</v>
      </c>
      <c r="AU201" s="249" t="s">
        <v>90</v>
      </c>
      <c r="AV201" s="13" t="s">
        <v>162</v>
      </c>
      <c r="AW201" s="13" t="s">
        <v>38</v>
      </c>
      <c r="AX201" s="13" t="s">
        <v>82</v>
      </c>
      <c r="AY201" s="249" t="s">
        <v>154</v>
      </c>
    </row>
    <row r="202" spans="1:51" s="13" customFormat="1" ht="12">
      <c r="A202" s="13"/>
      <c r="B202" s="239"/>
      <c r="C202" s="240"/>
      <c r="D202" s="224" t="s">
        <v>223</v>
      </c>
      <c r="E202" s="241" t="s">
        <v>2872</v>
      </c>
      <c r="F202" s="242" t="s">
        <v>2873</v>
      </c>
      <c r="G202" s="240"/>
      <c r="H202" s="243">
        <v>3590.754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223</v>
      </c>
      <c r="AU202" s="249" t="s">
        <v>90</v>
      </c>
      <c r="AV202" s="13" t="s">
        <v>162</v>
      </c>
      <c r="AW202" s="13" t="s">
        <v>38</v>
      </c>
      <c r="AX202" s="13" t="s">
        <v>90</v>
      </c>
      <c r="AY202" s="249" t="s">
        <v>154</v>
      </c>
    </row>
    <row r="203" spans="1:65" s="2" customFormat="1" ht="37.8" customHeight="1">
      <c r="A203" s="37"/>
      <c r="B203" s="38"/>
      <c r="C203" s="210" t="s">
        <v>275</v>
      </c>
      <c r="D203" s="210" t="s">
        <v>155</v>
      </c>
      <c r="E203" s="211" t="s">
        <v>484</v>
      </c>
      <c r="F203" s="212" t="s">
        <v>485</v>
      </c>
      <c r="G203" s="213" t="s">
        <v>486</v>
      </c>
      <c r="H203" s="214">
        <v>6090.754</v>
      </c>
      <c r="I203" s="215"/>
      <c r="J203" s="216">
        <f>ROUND(I203*H203,2)</f>
        <v>0</v>
      </c>
      <c r="K203" s="217"/>
      <c r="L203" s="43"/>
      <c r="M203" s="218" t="s">
        <v>1</v>
      </c>
      <c r="N203" s="219" t="s">
        <v>47</v>
      </c>
      <c r="O203" s="90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153</v>
      </c>
      <c r="AT203" s="222" t="s">
        <v>155</v>
      </c>
      <c r="AU203" s="222" t="s">
        <v>90</v>
      </c>
      <c r="AY203" s="15" t="s">
        <v>154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5" t="s">
        <v>90</v>
      </c>
      <c r="BK203" s="223">
        <f>ROUND(I203*H203,2)</f>
        <v>0</v>
      </c>
      <c r="BL203" s="15" t="s">
        <v>153</v>
      </c>
      <c r="BM203" s="222" t="s">
        <v>2874</v>
      </c>
    </row>
    <row r="204" spans="1:51" s="13" customFormat="1" ht="12">
      <c r="A204" s="13"/>
      <c r="B204" s="239"/>
      <c r="C204" s="240"/>
      <c r="D204" s="224" t="s">
        <v>223</v>
      </c>
      <c r="E204" s="241" t="s">
        <v>450</v>
      </c>
      <c r="F204" s="242" t="s">
        <v>2875</v>
      </c>
      <c r="G204" s="240"/>
      <c r="H204" s="243">
        <v>332.633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223</v>
      </c>
      <c r="AU204" s="249" t="s">
        <v>90</v>
      </c>
      <c r="AV204" s="13" t="s">
        <v>162</v>
      </c>
      <c r="AW204" s="13" t="s">
        <v>38</v>
      </c>
      <c r="AX204" s="13" t="s">
        <v>82</v>
      </c>
      <c r="AY204" s="249" t="s">
        <v>154</v>
      </c>
    </row>
    <row r="205" spans="1:51" s="13" customFormat="1" ht="12">
      <c r="A205" s="13"/>
      <c r="B205" s="239"/>
      <c r="C205" s="240"/>
      <c r="D205" s="224" t="s">
        <v>223</v>
      </c>
      <c r="E205" s="241" t="s">
        <v>2876</v>
      </c>
      <c r="F205" s="242" t="s">
        <v>2877</v>
      </c>
      <c r="G205" s="240"/>
      <c r="H205" s="243">
        <v>5758.121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223</v>
      </c>
      <c r="AU205" s="249" t="s">
        <v>90</v>
      </c>
      <c r="AV205" s="13" t="s">
        <v>162</v>
      </c>
      <c r="AW205" s="13" t="s">
        <v>38</v>
      </c>
      <c r="AX205" s="13" t="s">
        <v>82</v>
      </c>
      <c r="AY205" s="249" t="s">
        <v>154</v>
      </c>
    </row>
    <row r="206" spans="1:51" s="13" customFormat="1" ht="12">
      <c r="A206" s="13"/>
      <c r="B206" s="239"/>
      <c r="C206" s="240"/>
      <c r="D206" s="224" t="s">
        <v>223</v>
      </c>
      <c r="E206" s="241" t="s">
        <v>2878</v>
      </c>
      <c r="F206" s="242" t="s">
        <v>2879</v>
      </c>
      <c r="G206" s="240"/>
      <c r="H206" s="243">
        <v>6090.754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223</v>
      </c>
      <c r="AU206" s="249" t="s">
        <v>90</v>
      </c>
      <c r="AV206" s="13" t="s">
        <v>162</v>
      </c>
      <c r="AW206" s="13" t="s">
        <v>38</v>
      </c>
      <c r="AX206" s="13" t="s">
        <v>90</v>
      </c>
      <c r="AY206" s="249" t="s">
        <v>154</v>
      </c>
    </row>
    <row r="207" spans="1:65" s="2" customFormat="1" ht="37.8" customHeight="1">
      <c r="A207" s="37"/>
      <c r="B207" s="38"/>
      <c r="C207" s="210" t="s">
        <v>282</v>
      </c>
      <c r="D207" s="210" t="s">
        <v>155</v>
      </c>
      <c r="E207" s="211" t="s">
        <v>491</v>
      </c>
      <c r="F207" s="212" t="s">
        <v>492</v>
      </c>
      <c r="G207" s="213" t="s">
        <v>324</v>
      </c>
      <c r="H207" s="214">
        <v>1572.035</v>
      </c>
      <c r="I207" s="215"/>
      <c r="J207" s="216">
        <f>ROUND(I207*H207,2)</f>
        <v>0</v>
      </c>
      <c r="K207" s="217"/>
      <c r="L207" s="43"/>
      <c r="M207" s="218" t="s">
        <v>1</v>
      </c>
      <c r="N207" s="219" t="s">
        <v>47</v>
      </c>
      <c r="O207" s="90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153</v>
      </c>
      <c r="AT207" s="222" t="s">
        <v>155</v>
      </c>
      <c r="AU207" s="222" t="s">
        <v>90</v>
      </c>
      <c r="AY207" s="15" t="s">
        <v>154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5" t="s">
        <v>90</v>
      </c>
      <c r="BK207" s="223">
        <f>ROUND(I207*H207,2)</f>
        <v>0</v>
      </c>
      <c r="BL207" s="15" t="s">
        <v>153</v>
      </c>
      <c r="BM207" s="222" t="s">
        <v>2880</v>
      </c>
    </row>
    <row r="208" spans="1:51" s="13" customFormat="1" ht="12">
      <c r="A208" s="13"/>
      <c r="B208" s="239"/>
      <c r="C208" s="240"/>
      <c r="D208" s="224" t="s">
        <v>223</v>
      </c>
      <c r="E208" s="241" t="s">
        <v>455</v>
      </c>
      <c r="F208" s="242" t="s">
        <v>2881</v>
      </c>
      <c r="G208" s="240"/>
      <c r="H208" s="243">
        <v>1431.05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223</v>
      </c>
      <c r="AU208" s="249" t="s">
        <v>90</v>
      </c>
      <c r="AV208" s="13" t="s">
        <v>162</v>
      </c>
      <c r="AW208" s="13" t="s">
        <v>38</v>
      </c>
      <c r="AX208" s="13" t="s">
        <v>82</v>
      </c>
      <c r="AY208" s="249" t="s">
        <v>154</v>
      </c>
    </row>
    <row r="209" spans="1:51" s="13" customFormat="1" ht="12">
      <c r="A209" s="13"/>
      <c r="B209" s="239"/>
      <c r="C209" s="240"/>
      <c r="D209" s="224" t="s">
        <v>223</v>
      </c>
      <c r="E209" s="241" t="s">
        <v>457</v>
      </c>
      <c r="F209" s="242" t="s">
        <v>2882</v>
      </c>
      <c r="G209" s="240"/>
      <c r="H209" s="243">
        <v>4.83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223</v>
      </c>
      <c r="AU209" s="249" t="s">
        <v>90</v>
      </c>
      <c r="AV209" s="13" t="s">
        <v>162</v>
      </c>
      <c r="AW209" s="13" t="s">
        <v>38</v>
      </c>
      <c r="AX209" s="13" t="s">
        <v>82</v>
      </c>
      <c r="AY209" s="249" t="s">
        <v>154</v>
      </c>
    </row>
    <row r="210" spans="1:51" s="13" customFormat="1" ht="12">
      <c r="A210" s="13"/>
      <c r="B210" s="239"/>
      <c r="C210" s="240"/>
      <c r="D210" s="224" t="s">
        <v>223</v>
      </c>
      <c r="E210" s="241" t="s">
        <v>2795</v>
      </c>
      <c r="F210" s="242" t="s">
        <v>2883</v>
      </c>
      <c r="G210" s="240"/>
      <c r="H210" s="243">
        <v>136.155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223</v>
      </c>
      <c r="AU210" s="249" t="s">
        <v>90</v>
      </c>
      <c r="AV210" s="13" t="s">
        <v>162</v>
      </c>
      <c r="AW210" s="13" t="s">
        <v>38</v>
      </c>
      <c r="AX210" s="13" t="s">
        <v>82</v>
      </c>
      <c r="AY210" s="249" t="s">
        <v>154</v>
      </c>
    </row>
    <row r="211" spans="1:51" s="13" customFormat="1" ht="12">
      <c r="A211" s="13"/>
      <c r="B211" s="239"/>
      <c r="C211" s="240"/>
      <c r="D211" s="224" t="s">
        <v>223</v>
      </c>
      <c r="E211" s="241" t="s">
        <v>2884</v>
      </c>
      <c r="F211" s="242" t="s">
        <v>2885</v>
      </c>
      <c r="G211" s="240"/>
      <c r="H211" s="243">
        <v>1572.035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223</v>
      </c>
      <c r="AU211" s="249" t="s">
        <v>90</v>
      </c>
      <c r="AV211" s="13" t="s">
        <v>162</v>
      </c>
      <c r="AW211" s="13" t="s">
        <v>38</v>
      </c>
      <c r="AX211" s="13" t="s">
        <v>90</v>
      </c>
      <c r="AY211" s="249" t="s">
        <v>154</v>
      </c>
    </row>
    <row r="212" spans="1:65" s="2" customFormat="1" ht="37.8" customHeight="1">
      <c r="A212" s="37"/>
      <c r="B212" s="38"/>
      <c r="C212" s="210" t="s">
        <v>7</v>
      </c>
      <c r="D212" s="210" t="s">
        <v>155</v>
      </c>
      <c r="E212" s="211" t="s">
        <v>2886</v>
      </c>
      <c r="F212" s="212" t="s">
        <v>2887</v>
      </c>
      <c r="G212" s="213" t="s">
        <v>220</v>
      </c>
      <c r="H212" s="214">
        <v>165.4</v>
      </c>
      <c r="I212" s="215"/>
      <c r="J212" s="216">
        <f>ROUND(I212*H212,2)</f>
        <v>0</v>
      </c>
      <c r="K212" s="217"/>
      <c r="L212" s="43"/>
      <c r="M212" s="218" t="s">
        <v>1</v>
      </c>
      <c r="N212" s="219" t="s">
        <v>47</v>
      </c>
      <c r="O212" s="90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153</v>
      </c>
      <c r="AT212" s="222" t="s">
        <v>155</v>
      </c>
      <c r="AU212" s="222" t="s">
        <v>90</v>
      </c>
      <c r="AY212" s="15" t="s">
        <v>154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5" t="s">
        <v>90</v>
      </c>
      <c r="BK212" s="223">
        <f>ROUND(I212*H212,2)</f>
        <v>0</v>
      </c>
      <c r="BL212" s="15" t="s">
        <v>153</v>
      </c>
      <c r="BM212" s="222" t="s">
        <v>2888</v>
      </c>
    </row>
    <row r="213" spans="1:51" s="13" customFormat="1" ht="12">
      <c r="A213" s="13"/>
      <c r="B213" s="239"/>
      <c r="C213" s="240"/>
      <c r="D213" s="224" t="s">
        <v>223</v>
      </c>
      <c r="E213" s="241" t="s">
        <v>463</v>
      </c>
      <c r="F213" s="242" t="s">
        <v>2889</v>
      </c>
      <c r="G213" s="240"/>
      <c r="H213" s="243">
        <v>165.4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223</v>
      </c>
      <c r="AU213" s="249" t="s">
        <v>90</v>
      </c>
      <c r="AV213" s="13" t="s">
        <v>162</v>
      </c>
      <c r="AW213" s="13" t="s">
        <v>38</v>
      </c>
      <c r="AX213" s="13" t="s">
        <v>90</v>
      </c>
      <c r="AY213" s="249" t="s">
        <v>154</v>
      </c>
    </row>
    <row r="214" spans="1:65" s="2" customFormat="1" ht="37.8" customHeight="1">
      <c r="A214" s="37"/>
      <c r="B214" s="38"/>
      <c r="C214" s="210" t="s">
        <v>291</v>
      </c>
      <c r="D214" s="210" t="s">
        <v>155</v>
      </c>
      <c r="E214" s="211" t="s">
        <v>2112</v>
      </c>
      <c r="F214" s="212" t="s">
        <v>2113</v>
      </c>
      <c r="G214" s="213" t="s">
        <v>220</v>
      </c>
      <c r="H214" s="214">
        <v>1522.11</v>
      </c>
      <c r="I214" s="215"/>
      <c r="J214" s="216">
        <f>ROUND(I214*H214,2)</f>
        <v>0</v>
      </c>
      <c r="K214" s="217"/>
      <c r="L214" s="43"/>
      <c r="M214" s="218" t="s">
        <v>1</v>
      </c>
      <c r="N214" s="219" t="s">
        <v>47</v>
      </c>
      <c r="O214" s="90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153</v>
      </c>
      <c r="AT214" s="222" t="s">
        <v>155</v>
      </c>
      <c r="AU214" s="222" t="s">
        <v>90</v>
      </c>
      <c r="AY214" s="15" t="s">
        <v>154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5" t="s">
        <v>90</v>
      </c>
      <c r="BK214" s="223">
        <f>ROUND(I214*H214,2)</f>
        <v>0</v>
      </c>
      <c r="BL214" s="15" t="s">
        <v>153</v>
      </c>
      <c r="BM214" s="222" t="s">
        <v>2890</v>
      </c>
    </row>
    <row r="215" spans="1:51" s="13" customFormat="1" ht="12">
      <c r="A215" s="13"/>
      <c r="B215" s="239"/>
      <c r="C215" s="240"/>
      <c r="D215" s="224" t="s">
        <v>223</v>
      </c>
      <c r="E215" s="241" t="s">
        <v>468</v>
      </c>
      <c r="F215" s="242" t="s">
        <v>2891</v>
      </c>
      <c r="G215" s="240"/>
      <c r="H215" s="243">
        <v>1156.51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223</v>
      </c>
      <c r="AU215" s="249" t="s">
        <v>90</v>
      </c>
      <c r="AV215" s="13" t="s">
        <v>162</v>
      </c>
      <c r="AW215" s="13" t="s">
        <v>38</v>
      </c>
      <c r="AX215" s="13" t="s">
        <v>82</v>
      </c>
      <c r="AY215" s="249" t="s">
        <v>154</v>
      </c>
    </row>
    <row r="216" spans="1:51" s="13" customFormat="1" ht="12">
      <c r="A216" s="13"/>
      <c r="B216" s="239"/>
      <c r="C216" s="240"/>
      <c r="D216" s="224" t="s">
        <v>223</v>
      </c>
      <c r="E216" s="241" t="s">
        <v>2892</v>
      </c>
      <c r="F216" s="242" t="s">
        <v>2893</v>
      </c>
      <c r="G216" s="240"/>
      <c r="H216" s="243">
        <v>-165.4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223</v>
      </c>
      <c r="AU216" s="249" t="s">
        <v>90</v>
      </c>
      <c r="AV216" s="13" t="s">
        <v>162</v>
      </c>
      <c r="AW216" s="13" t="s">
        <v>38</v>
      </c>
      <c r="AX216" s="13" t="s">
        <v>82</v>
      </c>
      <c r="AY216" s="249" t="s">
        <v>154</v>
      </c>
    </row>
    <row r="217" spans="1:51" s="13" customFormat="1" ht="12">
      <c r="A217" s="13"/>
      <c r="B217" s="239"/>
      <c r="C217" s="240"/>
      <c r="D217" s="224" t="s">
        <v>223</v>
      </c>
      <c r="E217" s="241" t="s">
        <v>2894</v>
      </c>
      <c r="F217" s="242" t="s">
        <v>2895</v>
      </c>
      <c r="G217" s="240"/>
      <c r="H217" s="243">
        <v>531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223</v>
      </c>
      <c r="AU217" s="249" t="s">
        <v>90</v>
      </c>
      <c r="AV217" s="13" t="s">
        <v>162</v>
      </c>
      <c r="AW217" s="13" t="s">
        <v>38</v>
      </c>
      <c r="AX217" s="13" t="s">
        <v>82</v>
      </c>
      <c r="AY217" s="249" t="s">
        <v>154</v>
      </c>
    </row>
    <row r="218" spans="1:51" s="13" customFormat="1" ht="12">
      <c r="A218" s="13"/>
      <c r="B218" s="239"/>
      <c r="C218" s="240"/>
      <c r="D218" s="224" t="s">
        <v>223</v>
      </c>
      <c r="E218" s="241" t="s">
        <v>2896</v>
      </c>
      <c r="F218" s="242" t="s">
        <v>2897</v>
      </c>
      <c r="G218" s="240"/>
      <c r="H218" s="243">
        <v>1522.11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223</v>
      </c>
      <c r="AU218" s="249" t="s">
        <v>90</v>
      </c>
      <c r="AV218" s="13" t="s">
        <v>162</v>
      </c>
      <c r="AW218" s="13" t="s">
        <v>38</v>
      </c>
      <c r="AX218" s="13" t="s">
        <v>90</v>
      </c>
      <c r="AY218" s="249" t="s">
        <v>154</v>
      </c>
    </row>
    <row r="219" spans="1:65" s="2" customFormat="1" ht="37.8" customHeight="1">
      <c r="A219" s="37"/>
      <c r="B219" s="38"/>
      <c r="C219" s="210" t="s">
        <v>298</v>
      </c>
      <c r="D219" s="210" t="s">
        <v>155</v>
      </c>
      <c r="E219" s="211" t="s">
        <v>524</v>
      </c>
      <c r="F219" s="212" t="s">
        <v>525</v>
      </c>
      <c r="G219" s="213" t="s">
        <v>220</v>
      </c>
      <c r="H219" s="214">
        <v>1156.51</v>
      </c>
      <c r="I219" s="215"/>
      <c r="J219" s="216">
        <f>ROUND(I219*H219,2)</f>
        <v>0</v>
      </c>
      <c r="K219" s="217"/>
      <c r="L219" s="43"/>
      <c r="M219" s="218" t="s">
        <v>1</v>
      </c>
      <c r="N219" s="219" t="s">
        <v>47</v>
      </c>
      <c r="O219" s="90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2" t="s">
        <v>153</v>
      </c>
      <c r="AT219" s="222" t="s">
        <v>155</v>
      </c>
      <c r="AU219" s="222" t="s">
        <v>90</v>
      </c>
      <c r="AY219" s="15" t="s">
        <v>154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5" t="s">
        <v>90</v>
      </c>
      <c r="BK219" s="223">
        <f>ROUND(I219*H219,2)</f>
        <v>0</v>
      </c>
      <c r="BL219" s="15" t="s">
        <v>153</v>
      </c>
      <c r="BM219" s="222" t="s">
        <v>2898</v>
      </c>
    </row>
    <row r="220" spans="1:51" s="13" customFormat="1" ht="12">
      <c r="A220" s="13"/>
      <c r="B220" s="239"/>
      <c r="C220" s="240"/>
      <c r="D220" s="224" t="s">
        <v>223</v>
      </c>
      <c r="E220" s="241" t="s">
        <v>474</v>
      </c>
      <c r="F220" s="242" t="s">
        <v>2899</v>
      </c>
      <c r="G220" s="240"/>
      <c r="H220" s="243">
        <v>1156.51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223</v>
      </c>
      <c r="AU220" s="249" t="s">
        <v>90</v>
      </c>
      <c r="AV220" s="13" t="s">
        <v>162</v>
      </c>
      <c r="AW220" s="13" t="s">
        <v>38</v>
      </c>
      <c r="AX220" s="13" t="s">
        <v>90</v>
      </c>
      <c r="AY220" s="249" t="s">
        <v>154</v>
      </c>
    </row>
    <row r="221" spans="1:65" s="2" customFormat="1" ht="37.8" customHeight="1">
      <c r="A221" s="37"/>
      <c r="B221" s="38"/>
      <c r="C221" s="210" t="s">
        <v>21</v>
      </c>
      <c r="D221" s="210" t="s">
        <v>155</v>
      </c>
      <c r="E221" s="211" t="s">
        <v>530</v>
      </c>
      <c r="F221" s="212" t="s">
        <v>531</v>
      </c>
      <c r="G221" s="213" t="s">
        <v>220</v>
      </c>
      <c r="H221" s="214">
        <v>873.87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47</v>
      </c>
      <c r="O221" s="90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153</v>
      </c>
      <c r="AT221" s="222" t="s">
        <v>155</v>
      </c>
      <c r="AU221" s="222" t="s">
        <v>90</v>
      </c>
      <c r="AY221" s="15" t="s">
        <v>154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5" t="s">
        <v>90</v>
      </c>
      <c r="BK221" s="223">
        <f>ROUND(I221*H221,2)</f>
        <v>0</v>
      </c>
      <c r="BL221" s="15" t="s">
        <v>153</v>
      </c>
      <c r="BM221" s="222" t="s">
        <v>2900</v>
      </c>
    </row>
    <row r="222" spans="1:51" s="13" customFormat="1" ht="12">
      <c r="A222" s="13"/>
      <c r="B222" s="239"/>
      <c r="C222" s="240"/>
      <c r="D222" s="224" t="s">
        <v>223</v>
      </c>
      <c r="E222" s="241" t="s">
        <v>488</v>
      </c>
      <c r="F222" s="242" t="s">
        <v>2901</v>
      </c>
      <c r="G222" s="240"/>
      <c r="H222" s="243">
        <v>873.87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223</v>
      </c>
      <c r="AU222" s="249" t="s">
        <v>90</v>
      </c>
      <c r="AV222" s="13" t="s">
        <v>162</v>
      </c>
      <c r="AW222" s="13" t="s">
        <v>38</v>
      </c>
      <c r="AX222" s="13" t="s">
        <v>90</v>
      </c>
      <c r="AY222" s="249" t="s">
        <v>154</v>
      </c>
    </row>
    <row r="223" spans="1:65" s="2" customFormat="1" ht="14.4" customHeight="1">
      <c r="A223" s="37"/>
      <c r="B223" s="38"/>
      <c r="C223" s="255" t="s">
        <v>490</v>
      </c>
      <c r="D223" s="255" t="s">
        <v>253</v>
      </c>
      <c r="E223" s="256" t="s">
        <v>536</v>
      </c>
      <c r="F223" s="257" t="s">
        <v>537</v>
      </c>
      <c r="G223" s="258" t="s">
        <v>538</v>
      </c>
      <c r="H223" s="259">
        <v>31.978</v>
      </c>
      <c r="I223" s="260"/>
      <c r="J223" s="261">
        <f>ROUND(I223*H223,2)</f>
        <v>0</v>
      </c>
      <c r="K223" s="262"/>
      <c r="L223" s="263"/>
      <c r="M223" s="264" t="s">
        <v>1</v>
      </c>
      <c r="N223" s="265" t="s">
        <v>47</v>
      </c>
      <c r="O223" s="90"/>
      <c r="P223" s="220">
        <f>O223*H223</f>
        <v>0</v>
      </c>
      <c r="Q223" s="220">
        <v>0.001</v>
      </c>
      <c r="R223" s="220">
        <f>Q223*H223</f>
        <v>0.031978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192</v>
      </c>
      <c r="AT223" s="222" t="s">
        <v>253</v>
      </c>
      <c r="AU223" s="222" t="s">
        <v>90</v>
      </c>
      <c r="AY223" s="15" t="s">
        <v>154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5" t="s">
        <v>90</v>
      </c>
      <c r="BK223" s="223">
        <f>ROUND(I223*H223,2)</f>
        <v>0</v>
      </c>
      <c r="BL223" s="15" t="s">
        <v>153</v>
      </c>
      <c r="BM223" s="222" t="s">
        <v>2902</v>
      </c>
    </row>
    <row r="224" spans="1:47" s="2" customFormat="1" ht="12">
      <c r="A224" s="37"/>
      <c r="B224" s="38"/>
      <c r="C224" s="39"/>
      <c r="D224" s="224" t="s">
        <v>160</v>
      </c>
      <c r="E224" s="39"/>
      <c r="F224" s="225" t="s">
        <v>540</v>
      </c>
      <c r="G224" s="39"/>
      <c r="H224" s="39"/>
      <c r="I224" s="226"/>
      <c r="J224" s="39"/>
      <c r="K224" s="39"/>
      <c r="L224" s="43"/>
      <c r="M224" s="227"/>
      <c r="N224" s="228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160</v>
      </c>
      <c r="AU224" s="15" t="s">
        <v>90</v>
      </c>
    </row>
    <row r="225" spans="1:51" s="13" customFormat="1" ht="12">
      <c r="A225" s="13"/>
      <c r="B225" s="239"/>
      <c r="C225" s="240"/>
      <c r="D225" s="224" t="s">
        <v>223</v>
      </c>
      <c r="E225" s="241" t="s">
        <v>494</v>
      </c>
      <c r="F225" s="242" t="s">
        <v>2903</v>
      </c>
      <c r="G225" s="240"/>
      <c r="H225" s="243">
        <v>31.978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223</v>
      </c>
      <c r="AU225" s="249" t="s">
        <v>90</v>
      </c>
      <c r="AV225" s="13" t="s">
        <v>162</v>
      </c>
      <c r="AW225" s="13" t="s">
        <v>38</v>
      </c>
      <c r="AX225" s="13" t="s">
        <v>90</v>
      </c>
      <c r="AY225" s="249" t="s">
        <v>154</v>
      </c>
    </row>
    <row r="226" spans="1:65" s="2" customFormat="1" ht="24.15" customHeight="1">
      <c r="A226" s="37"/>
      <c r="B226" s="38"/>
      <c r="C226" s="210" t="s">
        <v>502</v>
      </c>
      <c r="D226" s="210" t="s">
        <v>155</v>
      </c>
      <c r="E226" s="211" t="s">
        <v>544</v>
      </c>
      <c r="F226" s="212" t="s">
        <v>545</v>
      </c>
      <c r="G226" s="213" t="s">
        <v>220</v>
      </c>
      <c r="H226" s="214">
        <v>2546.55</v>
      </c>
      <c r="I226" s="215"/>
      <c r="J226" s="216">
        <f>ROUND(I226*H226,2)</f>
        <v>0</v>
      </c>
      <c r="K226" s="217"/>
      <c r="L226" s="43"/>
      <c r="M226" s="218" t="s">
        <v>1</v>
      </c>
      <c r="N226" s="219" t="s">
        <v>47</v>
      </c>
      <c r="O226" s="90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153</v>
      </c>
      <c r="AT226" s="222" t="s">
        <v>155</v>
      </c>
      <c r="AU226" s="222" t="s">
        <v>90</v>
      </c>
      <c r="AY226" s="15" t="s">
        <v>154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5" t="s">
        <v>90</v>
      </c>
      <c r="BK226" s="223">
        <f>ROUND(I226*H226,2)</f>
        <v>0</v>
      </c>
      <c r="BL226" s="15" t="s">
        <v>153</v>
      </c>
      <c r="BM226" s="222" t="s">
        <v>2904</v>
      </c>
    </row>
    <row r="227" spans="1:51" s="13" customFormat="1" ht="12">
      <c r="A227" s="13"/>
      <c r="B227" s="239"/>
      <c r="C227" s="240"/>
      <c r="D227" s="224" t="s">
        <v>223</v>
      </c>
      <c r="E227" s="241" t="s">
        <v>506</v>
      </c>
      <c r="F227" s="242" t="s">
        <v>2905</v>
      </c>
      <c r="G227" s="240"/>
      <c r="H227" s="243">
        <v>2546.55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223</v>
      </c>
      <c r="AU227" s="249" t="s">
        <v>90</v>
      </c>
      <c r="AV227" s="13" t="s">
        <v>162</v>
      </c>
      <c r="AW227" s="13" t="s">
        <v>38</v>
      </c>
      <c r="AX227" s="13" t="s">
        <v>90</v>
      </c>
      <c r="AY227" s="249" t="s">
        <v>154</v>
      </c>
    </row>
    <row r="228" spans="1:65" s="2" customFormat="1" ht="37.8" customHeight="1">
      <c r="A228" s="37"/>
      <c r="B228" s="38"/>
      <c r="C228" s="210" t="s">
        <v>508</v>
      </c>
      <c r="D228" s="210" t="s">
        <v>155</v>
      </c>
      <c r="E228" s="211" t="s">
        <v>552</v>
      </c>
      <c r="F228" s="212" t="s">
        <v>553</v>
      </c>
      <c r="G228" s="213" t="s">
        <v>220</v>
      </c>
      <c r="H228" s="214">
        <v>874</v>
      </c>
      <c r="I228" s="215"/>
      <c r="J228" s="216">
        <f>ROUND(I228*H228,2)</f>
        <v>0</v>
      </c>
      <c r="K228" s="217"/>
      <c r="L228" s="43"/>
      <c r="M228" s="218" t="s">
        <v>1</v>
      </c>
      <c r="N228" s="219" t="s">
        <v>47</v>
      </c>
      <c r="O228" s="90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2" t="s">
        <v>153</v>
      </c>
      <c r="AT228" s="222" t="s">
        <v>155</v>
      </c>
      <c r="AU228" s="222" t="s">
        <v>90</v>
      </c>
      <c r="AY228" s="15" t="s">
        <v>154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5" t="s">
        <v>90</v>
      </c>
      <c r="BK228" s="223">
        <f>ROUND(I228*H228,2)</f>
        <v>0</v>
      </c>
      <c r="BL228" s="15" t="s">
        <v>153</v>
      </c>
      <c r="BM228" s="222" t="s">
        <v>2906</v>
      </c>
    </row>
    <row r="229" spans="1:51" s="13" customFormat="1" ht="12">
      <c r="A229" s="13"/>
      <c r="B229" s="239"/>
      <c r="C229" s="240"/>
      <c r="D229" s="224" t="s">
        <v>223</v>
      </c>
      <c r="E229" s="241" t="s">
        <v>512</v>
      </c>
      <c r="F229" s="242" t="s">
        <v>2907</v>
      </c>
      <c r="G229" s="240"/>
      <c r="H229" s="243">
        <v>874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223</v>
      </c>
      <c r="AU229" s="249" t="s">
        <v>90</v>
      </c>
      <c r="AV229" s="13" t="s">
        <v>162</v>
      </c>
      <c r="AW229" s="13" t="s">
        <v>38</v>
      </c>
      <c r="AX229" s="13" t="s">
        <v>90</v>
      </c>
      <c r="AY229" s="249" t="s">
        <v>154</v>
      </c>
    </row>
    <row r="230" spans="1:65" s="2" customFormat="1" ht="37.8" customHeight="1">
      <c r="A230" s="37"/>
      <c r="B230" s="38"/>
      <c r="C230" s="210" t="s">
        <v>514</v>
      </c>
      <c r="D230" s="210" t="s">
        <v>155</v>
      </c>
      <c r="E230" s="211" t="s">
        <v>2908</v>
      </c>
      <c r="F230" s="212" t="s">
        <v>2909</v>
      </c>
      <c r="G230" s="213" t="s">
        <v>220</v>
      </c>
      <c r="H230" s="214">
        <v>873.87</v>
      </c>
      <c r="I230" s="215"/>
      <c r="J230" s="216">
        <f>ROUND(I230*H230,2)</f>
        <v>0</v>
      </c>
      <c r="K230" s="217"/>
      <c r="L230" s="43"/>
      <c r="M230" s="218" t="s">
        <v>1</v>
      </c>
      <c r="N230" s="219" t="s">
        <v>47</v>
      </c>
      <c r="O230" s="90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153</v>
      </c>
      <c r="AT230" s="222" t="s">
        <v>155</v>
      </c>
      <c r="AU230" s="222" t="s">
        <v>90</v>
      </c>
      <c r="AY230" s="15" t="s">
        <v>154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5" t="s">
        <v>90</v>
      </c>
      <c r="BK230" s="223">
        <f>ROUND(I230*H230,2)</f>
        <v>0</v>
      </c>
      <c r="BL230" s="15" t="s">
        <v>153</v>
      </c>
      <c r="BM230" s="222" t="s">
        <v>2910</v>
      </c>
    </row>
    <row r="231" spans="1:51" s="13" customFormat="1" ht="12">
      <c r="A231" s="13"/>
      <c r="B231" s="239"/>
      <c r="C231" s="240"/>
      <c r="D231" s="224" t="s">
        <v>223</v>
      </c>
      <c r="E231" s="241" t="s">
        <v>518</v>
      </c>
      <c r="F231" s="242" t="s">
        <v>2911</v>
      </c>
      <c r="G231" s="240"/>
      <c r="H231" s="243">
        <v>873.87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223</v>
      </c>
      <c r="AU231" s="249" t="s">
        <v>90</v>
      </c>
      <c r="AV231" s="13" t="s">
        <v>162</v>
      </c>
      <c r="AW231" s="13" t="s">
        <v>38</v>
      </c>
      <c r="AX231" s="13" t="s">
        <v>90</v>
      </c>
      <c r="AY231" s="249" t="s">
        <v>154</v>
      </c>
    </row>
    <row r="232" spans="1:63" s="11" customFormat="1" ht="25.9" customHeight="1">
      <c r="A232" s="11"/>
      <c r="B232" s="196"/>
      <c r="C232" s="197"/>
      <c r="D232" s="198" t="s">
        <v>81</v>
      </c>
      <c r="E232" s="199" t="s">
        <v>162</v>
      </c>
      <c r="F232" s="199" t="s">
        <v>563</v>
      </c>
      <c r="G232" s="197"/>
      <c r="H232" s="197"/>
      <c r="I232" s="200"/>
      <c r="J232" s="201">
        <f>BK232</f>
        <v>0</v>
      </c>
      <c r="K232" s="197"/>
      <c r="L232" s="202"/>
      <c r="M232" s="203"/>
      <c r="N232" s="204"/>
      <c r="O232" s="204"/>
      <c r="P232" s="205">
        <f>SUM(P233:P253)</f>
        <v>0</v>
      </c>
      <c r="Q232" s="204"/>
      <c r="R232" s="205">
        <f>SUM(R233:R253)</f>
        <v>1569.3123866</v>
      </c>
      <c r="S232" s="204"/>
      <c r="T232" s="206">
        <f>SUM(T233:T253)</f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207" t="s">
        <v>153</v>
      </c>
      <c r="AT232" s="208" t="s">
        <v>81</v>
      </c>
      <c r="AU232" s="208" t="s">
        <v>82</v>
      </c>
      <c r="AY232" s="207" t="s">
        <v>154</v>
      </c>
      <c r="BK232" s="209">
        <f>SUM(BK233:BK253)</f>
        <v>0</v>
      </c>
    </row>
    <row r="233" spans="1:65" s="2" customFormat="1" ht="37.8" customHeight="1">
      <c r="A233" s="37"/>
      <c r="B233" s="38"/>
      <c r="C233" s="210" t="s">
        <v>523</v>
      </c>
      <c r="D233" s="210" t="s">
        <v>155</v>
      </c>
      <c r="E233" s="211" t="s">
        <v>600</v>
      </c>
      <c r="F233" s="212" t="s">
        <v>601</v>
      </c>
      <c r="G233" s="213" t="s">
        <v>220</v>
      </c>
      <c r="H233" s="214">
        <v>2522.63</v>
      </c>
      <c r="I233" s="215"/>
      <c r="J233" s="216">
        <f>ROUND(I233*H233,2)</f>
        <v>0</v>
      </c>
      <c r="K233" s="217"/>
      <c r="L233" s="43"/>
      <c r="M233" s="218" t="s">
        <v>1</v>
      </c>
      <c r="N233" s="219" t="s">
        <v>47</v>
      </c>
      <c r="O233" s="90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153</v>
      </c>
      <c r="AT233" s="222" t="s">
        <v>155</v>
      </c>
      <c r="AU233" s="222" t="s">
        <v>90</v>
      </c>
      <c r="AY233" s="15" t="s">
        <v>154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5" t="s">
        <v>90</v>
      </c>
      <c r="BK233" s="223">
        <f>ROUND(I233*H233,2)</f>
        <v>0</v>
      </c>
      <c r="BL233" s="15" t="s">
        <v>153</v>
      </c>
      <c r="BM233" s="222" t="s">
        <v>2912</v>
      </c>
    </row>
    <row r="234" spans="1:51" s="13" customFormat="1" ht="12">
      <c r="A234" s="13"/>
      <c r="B234" s="239"/>
      <c r="C234" s="240"/>
      <c r="D234" s="224" t="s">
        <v>223</v>
      </c>
      <c r="E234" s="241" t="s">
        <v>527</v>
      </c>
      <c r="F234" s="242" t="s">
        <v>2913</v>
      </c>
      <c r="G234" s="240"/>
      <c r="H234" s="243">
        <v>2522.63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223</v>
      </c>
      <c r="AU234" s="249" t="s">
        <v>90</v>
      </c>
      <c r="AV234" s="13" t="s">
        <v>162</v>
      </c>
      <c r="AW234" s="13" t="s">
        <v>38</v>
      </c>
      <c r="AX234" s="13" t="s">
        <v>90</v>
      </c>
      <c r="AY234" s="249" t="s">
        <v>154</v>
      </c>
    </row>
    <row r="235" spans="1:65" s="2" customFormat="1" ht="37.8" customHeight="1">
      <c r="A235" s="37"/>
      <c r="B235" s="38"/>
      <c r="C235" s="210" t="s">
        <v>529</v>
      </c>
      <c r="D235" s="210" t="s">
        <v>155</v>
      </c>
      <c r="E235" s="211" t="s">
        <v>656</v>
      </c>
      <c r="F235" s="212" t="s">
        <v>657</v>
      </c>
      <c r="G235" s="213" t="s">
        <v>324</v>
      </c>
      <c r="H235" s="214">
        <v>600.972</v>
      </c>
      <c r="I235" s="215"/>
      <c r="J235" s="216">
        <f>ROUND(I235*H235,2)</f>
        <v>0</v>
      </c>
      <c r="K235" s="217"/>
      <c r="L235" s="43"/>
      <c r="M235" s="218" t="s">
        <v>1</v>
      </c>
      <c r="N235" s="219" t="s">
        <v>47</v>
      </c>
      <c r="O235" s="90"/>
      <c r="P235" s="220">
        <f>O235*H235</f>
        <v>0</v>
      </c>
      <c r="Q235" s="220">
        <v>2.52625</v>
      </c>
      <c r="R235" s="220">
        <f>Q235*H235</f>
        <v>1518.205515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153</v>
      </c>
      <c r="AT235" s="222" t="s">
        <v>155</v>
      </c>
      <c r="AU235" s="222" t="s">
        <v>90</v>
      </c>
      <c r="AY235" s="15" t="s">
        <v>154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5" t="s">
        <v>90</v>
      </c>
      <c r="BK235" s="223">
        <f>ROUND(I235*H235,2)</f>
        <v>0</v>
      </c>
      <c r="BL235" s="15" t="s">
        <v>153</v>
      </c>
      <c r="BM235" s="222" t="s">
        <v>2914</v>
      </c>
    </row>
    <row r="236" spans="1:51" s="13" customFormat="1" ht="12">
      <c r="A236" s="13"/>
      <c r="B236" s="239"/>
      <c r="C236" s="240"/>
      <c r="D236" s="224" t="s">
        <v>223</v>
      </c>
      <c r="E236" s="241" t="s">
        <v>533</v>
      </c>
      <c r="F236" s="242" t="s">
        <v>2915</v>
      </c>
      <c r="G236" s="240"/>
      <c r="H236" s="243">
        <v>2.51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223</v>
      </c>
      <c r="AU236" s="249" t="s">
        <v>90</v>
      </c>
      <c r="AV236" s="13" t="s">
        <v>162</v>
      </c>
      <c r="AW236" s="13" t="s">
        <v>38</v>
      </c>
      <c r="AX236" s="13" t="s">
        <v>82</v>
      </c>
      <c r="AY236" s="249" t="s">
        <v>154</v>
      </c>
    </row>
    <row r="237" spans="1:51" s="13" customFormat="1" ht="12">
      <c r="A237" s="13"/>
      <c r="B237" s="239"/>
      <c r="C237" s="240"/>
      <c r="D237" s="224" t="s">
        <v>223</v>
      </c>
      <c r="E237" s="241" t="s">
        <v>2916</v>
      </c>
      <c r="F237" s="242" t="s">
        <v>2917</v>
      </c>
      <c r="G237" s="240"/>
      <c r="H237" s="243">
        <v>4.84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223</v>
      </c>
      <c r="AU237" s="249" t="s">
        <v>90</v>
      </c>
      <c r="AV237" s="13" t="s">
        <v>162</v>
      </c>
      <c r="AW237" s="13" t="s">
        <v>38</v>
      </c>
      <c r="AX237" s="13" t="s">
        <v>82</v>
      </c>
      <c r="AY237" s="249" t="s">
        <v>154</v>
      </c>
    </row>
    <row r="238" spans="1:51" s="13" customFormat="1" ht="12">
      <c r="A238" s="13"/>
      <c r="B238" s="239"/>
      <c r="C238" s="240"/>
      <c r="D238" s="224" t="s">
        <v>223</v>
      </c>
      <c r="E238" s="241" t="s">
        <v>2918</v>
      </c>
      <c r="F238" s="242" t="s">
        <v>2919</v>
      </c>
      <c r="G238" s="240"/>
      <c r="H238" s="243">
        <v>585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223</v>
      </c>
      <c r="AU238" s="249" t="s">
        <v>90</v>
      </c>
      <c r="AV238" s="13" t="s">
        <v>162</v>
      </c>
      <c r="AW238" s="13" t="s">
        <v>38</v>
      </c>
      <c r="AX238" s="13" t="s">
        <v>82</v>
      </c>
      <c r="AY238" s="249" t="s">
        <v>154</v>
      </c>
    </row>
    <row r="239" spans="1:51" s="13" customFormat="1" ht="12">
      <c r="A239" s="13"/>
      <c r="B239" s="239"/>
      <c r="C239" s="240"/>
      <c r="D239" s="224" t="s">
        <v>223</v>
      </c>
      <c r="E239" s="241" t="s">
        <v>2920</v>
      </c>
      <c r="F239" s="242" t="s">
        <v>2921</v>
      </c>
      <c r="G239" s="240"/>
      <c r="H239" s="243">
        <v>4.95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223</v>
      </c>
      <c r="AU239" s="249" t="s">
        <v>90</v>
      </c>
      <c r="AV239" s="13" t="s">
        <v>162</v>
      </c>
      <c r="AW239" s="13" t="s">
        <v>38</v>
      </c>
      <c r="AX239" s="13" t="s">
        <v>82</v>
      </c>
      <c r="AY239" s="249" t="s">
        <v>154</v>
      </c>
    </row>
    <row r="240" spans="1:51" s="13" customFormat="1" ht="12">
      <c r="A240" s="13"/>
      <c r="B240" s="239"/>
      <c r="C240" s="240"/>
      <c r="D240" s="224" t="s">
        <v>223</v>
      </c>
      <c r="E240" s="241" t="s">
        <v>2922</v>
      </c>
      <c r="F240" s="242" t="s">
        <v>2923</v>
      </c>
      <c r="G240" s="240"/>
      <c r="H240" s="243">
        <v>3.672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223</v>
      </c>
      <c r="AU240" s="249" t="s">
        <v>90</v>
      </c>
      <c r="AV240" s="13" t="s">
        <v>162</v>
      </c>
      <c r="AW240" s="13" t="s">
        <v>38</v>
      </c>
      <c r="AX240" s="13" t="s">
        <v>82</v>
      </c>
      <c r="AY240" s="249" t="s">
        <v>154</v>
      </c>
    </row>
    <row r="241" spans="1:51" s="13" customFormat="1" ht="12">
      <c r="A241" s="13"/>
      <c r="B241" s="239"/>
      <c r="C241" s="240"/>
      <c r="D241" s="224" t="s">
        <v>223</v>
      </c>
      <c r="E241" s="241" t="s">
        <v>2924</v>
      </c>
      <c r="F241" s="242" t="s">
        <v>2925</v>
      </c>
      <c r="G241" s="240"/>
      <c r="H241" s="243">
        <v>600.972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223</v>
      </c>
      <c r="AU241" s="249" t="s">
        <v>90</v>
      </c>
      <c r="AV241" s="13" t="s">
        <v>162</v>
      </c>
      <c r="AW241" s="13" t="s">
        <v>38</v>
      </c>
      <c r="AX241" s="13" t="s">
        <v>90</v>
      </c>
      <c r="AY241" s="249" t="s">
        <v>154</v>
      </c>
    </row>
    <row r="242" spans="1:65" s="2" customFormat="1" ht="24.15" customHeight="1">
      <c r="A242" s="37"/>
      <c r="B242" s="38"/>
      <c r="C242" s="210" t="s">
        <v>535</v>
      </c>
      <c r="D242" s="210" t="s">
        <v>155</v>
      </c>
      <c r="E242" s="211" t="s">
        <v>685</v>
      </c>
      <c r="F242" s="212" t="s">
        <v>686</v>
      </c>
      <c r="G242" s="213" t="s">
        <v>220</v>
      </c>
      <c r="H242" s="214">
        <v>804.953</v>
      </c>
      <c r="I242" s="215"/>
      <c r="J242" s="216">
        <f>ROUND(I242*H242,2)</f>
        <v>0</v>
      </c>
      <c r="K242" s="217"/>
      <c r="L242" s="43"/>
      <c r="M242" s="218" t="s">
        <v>1</v>
      </c>
      <c r="N242" s="219" t="s">
        <v>47</v>
      </c>
      <c r="O242" s="90"/>
      <c r="P242" s="220">
        <f>O242*H242</f>
        <v>0</v>
      </c>
      <c r="Q242" s="220">
        <v>0.00144</v>
      </c>
      <c r="R242" s="220">
        <f>Q242*H242</f>
        <v>1.15913232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153</v>
      </c>
      <c r="AT242" s="222" t="s">
        <v>155</v>
      </c>
      <c r="AU242" s="222" t="s">
        <v>90</v>
      </c>
      <c r="AY242" s="15" t="s">
        <v>154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5" t="s">
        <v>90</v>
      </c>
      <c r="BK242" s="223">
        <f>ROUND(I242*H242,2)</f>
        <v>0</v>
      </c>
      <c r="BL242" s="15" t="s">
        <v>153</v>
      </c>
      <c r="BM242" s="222" t="s">
        <v>2926</v>
      </c>
    </row>
    <row r="243" spans="1:51" s="13" customFormat="1" ht="12">
      <c r="A243" s="13"/>
      <c r="B243" s="239"/>
      <c r="C243" s="240"/>
      <c r="D243" s="224" t="s">
        <v>223</v>
      </c>
      <c r="E243" s="241" t="s">
        <v>541</v>
      </c>
      <c r="F243" s="242" t="s">
        <v>2927</v>
      </c>
      <c r="G243" s="240"/>
      <c r="H243" s="243">
        <v>781.8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223</v>
      </c>
      <c r="AU243" s="249" t="s">
        <v>90</v>
      </c>
      <c r="AV243" s="13" t="s">
        <v>162</v>
      </c>
      <c r="AW243" s="13" t="s">
        <v>38</v>
      </c>
      <c r="AX243" s="13" t="s">
        <v>82</v>
      </c>
      <c r="AY243" s="249" t="s">
        <v>154</v>
      </c>
    </row>
    <row r="244" spans="1:51" s="13" customFormat="1" ht="12">
      <c r="A244" s="13"/>
      <c r="B244" s="239"/>
      <c r="C244" s="240"/>
      <c r="D244" s="224" t="s">
        <v>223</v>
      </c>
      <c r="E244" s="241" t="s">
        <v>2928</v>
      </c>
      <c r="F244" s="242" t="s">
        <v>2929</v>
      </c>
      <c r="G244" s="240"/>
      <c r="H244" s="243">
        <v>8.4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223</v>
      </c>
      <c r="AU244" s="249" t="s">
        <v>90</v>
      </c>
      <c r="AV244" s="13" t="s">
        <v>162</v>
      </c>
      <c r="AW244" s="13" t="s">
        <v>38</v>
      </c>
      <c r="AX244" s="13" t="s">
        <v>82</v>
      </c>
      <c r="AY244" s="249" t="s">
        <v>154</v>
      </c>
    </row>
    <row r="245" spans="1:51" s="13" customFormat="1" ht="12">
      <c r="A245" s="13"/>
      <c r="B245" s="239"/>
      <c r="C245" s="240"/>
      <c r="D245" s="224" t="s">
        <v>223</v>
      </c>
      <c r="E245" s="241" t="s">
        <v>2930</v>
      </c>
      <c r="F245" s="242" t="s">
        <v>2931</v>
      </c>
      <c r="G245" s="240"/>
      <c r="H245" s="243">
        <v>4.249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223</v>
      </c>
      <c r="AU245" s="249" t="s">
        <v>90</v>
      </c>
      <c r="AV245" s="13" t="s">
        <v>162</v>
      </c>
      <c r="AW245" s="13" t="s">
        <v>38</v>
      </c>
      <c r="AX245" s="13" t="s">
        <v>82</v>
      </c>
      <c r="AY245" s="249" t="s">
        <v>154</v>
      </c>
    </row>
    <row r="246" spans="1:51" s="13" customFormat="1" ht="12">
      <c r="A246" s="13"/>
      <c r="B246" s="239"/>
      <c r="C246" s="240"/>
      <c r="D246" s="224" t="s">
        <v>223</v>
      </c>
      <c r="E246" s="241" t="s">
        <v>2932</v>
      </c>
      <c r="F246" s="242" t="s">
        <v>2933</v>
      </c>
      <c r="G246" s="240"/>
      <c r="H246" s="243">
        <v>5.344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223</v>
      </c>
      <c r="AU246" s="249" t="s">
        <v>90</v>
      </c>
      <c r="AV246" s="13" t="s">
        <v>162</v>
      </c>
      <c r="AW246" s="13" t="s">
        <v>38</v>
      </c>
      <c r="AX246" s="13" t="s">
        <v>82</v>
      </c>
      <c r="AY246" s="249" t="s">
        <v>154</v>
      </c>
    </row>
    <row r="247" spans="1:51" s="13" customFormat="1" ht="12">
      <c r="A247" s="13"/>
      <c r="B247" s="239"/>
      <c r="C247" s="240"/>
      <c r="D247" s="224" t="s">
        <v>223</v>
      </c>
      <c r="E247" s="241" t="s">
        <v>2934</v>
      </c>
      <c r="F247" s="242" t="s">
        <v>2935</v>
      </c>
      <c r="G247" s="240"/>
      <c r="H247" s="243">
        <v>5.16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223</v>
      </c>
      <c r="AU247" s="249" t="s">
        <v>90</v>
      </c>
      <c r="AV247" s="13" t="s">
        <v>162</v>
      </c>
      <c r="AW247" s="13" t="s">
        <v>38</v>
      </c>
      <c r="AX247" s="13" t="s">
        <v>82</v>
      </c>
      <c r="AY247" s="249" t="s">
        <v>154</v>
      </c>
    </row>
    <row r="248" spans="1:51" s="13" customFormat="1" ht="12">
      <c r="A248" s="13"/>
      <c r="B248" s="239"/>
      <c r="C248" s="240"/>
      <c r="D248" s="224" t="s">
        <v>223</v>
      </c>
      <c r="E248" s="241" t="s">
        <v>2936</v>
      </c>
      <c r="F248" s="242" t="s">
        <v>2937</v>
      </c>
      <c r="G248" s="240"/>
      <c r="H248" s="243">
        <v>804.953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223</v>
      </c>
      <c r="AU248" s="249" t="s">
        <v>90</v>
      </c>
      <c r="AV248" s="13" t="s">
        <v>162</v>
      </c>
      <c r="AW248" s="13" t="s">
        <v>38</v>
      </c>
      <c r="AX248" s="13" t="s">
        <v>90</v>
      </c>
      <c r="AY248" s="249" t="s">
        <v>154</v>
      </c>
    </row>
    <row r="249" spans="1:65" s="2" customFormat="1" ht="24.15" customHeight="1">
      <c r="A249" s="37"/>
      <c r="B249" s="38"/>
      <c r="C249" s="210" t="s">
        <v>543</v>
      </c>
      <c r="D249" s="210" t="s">
        <v>155</v>
      </c>
      <c r="E249" s="211" t="s">
        <v>689</v>
      </c>
      <c r="F249" s="212" t="s">
        <v>690</v>
      </c>
      <c r="G249" s="213" t="s">
        <v>220</v>
      </c>
      <c r="H249" s="214">
        <v>804.953</v>
      </c>
      <c r="I249" s="215"/>
      <c r="J249" s="216">
        <f>ROUND(I249*H249,2)</f>
        <v>0</v>
      </c>
      <c r="K249" s="217"/>
      <c r="L249" s="43"/>
      <c r="M249" s="218" t="s">
        <v>1</v>
      </c>
      <c r="N249" s="219" t="s">
        <v>47</v>
      </c>
      <c r="O249" s="90"/>
      <c r="P249" s="220">
        <f>O249*H249</f>
        <v>0</v>
      </c>
      <c r="Q249" s="220">
        <v>4E-05</v>
      </c>
      <c r="R249" s="220">
        <f>Q249*H249</f>
        <v>0.032198120000000004</v>
      </c>
      <c r="S249" s="220">
        <v>0</v>
      </c>
      <c r="T249" s="22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2" t="s">
        <v>153</v>
      </c>
      <c r="AT249" s="222" t="s">
        <v>155</v>
      </c>
      <c r="AU249" s="222" t="s">
        <v>90</v>
      </c>
      <c r="AY249" s="15" t="s">
        <v>154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5" t="s">
        <v>90</v>
      </c>
      <c r="BK249" s="223">
        <f>ROUND(I249*H249,2)</f>
        <v>0</v>
      </c>
      <c r="BL249" s="15" t="s">
        <v>153</v>
      </c>
      <c r="BM249" s="222" t="s">
        <v>2938</v>
      </c>
    </row>
    <row r="250" spans="1:51" s="13" customFormat="1" ht="12">
      <c r="A250" s="13"/>
      <c r="B250" s="239"/>
      <c r="C250" s="240"/>
      <c r="D250" s="224" t="s">
        <v>223</v>
      </c>
      <c r="E250" s="241" t="s">
        <v>547</v>
      </c>
      <c r="F250" s="242" t="s">
        <v>2939</v>
      </c>
      <c r="G250" s="240"/>
      <c r="H250" s="243">
        <v>804.953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223</v>
      </c>
      <c r="AU250" s="249" t="s">
        <v>90</v>
      </c>
      <c r="AV250" s="13" t="s">
        <v>162</v>
      </c>
      <c r="AW250" s="13" t="s">
        <v>38</v>
      </c>
      <c r="AX250" s="13" t="s">
        <v>90</v>
      </c>
      <c r="AY250" s="249" t="s">
        <v>154</v>
      </c>
    </row>
    <row r="251" spans="1:65" s="2" customFormat="1" ht="24.15" customHeight="1">
      <c r="A251" s="37"/>
      <c r="B251" s="38"/>
      <c r="C251" s="210" t="s">
        <v>551</v>
      </c>
      <c r="D251" s="210" t="s">
        <v>155</v>
      </c>
      <c r="E251" s="211" t="s">
        <v>695</v>
      </c>
      <c r="F251" s="212" t="s">
        <v>696</v>
      </c>
      <c r="G251" s="213" t="s">
        <v>486</v>
      </c>
      <c r="H251" s="214">
        <v>48.078</v>
      </c>
      <c r="I251" s="215"/>
      <c r="J251" s="216">
        <f>ROUND(I251*H251,2)</f>
        <v>0</v>
      </c>
      <c r="K251" s="217"/>
      <c r="L251" s="43"/>
      <c r="M251" s="218" t="s">
        <v>1</v>
      </c>
      <c r="N251" s="219" t="s">
        <v>47</v>
      </c>
      <c r="O251" s="90"/>
      <c r="P251" s="220">
        <f>O251*H251</f>
        <v>0</v>
      </c>
      <c r="Q251" s="220">
        <v>1.03822</v>
      </c>
      <c r="R251" s="220">
        <f>Q251*H251</f>
        <v>49.91554116</v>
      </c>
      <c r="S251" s="220">
        <v>0</v>
      </c>
      <c r="T251" s="22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2" t="s">
        <v>153</v>
      </c>
      <c r="AT251" s="222" t="s">
        <v>155</v>
      </c>
      <c r="AU251" s="222" t="s">
        <v>90</v>
      </c>
      <c r="AY251" s="15" t="s">
        <v>154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5" t="s">
        <v>90</v>
      </c>
      <c r="BK251" s="223">
        <f>ROUND(I251*H251,2)</f>
        <v>0</v>
      </c>
      <c r="BL251" s="15" t="s">
        <v>153</v>
      </c>
      <c r="BM251" s="222" t="s">
        <v>2940</v>
      </c>
    </row>
    <row r="252" spans="1:47" s="2" customFormat="1" ht="12">
      <c r="A252" s="37"/>
      <c r="B252" s="38"/>
      <c r="C252" s="39"/>
      <c r="D252" s="224" t="s">
        <v>160</v>
      </c>
      <c r="E252" s="39"/>
      <c r="F252" s="225" t="s">
        <v>698</v>
      </c>
      <c r="G252" s="39"/>
      <c r="H252" s="39"/>
      <c r="I252" s="226"/>
      <c r="J252" s="39"/>
      <c r="K252" s="39"/>
      <c r="L252" s="43"/>
      <c r="M252" s="227"/>
      <c r="N252" s="228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5" t="s">
        <v>160</v>
      </c>
      <c r="AU252" s="15" t="s">
        <v>90</v>
      </c>
    </row>
    <row r="253" spans="1:51" s="13" customFormat="1" ht="12">
      <c r="A253" s="13"/>
      <c r="B253" s="239"/>
      <c r="C253" s="240"/>
      <c r="D253" s="224" t="s">
        <v>223</v>
      </c>
      <c r="E253" s="241" t="s">
        <v>555</v>
      </c>
      <c r="F253" s="242" t="s">
        <v>2941</v>
      </c>
      <c r="G253" s="240"/>
      <c r="H253" s="243">
        <v>48.078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223</v>
      </c>
      <c r="AU253" s="249" t="s">
        <v>90</v>
      </c>
      <c r="AV253" s="13" t="s">
        <v>162</v>
      </c>
      <c r="AW253" s="13" t="s">
        <v>38</v>
      </c>
      <c r="AX253" s="13" t="s">
        <v>90</v>
      </c>
      <c r="AY253" s="249" t="s">
        <v>154</v>
      </c>
    </row>
    <row r="254" spans="1:63" s="11" customFormat="1" ht="25.9" customHeight="1">
      <c r="A254" s="11"/>
      <c r="B254" s="196"/>
      <c r="C254" s="197"/>
      <c r="D254" s="198" t="s">
        <v>81</v>
      </c>
      <c r="E254" s="199" t="s">
        <v>167</v>
      </c>
      <c r="F254" s="199" t="s">
        <v>771</v>
      </c>
      <c r="G254" s="197"/>
      <c r="H254" s="197"/>
      <c r="I254" s="200"/>
      <c r="J254" s="201">
        <f>BK254</f>
        <v>0</v>
      </c>
      <c r="K254" s="197"/>
      <c r="L254" s="202"/>
      <c r="M254" s="203"/>
      <c r="N254" s="204"/>
      <c r="O254" s="204"/>
      <c r="P254" s="205">
        <f>SUM(P255:P295)</f>
        <v>0</v>
      </c>
      <c r="Q254" s="204"/>
      <c r="R254" s="205">
        <f>SUM(R255:R295)</f>
        <v>1393.6797542000002</v>
      </c>
      <c r="S254" s="204"/>
      <c r="T254" s="206">
        <f>SUM(T255:T295)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07" t="s">
        <v>153</v>
      </c>
      <c r="AT254" s="208" t="s">
        <v>81</v>
      </c>
      <c r="AU254" s="208" t="s">
        <v>82</v>
      </c>
      <c r="AY254" s="207" t="s">
        <v>154</v>
      </c>
      <c r="BK254" s="209">
        <f>SUM(BK255:BK295)</f>
        <v>0</v>
      </c>
    </row>
    <row r="255" spans="1:65" s="2" customFormat="1" ht="14.4" customHeight="1">
      <c r="A255" s="37"/>
      <c r="B255" s="38"/>
      <c r="C255" s="210" t="s">
        <v>557</v>
      </c>
      <c r="D255" s="210" t="s">
        <v>155</v>
      </c>
      <c r="E255" s="211" t="s">
        <v>806</v>
      </c>
      <c r="F255" s="212" t="s">
        <v>807</v>
      </c>
      <c r="G255" s="213" t="s">
        <v>220</v>
      </c>
      <c r="H255" s="214">
        <v>1157.54</v>
      </c>
      <c r="I255" s="215"/>
      <c r="J255" s="216">
        <f>ROUND(I255*H255,2)</f>
        <v>0</v>
      </c>
      <c r="K255" s="217"/>
      <c r="L255" s="43"/>
      <c r="M255" s="218" t="s">
        <v>1</v>
      </c>
      <c r="N255" s="219" t="s">
        <v>47</v>
      </c>
      <c r="O255" s="90"/>
      <c r="P255" s="220">
        <f>O255*H255</f>
        <v>0</v>
      </c>
      <c r="Q255" s="220">
        <v>0.00184</v>
      </c>
      <c r="R255" s="220">
        <f>Q255*H255</f>
        <v>2.1298736</v>
      </c>
      <c r="S255" s="220">
        <v>0</v>
      </c>
      <c r="T255" s="22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2" t="s">
        <v>153</v>
      </c>
      <c r="AT255" s="222" t="s">
        <v>155</v>
      </c>
      <c r="AU255" s="222" t="s">
        <v>90</v>
      </c>
      <c r="AY255" s="15" t="s">
        <v>154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5" t="s">
        <v>90</v>
      </c>
      <c r="BK255" s="223">
        <f>ROUND(I255*H255,2)</f>
        <v>0</v>
      </c>
      <c r="BL255" s="15" t="s">
        <v>153</v>
      </c>
      <c r="BM255" s="222" t="s">
        <v>2942</v>
      </c>
    </row>
    <row r="256" spans="1:47" s="2" customFormat="1" ht="12">
      <c r="A256" s="37"/>
      <c r="B256" s="38"/>
      <c r="C256" s="39"/>
      <c r="D256" s="224" t="s">
        <v>160</v>
      </c>
      <c r="E256" s="39"/>
      <c r="F256" s="225" t="s">
        <v>809</v>
      </c>
      <c r="G256" s="39"/>
      <c r="H256" s="39"/>
      <c r="I256" s="226"/>
      <c r="J256" s="39"/>
      <c r="K256" s="39"/>
      <c r="L256" s="43"/>
      <c r="M256" s="227"/>
      <c r="N256" s="228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5" t="s">
        <v>160</v>
      </c>
      <c r="AU256" s="15" t="s">
        <v>90</v>
      </c>
    </row>
    <row r="257" spans="1:51" s="12" customFormat="1" ht="12">
      <c r="A257" s="12"/>
      <c r="B257" s="229"/>
      <c r="C257" s="230"/>
      <c r="D257" s="224" t="s">
        <v>223</v>
      </c>
      <c r="E257" s="231" t="s">
        <v>1</v>
      </c>
      <c r="F257" s="232" t="s">
        <v>2943</v>
      </c>
      <c r="G257" s="230"/>
      <c r="H257" s="231" t="s">
        <v>1</v>
      </c>
      <c r="I257" s="233"/>
      <c r="J257" s="230"/>
      <c r="K257" s="230"/>
      <c r="L257" s="234"/>
      <c r="M257" s="235"/>
      <c r="N257" s="236"/>
      <c r="O257" s="236"/>
      <c r="P257" s="236"/>
      <c r="Q257" s="236"/>
      <c r="R257" s="236"/>
      <c r="S257" s="236"/>
      <c r="T257" s="237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38" t="s">
        <v>223</v>
      </c>
      <c r="AU257" s="238" t="s">
        <v>90</v>
      </c>
      <c r="AV257" s="12" t="s">
        <v>90</v>
      </c>
      <c r="AW257" s="12" t="s">
        <v>38</v>
      </c>
      <c r="AX257" s="12" t="s">
        <v>82</v>
      </c>
      <c r="AY257" s="238" t="s">
        <v>154</v>
      </c>
    </row>
    <row r="258" spans="1:51" s="13" customFormat="1" ht="12">
      <c r="A258" s="13"/>
      <c r="B258" s="239"/>
      <c r="C258" s="240"/>
      <c r="D258" s="224" t="s">
        <v>223</v>
      </c>
      <c r="E258" s="241" t="s">
        <v>561</v>
      </c>
      <c r="F258" s="242" t="s">
        <v>2944</v>
      </c>
      <c r="G258" s="240"/>
      <c r="H258" s="243">
        <v>314.16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223</v>
      </c>
      <c r="AU258" s="249" t="s">
        <v>90</v>
      </c>
      <c r="AV258" s="13" t="s">
        <v>162</v>
      </c>
      <c r="AW258" s="13" t="s">
        <v>38</v>
      </c>
      <c r="AX258" s="13" t="s">
        <v>82</v>
      </c>
      <c r="AY258" s="249" t="s">
        <v>154</v>
      </c>
    </row>
    <row r="259" spans="1:51" s="13" customFormat="1" ht="12">
      <c r="A259" s="13"/>
      <c r="B259" s="239"/>
      <c r="C259" s="240"/>
      <c r="D259" s="224" t="s">
        <v>223</v>
      </c>
      <c r="E259" s="241" t="s">
        <v>2150</v>
      </c>
      <c r="F259" s="242" t="s">
        <v>2945</v>
      </c>
      <c r="G259" s="240"/>
      <c r="H259" s="243">
        <v>289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223</v>
      </c>
      <c r="AU259" s="249" t="s">
        <v>90</v>
      </c>
      <c r="AV259" s="13" t="s">
        <v>162</v>
      </c>
      <c r="AW259" s="13" t="s">
        <v>38</v>
      </c>
      <c r="AX259" s="13" t="s">
        <v>82</v>
      </c>
      <c r="AY259" s="249" t="s">
        <v>154</v>
      </c>
    </row>
    <row r="260" spans="1:51" s="13" customFormat="1" ht="12">
      <c r="A260" s="13"/>
      <c r="B260" s="239"/>
      <c r="C260" s="240"/>
      <c r="D260" s="224" t="s">
        <v>223</v>
      </c>
      <c r="E260" s="241" t="s">
        <v>2152</v>
      </c>
      <c r="F260" s="242" t="s">
        <v>2946</v>
      </c>
      <c r="G260" s="240"/>
      <c r="H260" s="243">
        <v>22.01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223</v>
      </c>
      <c r="AU260" s="249" t="s">
        <v>90</v>
      </c>
      <c r="AV260" s="13" t="s">
        <v>162</v>
      </c>
      <c r="AW260" s="13" t="s">
        <v>38</v>
      </c>
      <c r="AX260" s="13" t="s">
        <v>82</v>
      </c>
      <c r="AY260" s="249" t="s">
        <v>154</v>
      </c>
    </row>
    <row r="261" spans="1:51" s="12" customFormat="1" ht="12">
      <c r="A261" s="12"/>
      <c r="B261" s="229"/>
      <c r="C261" s="230"/>
      <c r="D261" s="224" t="s">
        <v>223</v>
      </c>
      <c r="E261" s="231" t="s">
        <v>1</v>
      </c>
      <c r="F261" s="232" t="s">
        <v>2947</v>
      </c>
      <c r="G261" s="230"/>
      <c r="H261" s="231" t="s">
        <v>1</v>
      </c>
      <c r="I261" s="233"/>
      <c r="J261" s="230"/>
      <c r="K261" s="230"/>
      <c r="L261" s="234"/>
      <c r="M261" s="235"/>
      <c r="N261" s="236"/>
      <c r="O261" s="236"/>
      <c r="P261" s="236"/>
      <c r="Q261" s="236"/>
      <c r="R261" s="236"/>
      <c r="S261" s="236"/>
      <c r="T261" s="237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38" t="s">
        <v>223</v>
      </c>
      <c r="AU261" s="238" t="s">
        <v>90</v>
      </c>
      <c r="AV261" s="12" t="s">
        <v>90</v>
      </c>
      <c r="AW261" s="12" t="s">
        <v>38</v>
      </c>
      <c r="AX261" s="12" t="s">
        <v>82</v>
      </c>
      <c r="AY261" s="238" t="s">
        <v>154</v>
      </c>
    </row>
    <row r="262" spans="1:51" s="13" customFormat="1" ht="12">
      <c r="A262" s="13"/>
      <c r="B262" s="239"/>
      <c r="C262" s="240"/>
      <c r="D262" s="224" t="s">
        <v>223</v>
      </c>
      <c r="E262" s="241" t="s">
        <v>2154</v>
      </c>
      <c r="F262" s="242" t="s">
        <v>2948</v>
      </c>
      <c r="G262" s="240"/>
      <c r="H262" s="243">
        <v>236.64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223</v>
      </c>
      <c r="AU262" s="249" t="s">
        <v>90</v>
      </c>
      <c r="AV262" s="13" t="s">
        <v>162</v>
      </c>
      <c r="AW262" s="13" t="s">
        <v>38</v>
      </c>
      <c r="AX262" s="13" t="s">
        <v>82</v>
      </c>
      <c r="AY262" s="249" t="s">
        <v>154</v>
      </c>
    </row>
    <row r="263" spans="1:51" s="13" customFormat="1" ht="12">
      <c r="A263" s="13"/>
      <c r="B263" s="239"/>
      <c r="C263" s="240"/>
      <c r="D263" s="224" t="s">
        <v>223</v>
      </c>
      <c r="E263" s="241" t="s">
        <v>2949</v>
      </c>
      <c r="F263" s="242" t="s">
        <v>2950</v>
      </c>
      <c r="G263" s="240"/>
      <c r="H263" s="243">
        <v>280.5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223</v>
      </c>
      <c r="AU263" s="249" t="s">
        <v>90</v>
      </c>
      <c r="AV263" s="13" t="s">
        <v>162</v>
      </c>
      <c r="AW263" s="13" t="s">
        <v>38</v>
      </c>
      <c r="AX263" s="13" t="s">
        <v>82</v>
      </c>
      <c r="AY263" s="249" t="s">
        <v>154</v>
      </c>
    </row>
    <row r="264" spans="1:51" s="13" customFormat="1" ht="12">
      <c r="A264" s="13"/>
      <c r="B264" s="239"/>
      <c r="C264" s="240"/>
      <c r="D264" s="224" t="s">
        <v>223</v>
      </c>
      <c r="E264" s="241" t="s">
        <v>2951</v>
      </c>
      <c r="F264" s="242" t="s">
        <v>2952</v>
      </c>
      <c r="G264" s="240"/>
      <c r="H264" s="243">
        <v>15.23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223</v>
      </c>
      <c r="AU264" s="249" t="s">
        <v>90</v>
      </c>
      <c r="AV264" s="13" t="s">
        <v>162</v>
      </c>
      <c r="AW264" s="13" t="s">
        <v>38</v>
      </c>
      <c r="AX264" s="13" t="s">
        <v>82</v>
      </c>
      <c r="AY264" s="249" t="s">
        <v>154</v>
      </c>
    </row>
    <row r="265" spans="1:51" s="13" customFormat="1" ht="12">
      <c r="A265" s="13"/>
      <c r="B265" s="239"/>
      <c r="C265" s="240"/>
      <c r="D265" s="224" t="s">
        <v>223</v>
      </c>
      <c r="E265" s="241" t="s">
        <v>2953</v>
      </c>
      <c r="F265" s="242" t="s">
        <v>2954</v>
      </c>
      <c r="G265" s="240"/>
      <c r="H265" s="243">
        <v>1157.54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223</v>
      </c>
      <c r="AU265" s="249" t="s">
        <v>90</v>
      </c>
      <c r="AV265" s="13" t="s">
        <v>162</v>
      </c>
      <c r="AW265" s="13" t="s">
        <v>38</v>
      </c>
      <c r="AX265" s="13" t="s">
        <v>90</v>
      </c>
      <c r="AY265" s="249" t="s">
        <v>154</v>
      </c>
    </row>
    <row r="266" spans="1:65" s="2" customFormat="1" ht="24.15" customHeight="1">
      <c r="A266" s="37"/>
      <c r="B266" s="38"/>
      <c r="C266" s="210" t="s">
        <v>564</v>
      </c>
      <c r="D266" s="210" t="s">
        <v>155</v>
      </c>
      <c r="E266" s="211" t="s">
        <v>843</v>
      </c>
      <c r="F266" s="212" t="s">
        <v>844</v>
      </c>
      <c r="G266" s="213" t="s">
        <v>324</v>
      </c>
      <c r="H266" s="214">
        <v>538.738</v>
      </c>
      <c r="I266" s="215"/>
      <c r="J266" s="216">
        <f>ROUND(I266*H266,2)</f>
        <v>0</v>
      </c>
      <c r="K266" s="217"/>
      <c r="L266" s="43"/>
      <c r="M266" s="218" t="s">
        <v>1</v>
      </c>
      <c r="N266" s="219" t="s">
        <v>47</v>
      </c>
      <c r="O266" s="90"/>
      <c r="P266" s="220">
        <f>O266*H266</f>
        <v>0</v>
      </c>
      <c r="Q266" s="220">
        <v>2.45329</v>
      </c>
      <c r="R266" s="220">
        <f>Q266*H266</f>
        <v>1321.68054802</v>
      </c>
      <c r="S266" s="220">
        <v>0</v>
      </c>
      <c r="T266" s="22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2" t="s">
        <v>153</v>
      </c>
      <c r="AT266" s="222" t="s">
        <v>155</v>
      </c>
      <c r="AU266" s="222" t="s">
        <v>90</v>
      </c>
      <c r="AY266" s="15" t="s">
        <v>154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5" t="s">
        <v>90</v>
      </c>
      <c r="BK266" s="223">
        <f>ROUND(I266*H266,2)</f>
        <v>0</v>
      </c>
      <c r="BL266" s="15" t="s">
        <v>153</v>
      </c>
      <c r="BM266" s="222" t="s">
        <v>2955</v>
      </c>
    </row>
    <row r="267" spans="1:51" s="13" customFormat="1" ht="12">
      <c r="A267" s="13"/>
      <c r="B267" s="239"/>
      <c r="C267" s="240"/>
      <c r="D267" s="224" t="s">
        <v>223</v>
      </c>
      <c r="E267" s="241" t="s">
        <v>569</v>
      </c>
      <c r="F267" s="242" t="s">
        <v>2956</v>
      </c>
      <c r="G267" s="240"/>
      <c r="H267" s="243">
        <v>4.208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223</v>
      </c>
      <c r="AU267" s="249" t="s">
        <v>90</v>
      </c>
      <c r="AV267" s="13" t="s">
        <v>162</v>
      </c>
      <c r="AW267" s="13" t="s">
        <v>38</v>
      </c>
      <c r="AX267" s="13" t="s">
        <v>82</v>
      </c>
      <c r="AY267" s="249" t="s">
        <v>154</v>
      </c>
    </row>
    <row r="268" spans="1:51" s="13" customFormat="1" ht="12">
      <c r="A268" s="13"/>
      <c r="B268" s="239"/>
      <c r="C268" s="240"/>
      <c r="D268" s="224" t="s">
        <v>223</v>
      </c>
      <c r="E268" s="241" t="s">
        <v>2957</v>
      </c>
      <c r="F268" s="242" t="s">
        <v>2958</v>
      </c>
      <c r="G268" s="240"/>
      <c r="H268" s="243">
        <v>523.2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223</v>
      </c>
      <c r="AU268" s="249" t="s">
        <v>90</v>
      </c>
      <c r="AV268" s="13" t="s">
        <v>162</v>
      </c>
      <c r="AW268" s="13" t="s">
        <v>38</v>
      </c>
      <c r="AX268" s="13" t="s">
        <v>82</v>
      </c>
      <c r="AY268" s="249" t="s">
        <v>154</v>
      </c>
    </row>
    <row r="269" spans="1:51" s="13" customFormat="1" ht="12">
      <c r="A269" s="13"/>
      <c r="B269" s="239"/>
      <c r="C269" s="240"/>
      <c r="D269" s="224" t="s">
        <v>223</v>
      </c>
      <c r="E269" s="241" t="s">
        <v>2959</v>
      </c>
      <c r="F269" s="242" t="s">
        <v>2960</v>
      </c>
      <c r="G269" s="240"/>
      <c r="H269" s="243">
        <v>-3.24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223</v>
      </c>
      <c r="AU269" s="249" t="s">
        <v>90</v>
      </c>
      <c r="AV269" s="13" t="s">
        <v>162</v>
      </c>
      <c r="AW269" s="13" t="s">
        <v>38</v>
      </c>
      <c r="AX269" s="13" t="s">
        <v>82</v>
      </c>
      <c r="AY269" s="249" t="s">
        <v>154</v>
      </c>
    </row>
    <row r="270" spans="1:51" s="13" customFormat="1" ht="12">
      <c r="A270" s="13"/>
      <c r="B270" s="239"/>
      <c r="C270" s="240"/>
      <c r="D270" s="224" t="s">
        <v>223</v>
      </c>
      <c r="E270" s="241" t="s">
        <v>2961</v>
      </c>
      <c r="F270" s="242" t="s">
        <v>2962</v>
      </c>
      <c r="G270" s="240"/>
      <c r="H270" s="243">
        <v>-0.81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223</v>
      </c>
      <c r="AU270" s="249" t="s">
        <v>90</v>
      </c>
      <c r="AV270" s="13" t="s">
        <v>162</v>
      </c>
      <c r="AW270" s="13" t="s">
        <v>38</v>
      </c>
      <c r="AX270" s="13" t="s">
        <v>82</v>
      </c>
      <c r="AY270" s="249" t="s">
        <v>154</v>
      </c>
    </row>
    <row r="271" spans="1:51" s="13" customFormat="1" ht="12">
      <c r="A271" s="13"/>
      <c r="B271" s="239"/>
      <c r="C271" s="240"/>
      <c r="D271" s="224" t="s">
        <v>223</v>
      </c>
      <c r="E271" s="241" t="s">
        <v>2963</v>
      </c>
      <c r="F271" s="242" t="s">
        <v>2964</v>
      </c>
      <c r="G271" s="240"/>
      <c r="H271" s="243">
        <v>7.84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223</v>
      </c>
      <c r="AU271" s="249" t="s">
        <v>90</v>
      </c>
      <c r="AV271" s="13" t="s">
        <v>162</v>
      </c>
      <c r="AW271" s="13" t="s">
        <v>38</v>
      </c>
      <c r="AX271" s="13" t="s">
        <v>82</v>
      </c>
      <c r="AY271" s="249" t="s">
        <v>154</v>
      </c>
    </row>
    <row r="272" spans="1:51" s="13" customFormat="1" ht="12">
      <c r="A272" s="13"/>
      <c r="B272" s="239"/>
      <c r="C272" s="240"/>
      <c r="D272" s="224" t="s">
        <v>223</v>
      </c>
      <c r="E272" s="241" t="s">
        <v>2965</v>
      </c>
      <c r="F272" s="242" t="s">
        <v>2966</v>
      </c>
      <c r="G272" s="240"/>
      <c r="H272" s="243">
        <v>4.8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223</v>
      </c>
      <c r="AU272" s="249" t="s">
        <v>90</v>
      </c>
      <c r="AV272" s="13" t="s">
        <v>162</v>
      </c>
      <c r="AW272" s="13" t="s">
        <v>38</v>
      </c>
      <c r="AX272" s="13" t="s">
        <v>82</v>
      </c>
      <c r="AY272" s="249" t="s">
        <v>154</v>
      </c>
    </row>
    <row r="273" spans="1:51" s="13" customFormat="1" ht="12">
      <c r="A273" s="13"/>
      <c r="B273" s="239"/>
      <c r="C273" s="240"/>
      <c r="D273" s="224" t="s">
        <v>223</v>
      </c>
      <c r="E273" s="241" t="s">
        <v>2967</v>
      </c>
      <c r="F273" s="242" t="s">
        <v>2968</v>
      </c>
      <c r="G273" s="240"/>
      <c r="H273" s="243">
        <v>2.74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223</v>
      </c>
      <c r="AU273" s="249" t="s">
        <v>90</v>
      </c>
      <c r="AV273" s="13" t="s">
        <v>162</v>
      </c>
      <c r="AW273" s="13" t="s">
        <v>38</v>
      </c>
      <c r="AX273" s="13" t="s">
        <v>82</v>
      </c>
      <c r="AY273" s="249" t="s">
        <v>154</v>
      </c>
    </row>
    <row r="274" spans="1:51" s="13" customFormat="1" ht="12">
      <c r="A274" s="13"/>
      <c r="B274" s="239"/>
      <c r="C274" s="240"/>
      <c r="D274" s="224" t="s">
        <v>223</v>
      </c>
      <c r="E274" s="241" t="s">
        <v>2969</v>
      </c>
      <c r="F274" s="242" t="s">
        <v>2970</v>
      </c>
      <c r="G274" s="240"/>
      <c r="H274" s="243">
        <v>538.738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223</v>
      </c>
      <c r="AU274" s="249" t="s">
        <v>90</v>
      </c>
      <c r="AV274" s="13" t="s">
        <v>162</v>
      </c>
      <c r="AW274" s="13" t="s">
        <v>38</v>
      </c>
      <c r="AX274" s="13" t="s">
        <v>90</v>
      </c>
      <c r="AY274" s="249" t="s">
        <v>154</v>
      </c>
    </row>
    <row r="275" spans="1:65" s="2" customFormat="1" ht="24.15" customHeight="1">
      <c r="A275" s="37"/>
      <c r="B275" s="38"/>
      <c r="C275" s="210" t="s">
        <v>571</v>
      </c>
      <c r="D275" s="210" t="s">
        <v>155</v>
      </c>
      <c r="E275" s="211" t="s">
        <v>878</v>
      </c>
      <c r="F275" s="212" t="s">
        <v>879</v>
      </c>
      <c r="G275" s="213" t="s">
        <v>220</v>
      </c>
      <c r="H275" s="214">
        <v>2333.87</v>
      </c>
      <c r="I275" s="215"/>
      <c r="J275" s="216">
        <f>ROUND(I275*H275,2)</f>
        <v>0</v>
      </c>
      <c r="K275" s="217"/>
      <c r="L275" s="43"/>
      <c r="M275" s="218" t="s">
        <v>1</v>
      </c>
      <c r="N275" s="219" t="s">
        <v>47</v>
      </c>
      <c r="O275" s="90"/>
      <c r="P275" s="220">
        <f>O275*H275</f>
        <v>0</v>
      </c>
      <c r="Q275" s="220">
        <v>0.00237</v>
      </c>
      <c r="R275" s="220">
        <f>Q275*H275</f>
        <v>5.5312719</v>
      </c>
      <c r="S275" s="220">
        <v>0</v>
      </c>
      <c r="T275" s="22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2" t="s">
        <v>153</v>
      </c>
      <c r="AT275" s="222" t="s">
        <v>155</v>
      </c>
      <c r="AU275" s="222" t="s">
        <v>90</v>
      </c>
      <c r="AY275" s="15" t="s">
        <v>154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5" t="s">
        <v>90</v>
      </c>
      <c r="BK275" s="223">
        <f>ROUND(I275*H275,2)</f>
        <v>0</v>
      </c>
      <c r="BL275" s="15" t="s">
        <v>153</v>
      </c>
      <c r="BM275" s="222" t="s">
        <v>2971</v>
      </c>
    </row>
    <row r="276" spans="1:51" s="13" customFormat="1" ht="12">
      <c r="A276" s="13"/>
      <c r="B276" s="239"/>
      <c r="C276" s="240"/>
      <c r="D276" s="224" t="s">
        <v>223</v>
      </c>
      <c r="E276" s="241" t="s">
        <v>575</v>
      </c>
      <c r="F276" s="242" t="s">
        <v>2972</v>
      </c>
      <c r="G276" s="240"/>
      <c r="H276" s="243">
        <v>2221.79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223</v>
      </c>
      <c r="AU276" s="249" t="s">
        <v>90</v>
      </c>
      <c r="AV276" s="13" t="s">
        <v>162</v>
      </c>
      <c r="AW276" s="13" t="s">
        <v>38</v>
      </c>
      <c r="AX276" s="13" t="s">
        <v>82</v>
      </c>
      <c r="AY276" s="249" t="s">
        <v>154</v>
      </c>
    </row>
    <row r="277" spans="1:51" s="13" customFormat="1" ht="12">
      <c r="A277" s="13"/>
      <c r="B277" s="239"/>
      <c r="C277" s="240"/>
      <c r="D277" s="224" t="s">
        <v>223</v>
      </c>
      <c r="E277" s="241" t="s">
        <v>2973</v>
      </c>
      <c r="F277" s="242" t="s">
        <v>2974</v>
      </c>
      <c r="G277" s="240"/>
      <c r="H277" s="243">
        <v>11.6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223</v>
      </c>
      <c r="AU277" s="249" t="s">
        <v>90</v>
      </c>
      <c r="AV277" s="13" t="s">
        <v>162</v>
      </c>
      <c r="AW277" s="13" t="s">
        <v>38</v>
      </c>
      <c r="AX277" s="13" t="s">
        <v>82</v>
      </c>
      <c r="AY277" s="249" t="s">
        <v>154</v>
      </c>
    </row>
    <row r="278" spans="1:51" s="13" customFormat="1" ht="12">
      <c r="A278" s="13"/>
      <c r="B278" s="239"/>
      <c r="C278" s="240"/>
      <c r="D278" s="224" t="s">
        <v>223</v>
      </c>
      <c r="E278" s="241" t="s">
        <v>2975</v>
      </c>
      <c r="F278" s="242" t="s">
        <v>2976</v>
      </c>
      <c r="G278" s="240"/>
      <c r="H278" s="243">
        <v>20.23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223</v>
      </c>
      <c r="AU278" s="249" t="s">
        <v>90</v>
      </c>
      <c r="AV278" s="13" t="s">
        <v>162</v>
      </c>
      <c r="AW278" s="13" t="s">
        <v>38</v>
      </c>
      <c r="AX278" s="13" t="s">
        <v>82</v>
      </c>
      <c r="AY278" s="249" t="s">
        <v>154</v>
      </c>
    </row>
    <row r="279" spans="1:51" s="13" customFormat="1" ht="12">
      <c r="A279" s="13"/>
      <c r="B279" s="239"/>
      <c r="C279" s="240"/>
      <c r="D279" s="224" t="s">
        <v>223</v>
      </c>
      <c r="E279" s="241" t="s">
        <v>2977</v>
      </c>
      <c r="F279" s="242" t="s">
        <v>2978</v>
      </c>
      <c r="G279" s="240"/>
      <c r="H279" s="243">
        <v>3.51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223</v>
      </c>
      <c r="AU279" s="249" t="s">
        <v>90</v>
      </c>
      <c r="AV279" s="13" t="s">
        <v>162</v>
      </c>
      <c r="AW279" s="13" t="s">
        <v>38</v>
      </c>
      <c r="AX279" s="13" t="s">
        <v>82</v>
      </c>
      <c r="AY279" s="249" t="s">
        <v>154</v>
      </c>
    </row>
    <row r="280" spans="1:51" s="13" customFormat="1" ht="12">
      <c r="A280" s="13"/>
      <c r="B280" s="239"/>
      <c r="C280" s="240"/>
      <c r="D280" s="224" t="s">
        <v>223</v>
      </c>
      <c r="E280" s="241" t="s">
        <v>2979</v>
      </c>
      <c r="F280" s="242" t="s">
        <v>2980</v>
      </c>
      <c r="G280" s="240"/>
      <c r="H280" s="243">
        <v>5.75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223</v>
      </c>
      <c r="AU280" s="249" t="s">
        <v>90</v>
      </c>
      <c r="AV280" s="13" t="s">
        <v>162</v>
      </c>
      <c r="AW280" s="13" t="s">
        <v>38</v>
      </c>
      <c r="AX280" s="13" t="s">
        <v>82</v>
      </c>
      <c r="AY280" s="249" t="s">
        <v>154</v>
      </c>
    </row>
    <row r="281" spans="1:51" s="13" customFormat="1" ht="12">
      <c r="A281" s="13"/>
      <c r="B281" s="239"/>
      <c r="C281" s="240"/>
      <c r="D281" s="224" t="s">
        <v>223</v>
      </c>
      <c r="E281" s="241" t="s">
        <v>2981</v>
      </c>
      <c r="F281" s="242" t="s">
        <v>2982</v>
      </c>
      <c r="G281" s="240"/>
      <c r="H281" s="243">
        <v>25.63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223</v>
      </c>
      <c r="AU281" s="249" t="s">
        <v>90</v>
      </c>
      <c r="AV281" s="13" t="s">
        <v>162</v>
      </c>
      <c r="AW281" s="13" t="s">
        <v>38</v>
      </c>
      <c r="AX281" s="13" t="s">
        <v>82</v>
      </c>
      <c r="AY281" s="249" t="s">
        <v>154</v>
      </c>
    </row>
    <row r="282" spans="1:51" s="13" customFormat="1" ht="12">
      <c r="A282" s="13"/>
      <c r="B282" s="239"/>
      <c r="C282" s="240"/>
      <c r="D282" s="224" t="s">
        <v>223</v>
      </c>
      <c r="E282" s="241" t="s">
        <v>2983</v>
      </c>
      <c r="F282" s="242" t="s">
        <v>2984</v>
      </c>
      <c r="G282" s="240"/>
      <c r="H282" s="243">
        <v>45.36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223</v>
      </c>
      <c r="AU282" s="249" t="s">
        <v>90</v>
      </c>
      <c r="AV282" s="13" t="s">
        <v>162</v>
      </c>
      <c r="AW282" s="13" t="s">
        <v>38</v>
      </c>
      <c r="AX282" s="13" t="s">
        <v>82</v>
      </c>
      <c r="AY282" s="249" t="s">
        <v>154</v>
      </c>
    </row>
    <row r="283" spans="1:51" s="13" customFormat="1" ht="12">
      <c r="A283" s="13"/>
      <c r="B283" s="239"/>
      <c r="C283" s="240"/>
      <c r="D283" s="224" t="s">
        <v>223</v>
      </c>
      <c r="E283" s="241" t="s">
        <v>2985</v>
      </c>
      <c r="F283" s="242" t="s">
        <v>2986</v>
      </c>
      <c r="G283" s="240"/>
      <c r="H283" s="243">
        <v>2333.87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223</v>
      </c>
      <c r="AU283" s="249" t="s">
        <v>90</v>
      </c>
      <c r="AV283" s="13" t="s">
        <v>162</v>
      </c>
      <c r="AW283" s="13" t="s">
        <v>38</v>
      </c>
      <c r="AX283" s="13" t="s">
        <v>90</v>
      </c>
      <c r="AY283" s="249" t="s">
        <v>154</v>
      </c>
    </row>
    <row r="284" spans="1:65" s="2" customFormat="1" ht="24.15" customHeight="1">
      <c r="A284" s="37"/>
      <c r="B284" s="38"/>
      <c r="C284" s="210" t="s">
        <v>577</v>
      </c>
      <c r="D284" s="210" t="s">
        <v>155</v>
      </c>
      <c r="E284" s="211" t="s">
        <v>882</v>
      </c>
      <c r="F284" s="212" t="s">
        <v>883</v>
      </c>
      <c r="G284" s="213" t="s">
        <v>220</v>
      </c>
      <c r="H284" s="214">
        <v>2333.87</v>
      </c>
      <c r="I284" s="215"/>
      <c r="J284" s="216">
        <f>ROUND(I284*H284,2)</f>
        <v>0</v>
      </c>
      <c r="K284" s="217"/>
      <c r="L284" s="43"/>
      <c r="M284" s="218" t="s">
        <v>1</v>
      </c>
      <c r="N284" s="219" t="s">
        <v>47</v>
      </c>
      <c r="O284" s="90"/>
      <c r="P284" s="220">
        <f>O284*H284</f>
        <v>0</v>
      </c>
      <c r="Q284" s="220">
        <v>0</v>
      </c>
      <c r="R284" s="220">
        <f>Q284*H284</f>
        <v>0</v>
      </c>
      <c r="S284" s="220">
        <v>0</v>
      </c>
      <c r="T284" s="22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2" t="s">
        <v>153</v>
      </c>
      <c r="AT284" s="222" t="s">
        <v>155</v>
      </c>
      <c r="AU284" s="222" t="s">
        <v>90</v>
      </c>
      <c r="AY284" s="15" t="s">
        <v>154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5" t="s">
        <v>90</v>
      </c>
      <c r="BK284" s="223">
        <f>ROUND(I284*H284,2)</f>
        <v>0</v>
      </c>
      <c r="BL284" s="15" t="s">
        <v>153</v>
      </c>
      <c r="BM284" s="222" t="s">
        <v>2987</v>
      </c>
    </row>
    <row r="285" spans="1:51" s="13" customFormat="1" ht="12">
      <c r="A285" s="13"/>
      <c r="B285" s="239"/>
      <c r="C285" s="240"/>
      <c r="D285" s="224" t="s">
        <v>223</v>
      </c>
      <c r="E285" s="241" t="s">
        <v>582</v>
      </c>
      <c r="F285" s="242" t="s">
        <v>2988</v>
      </c>
      <c r="G285" s="240"/>
      <c r="H285" s="243">
        <v>2333.87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223</v>
      </c>
      <c r="AU285" s="249" t="s">
        <v>90</v>
      </c>
      <c r="AV285" s="13" t="s">
        <v>162</v>
      </c>
      <c r="AW285" s="13" t="s">
        <v>38</v>
      </c>
      <c r="AX285" s="13" t="s">
        <v>90</v>
      </c>
      <c r="AY285" s="249" t="s">
        <v>154</v>
      </c>
    </row>
    <row r="286" spans="1:65" s="2" customFormat="1" ht="24.15" customHeight="1">
      <c r="A286" s="37"/>
      <c r="B286" s="38"/>
      <c r="C286" s="210" t="s">
        <v>584</v>
      </c>
      <c r="D286" s="210" t="s">
        <v>155</v>
      </c>
      <c r="E286" s="211" t="s">
        <v>888</v>
      </c>
      <c r="F286" s="212" t="s">
        <v>889</v>
      </c>
      <c r="G286" s="213" t="s">
        <v>486</v>
      </c>
      <c r="H286" s="214">
        <v>59.261</v>
      </c>
      <c r="I286" s="215"/>
      <c r="J286" s="216">
        <f>ROUND(I286*H286,2)</f>
        <v>0</v>
      </c>
      <c r="K286" s="217"/>
      <c r="L286" s="43"/>
      <c r="M286" s="218" t="s">
        <v>1</v>
      </c>
      <c r="N286" s="219" t="s">
        <v>47</v>
      </c>
      <c r="O286" s="90"/>
      <c r="P286" s="220">
        <f>O286*H286</f>
        <v>0</v>
      </c>
      <c r="Q286" s="220">
        <v>1.05388</v>
      </c>
      <c r="R286" s="220">
        <f>Q286*H286</f>
        <v>62.453982679999996</v>
      </c>
      <c r="S286" s="220">
        <v>0</v>
      </c>
      <c r="T286" s="22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2" t="s">
        <v>153</v>
      </c>
      <c r="AT286" s="222" t="s">
        <v>155</v>
      </c>
      <c r="AU286" s="222" t="s">
        <v>90</v>
      </c>
      <c r="AY286" s="15" t="s">
        <v>154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5" t="s">
        <v>90</v>
      </c>
      <c r="BK286" s="223">
        <f>ROUND(I286*H286,2)</f>
        <v>0</v>
      </c>
      <c r="BL286" s="15" t="s">
        <v>153</v>
      </c>
      <c r="BM286" s="222" t="s">
        <v>2989</v>
      </c>
    </row>
    <row r="287" spans="1:47" s="2" customFormat="1" ht="12">
      <c r="A287" s="37"/>
      <c r="B287" s="38"/>
      <c r="C287" s="39"/>
      <c r="D287" s="224" t="s">
        <v>160</v>
      </c>
      <c r="E287" s="39"/>
      <c r="F287" s="225" t="s">
        <v>891</v>
      </c>
      <c r="G287" s="39"/>
      <c r="H287" s="39"/>
      <c r="I287" s="226"/>
      <c r="J287" s="39"/>
      <c r="K287" s="39"/>
      <c r="L287" s="43"/>
      <c r="M287" s="227"/>
      <c r="N287" s="228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5" t="s">
        <v>160</v>
      </c>
      <c r="AU287" s="15" t="s">
        <v>90</v>
      </c>
    </row>
    <row r="288" spans="1:51" s="13" customFormat="1" ht="12">
      <c r="A288" s="13"/>
      <c r="B288" s="239"/>
      <c r="C288" s="240"/>
      <c r="D288" s="224" t="s">
        <v>223</v>
      </c>
      <c r="E288" s="241" t="s">
        <v>588</v>
      </c>
      <c r="F288" s="242" t="s">
        <v>2990</v>
      </c>
      <c r="G288" s="240"/>
      <c r="H288" s="243">
        <v>59.261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223</v>
      </c>
      <c r="AU288" s="249" t="s">
        <v>90</v>
      </c>
      <c r="AV288" s="13" t="s">
        <v>162</v>
      </c>
      <c r="AW288" s="13" t="s">
        <v>38</v>
      </c>
      <c r="AX288" s="13" t="s">
        <v>90</v>
      </c>
      <c r="AY288" s="249" t="s">
        <v>154</v>
      </c>
    </row>
    <row r="289" spans="1:65" s="2" customFormat="1" ht="24.15" customHeight="1">
      <c r="A289" s="37"/>
      <c r="B289" s="38"/>
      <c r="C289" s="210" t="s">
        <v>590</v>
      </c>
      <c r="D289" s="210" t="s">
        <v>155</v>
      </c>
      <c r="E289" s="211" t="s">
        <v>899</v>
      </c>
      <c r="F289" s="212" t="s">
        <v>900</v>
      </c>
      <c r="G289" s="213" t="s">
        <v>253</v>
      </c>
      <c r="H289" s="214">
        <v>26.6</v>
      </c>
      <c r="I289" s="215"/>
      <c r="J289" s="216">
        <f>ROUND(I289*H289,2)</f>
        <v>0</v>
      </c>
      <c r="K289" s="217"/>
      <c r="L289" s="43"/>
      <c r="M289" s="218" t="s">
        <v>1</v>
      </c>
      <c r="N289" s="219" t="s">
        <v>47</v>
      </c>
      <c r="O289" s="90"/>
      <c r="P289" s="220">
        <f>O289*H289</f>
        <v>0</v>
      </c>
      <c r="Q289" s="220">
        <v>0.00033</v>
      </c>
      <c r="R289" s="220">
        <f>Q289*H289</f>
        <v>0.008778000000000001</v>
      </c>
      <c r="S289" s="220">
        <v>0</v>
      </c>
      <c r="T289" s="22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2" t="s">
        <v>153</v>
      </c>
      <c r="AT289" s="222" t="s">
        <v>155</v>
      </c>
      <c r="AU289" s="222" t="s">
        <v>90</v>
      </c>
      <c r="AY289" s="15" t="s">
        <v>154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5" t="s">
        <v>90</v>
      </c>
      <c r="BK289" s="223">
        <f>ROUND(I289*H289,2)</f>
        <v>0</v>
      </c>
      <c r="BL289" s="15" t="s">
        <v>153</v>
      </c>
      <c r="BM289" s="222" t="s">
        <v>2991</v>
      </c>
    </row>
    <row r="290" spans="1:51" s="13" customFormat="1" ht="12">
      <c r="A290" s="13"/>
      <c r="B290" s="239"/>
      <c r="C290" s="240"/>
      <c r="D290" s="224" t="s">
        <v>223</v>
      </c>
      <c r="E290" s="241" t="s">
        <v>1906</v>
      </c>
      <c r="F290" s="242" t="s">
        <v>2992</v>
      </c>
      <c r="G290" s="240"/>
      <c r="H290" s="243">
        <v>8.6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223</v>
      </c>
      <c r="AU290" s="249" t="s">
        <v>90</v>
      </c>
      <c r="AV290" s="13" t="s">
        <v>162</v>
      </c>
      <c r="AW290" s="13" t="s">
        <v>38</v>
      </c>
      <c r="AX290" s="13" t="s">
        <v>82</v>
      </c>
      <c r="AY290" s="249" t="s">
        <v>154</v>
      </c>
    </row>
    <row r="291" spans="1:51" s="13" customFormat="1" ht="12">
      <c r="A291" s="13"/>
      <c r="B291" s="239"/>
      <c r="C291" s="240"/>
      <c r="D291" s="224" t="s">
        <v>223</v>
      </c>
      <c r="E291" s="241" t="s">
        <v>1908</v>
      </c>
      <c r="F291" s="242" t="s">
        <v>2993</v>
      </c>
      <c r="G291" s="240"/>
      <c r="H291" s="243">
        <v>18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223</v>
      </c>
      <c r="AU291" s="249" t="s">
        <v>90</v>
      </c>
      <c r="AV291" s="13" t="s">
        <v>162</v>
      </c>
      <c r="AW291" s="13" t="s">
        <v>38</v>
      </c>
      <c r="AX291" s="13" t="s">
        <v>82</v>
      </c>
      <c r="AY291" s="249" t="s">
        <v>154</v>
      </c>
    </row>
    <row r="292" spans="1:51" s="13" customFormat="1" ht="12">
      <c r="A292" s="13"/>
      <c r="B292" s="239"/>
      <c r="C292" s="240"/>
      <c r="D292" s="224" t="s">
        <v>223</v>
      </c>
      <c r="E292" s="241" t="s">
        <v>2994</v>
      </c>
      <c r="F292" s="242" t="s">
        <v>2995</v>
      </c>
      <c r="G292" s="240"/>
      <c r="H292" s="243">
        <v>26.6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223</v>
      </c>
      <c r="AU292" s="249" t="s">
        <v>90</v>
      </c>
      <c r="AV292" s="13" t="s">
        <v>162</v>
      </c>
      <c r="AW292" s="13" t="s">
        <v>38</v>
      </c>
      <c r="AX292" s="13" t="s">
        <v>90</v>
      </c>
      <c r="AY292" s="249" t="s">
        <v>154</v>
      </c>
    </row>
    <row r="293" spans="1:65" s="2" customFormat="1" ht="14.4" customHeight="1">
      <c r="A293" s="37"/>
      <c r="B293" s="38"/>
      <c r="C293" s="255" t="s">
        <v>595</v>
      </c>
      <c r="D293" s="255" t="s">
        <v>253</v>
      </c>
      <c r="E293" s="256" t="s">
        <v>2996</v>
      </c>
      <c r="F293" s="257" t="s">
        <v>2997</v>
      </c>
      <c r="G293" s="258" t="s">
        <v>253</v>
      </c>
      <c r="H293" s="259">
        <v>26.6</v>
      </c>
      <c r="I293" s="260"/>
      <c r="J293" s="261">
        <f>ROUND(I293*H293,2)</f>
        <v>0</v>
      </c>
      <c r="K293" s="262"/>
      <c r="L293" s="263"/>
      <c r="M293" s="264" t="s">
        <v>1</v>
      </c>
      <c r="N293" s="265" t="s">
        <v>47</v>
      </c>
      <c r="O293" s="90"/>
      <c r="P293" s="220">
        <f>O293*H293</f>
        <v>0</v>
      </c>
      <c r="Q293" s="220">
        <v>0.0705</v>
      </c>
      <c r="R293" s="220">
        <f>Q293*H293</f>
        <v>1.8753</v>
      </c>
      <c r="S293" s="220">
        <v>0</v>
      </c>
      <c r="T293" s="22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2" t="s">
        <v>192</v>
      </c>
      <c r="AT293" s="222" t="s">
        <v>253</v>
      </c>
      <c r="AU293" s="222" t="s">
        <v>90</v>
      </c>
      <c r="AY293" s="15" t="s">
        <v>154</v>
      </c>
      <c r="BE293" s="223">
        <f>IF(N293="základní",J293,0)</f>
        <v>0</v>
      </c>
      <c r="BF293" s="223">
        <f>IF(N293="snížená",J293,0)</f>
        <v>0</v>
      </c>
      <c r="BG293" s="223">
        <f>IF(N293="zákl. přenesená",J293,0)</f>
        <v>0</v>
      </c>
      <c r="BH293" s="223">
        <f>IF(N293="sníž. přenesená",J293,0)</f>
        <v>0</v>
      </c>
      <c r="BI293" s="223">
        <f>IF(N293="nulová",J293,0)</f>
        <v>0</v>
      </c>
      <c r="BJ293" s="15" t="s">
        <v>90</v>
      </c>
      <c r="BK293" s="223">
        <f>ROUND(I293*H293,2)</f>
        <v>0</v>
      </c>
      <c r="BL293" s="15" t="s">
        <v>153</v>
      </c>
      <c r="BM293" s="222" t="s">
        <v>2998</v>
      </c>
    </row>
    <row r="294" spans="1:47" s="2" customFormat="1" ht="12">
      <c r="A294" s="37"/>
      <c r="B294" s="38"/>
      <c r="C294" s="39"/>
      <c r="D294" s="224" t="s">
        <v>160</v>
      </c>
      <c r="E294" s="39"/>
      <c r="F294" s="225" t="s">
        <v>906</v>
      </c>
      <c r="G294" s="39"/>
      <c r="H294" s="39"/>
      <c r="I294" s="226"/>
      <c r="J294" s="39"/>
      <c r="K294" s="39"/>
      <c r="L294" s="43"/>
      <c r="M294" s="227"/>
      <c r="N294" s="228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5" t="s">
        <v>160</v>
      </c>
      <c r="AU294" s="15" t="s">
        <v>90</v>
      </c>
    </row>
    <row r="295" spans="1:51" s="13" customFormat="1" ht="12">
      <c r="A295" s="13"/>
      <c r="B295" s="239"/>
      <c r="C295" s="240"/>
      <c r="D295" s="224" t="s">
        <v>223</v>
      </c>
      <c r="E295" s="241" t="s">
        <v>597</v>
      </c>
      <c r="F295" s="242" t="s">
        <v>2999</v>
      </c>
      <c r="G295" s="240"/>
      <c r="H295" s="243">
        <v>26.6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223</v>
      </c>
      <c r="AU295" s="249" t="s">
        <v>90</v>
      </c>
      <c r="AV295" s="13" t="s">
        <v>162</v>
      </c>
      <c r="AW295" s="13" t="s">
        <v>38</v>
      </c>
      <c r="AX295" s="13" t="s">
        <v>90</v>
      </c>
      <c r="AY295" s="249" t="s">
        <v>154</v>
      </c>
    </row>
    <row r="296" spans="1:63" s="11" customFormat="1" ht="25.9" customHeight="1">
      <c r="A296" s="11"/>
      <c r="B296" s="196"/>
      <c r="C296" s="197"/>
      <c r="D296" s="198" t="s">
        <v>81</v>
      </c>
      <c r="E296" s="199" t="s">
        <v>153</v>
      </c>
      <c r="F296" s="199" t="s">
        <v>916</v>
      </c>
      <c r="G296" s="197"/>
      <c r="H296" s="197"/>
      <c r="I296" s="200"/>
      <c r="J296" s="201">
        <f>BK296</f>
        <v>0</v>
      </c>
      <c r="K296" s="197"/>
      <c r="L296" s="202"/>
      <c r="M296" s="203"/>
      <c r="N296" s="204"/>
      <c r="O296" s="204"/>
      <c r="P296" s="205">
        <f>SUM(P297:P374)</f>
        <v>0</v>
      </c>
      <c r="Q296" s="204"/>
      <c r="R296" s="205">
        <f>SUM(R297:R374)</f>
        <v>1464.88244142</v>
      </c>
      <c r="S296" s="204"/>
      <c r="T296" s="206">
        <f>SUM(T297:T374)</f>
        <v>0</v>
      </c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R296" s="207" t="s">
        <v>153</v>
      </c>
      <c r="AT296" s="208" t="s">
        <v>81</v>
      </c>
      <c r="AU296" s="208" t="s">
        <v>82</v>
      </c>
      <c r="AY296" s="207" t="s">
        <v>154</v>
      </c>
      <c r="BK296" s="209">
        <f>SUM(BK297:BK374)</f>
        <v>0</v>
      </c>
    </row>
    <row r="297" spans="1:65" s="2" customFormat="1" ht="37.8" customHeight="1">
      <c r="A297" s="37"/>
      <c r="B297" s="38"/>
      <c r="C297" s="210" t="s">
        <v>599</v>
      </c>
      <c r="D297" s="210" t="s">
        <v>155</v>
      </c>
      <c r="E297" s="211" t="s">
        <v>918</v>
      </c>
      <c r="F297" s="212" t="s">
        <v>919</v>
      </c>
      <c r="G297" s="213" t="s">
        <v>324</v>
      </c>
      <c r="H297" s="214">
        <v>2.88</v>
      </c>
      <c r="I297" s="215"/>
      <c r="J297" s="216">
        <f>ROUND(I297*H297,2)</f>
        <v>0</v>
      </c>
      <c r="K297" s="217"/>
      <c r="L297" s="43"/>
      <c r="M297" s="218" t="s">
        <v>1</v>
      </c>
      <c r="N297" s="219" t="s">
        <v>47</v>
      </c>
      <c r="O297" s="90"/>
      <c r="P297" s="220">
        <f>O297*H297</f>
        <v>0</v>
      </c>
      <c r="Q297" s="220">
        <v>2.45337</v>
      </c>
      <c r="R297" s="220">
        <f>Q297*H297</f>
        <v>7.0657056</v>
      </c>
      <c r="S297" s="220">
        <v>0</v>
      </c>
      <c r="T297" s="22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2" t="s">
        <v>153</v>
      </c>
      <c r="AT297" s="222" t="s">
        <v>155</v>
      </c>
      <c r="AU297" s="222" t="s">
        <v>90</v>
      </c>
      <c r="AY297" s="15" t="s">
        <v>154</v>
      </c>
      <c r="BE297" s="223">
        <f>IF(N297="základní",J297,0)</f>
        <v>0</v>
      </c>
      <c r="BF297" s="223">
        <f>IF(N297="snížená",J297,0)</f>
        <v>0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5" t="s">
        <v>90</v>
      </c>
      <c r="BK297" s="223">
        <f>ROUND(I297*H297,2)</f>
        <v>0</v>
      </c>
      <c r="BL297" s="15" t="s">
        <v>153</v>
      </c>
      <c r="BM297" s="222" t="s">
        <v>3000</v>
      </c>
    </row>
    <row r="298" spans="1:51" s="13" customFormat="1" ht="12">
      <c r="A298" s="13"/>
      <c r="B298" s="239"/>
      <c r="C298" s="240"/>
      <c r="D298" s="224" t="s">
        <v>223</v>
      </c>
      <c r="E298" s="241" t="s">
        <v>603</v>
      </c>
      <c r="F298" s="242" t="s">
        <v>3001</v>
      </c>
      <c r="G298" s="240"/>
      <c r="H298" s="243">
        <v>2.88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223</v>
      </c>
      <c r="AU298" s="249" t="s">
        <v>90</v>
      </c>
      <c r="AV298" s="13" t="s">
        <v>162</v>
      </c>
      <c r="AW298" s="13" t="s">
        <v>38</v>
      </c>
      <c r="AX298" s="13" t="s">
        <v>90</v>
      </c>
      <c r="AY298" s="249" t="s">
        <v>154</v>
      </c>
    </row>
    <row r="299" spans="1:65" s="2" customFormat="1" ht="37.8" customHeight="1">
      <c r="A299" s="37"/>
      <c r="B299" s="38"/>
      <c r="C299" s="210" t="s">
        <v>623</v>
      </c>
      <c r="D299" s="210" t="s">
        <v>155</v>
      </c>
      <c r="E299" s="211" t="s">
        <v>922</v>
      </c>
      <c r="F299" s="212" t="s">
        <v>923</v>
      </c>
      <c r="G299" s="213" t="s">
        <v>486</v>
      </c>
      <c r="H299" s="214">
        <v>0.144</v>
      </c>
      <c r="I299" s="215"/>
      <c r="J299" s="216">
        <f>ROUND(I299*H299,2)</f>
        <v>0</v>
      </c>
      <c r="K299" s="217"/>
      <c r="L299" s="43"/>
      <c r="M299" s="218" t="s">
        <v>1</v>
      </c>
      <c r="N299" s="219" t="s">
        <v>47</v>
      </c>
      <c r="O299" s="90"/>
      <c r="P299" s="220">
        <f>O299*H299</f>
        <v>0</v>
      </c>
      <c r="Q299" s="220">
        <v>1.04887</v>
      </c>
      <c r="R299" s="220">
        <f>Q299*H299</f>
        <v>0.15103728</v>
      </c>
      <c r="S299" s="220">
        <v>0</v>
      </c>
      <c r="T299" s="22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2" t="s">
        <v>153</v>
      </c>
      <c r="AT299" s="222" t="s">
        <v>155</v>
      </c>
      <c r="AU299" s="222" t="s">
        <v>90</v>
      </c>
      <c r="AY299" s="15" t="s">
        <v>154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5" t="s">
        <v>90</v>
      </c>
      <c r="BK299" s="223">
        <f>ROUND(I299*H299,2)</f>
        <v>0</v>
      </c>
      <c r="BL299" s="15" t="s">
        <v>153</v>
      </c>
      <c r="BM299" s="222" t="s">
        <v>3002</v>
      </c>
    </row>
    <row r="300" spans="1:47" s="2" customFormat="1" ht="12">
      <c r="A300" s="37"/>
      <c r="B300" s="38"/>
      <c r="C300" s="39"/>
      <c r="D300" s="224" t="s">
        <v>160</v>
      </c>
      <c r="E300" s="39"/>
      <c r="F300" s="225" t="s">
        <v>925</v>
      </c>
      <c r="G300" s="39"/>
      <c r="H300" s="39"/>
      <c r="I300" s="226"/>
      <c r="J300" s="39"/>
      <c r="K300" s="39"/>
      <c r="L300" s="43"/>
      <c r="M300" s="227"/>
      <c r="N300" s="228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160</v>
      </c>
      <c r="AU300" s="15" t="s">
        <v>90</v>
      </c>
    </row>
    <row r="301" spans="1:51" s="13" customFormat="1" ht="12">
      <c r="A301" s="13"/>
      <c r="B301" s="239"/>
      <c r="C301" s="240"/>
      <c r="D301" s="224" t="s">
        <v>223</v>
      </c>
      <c r="E301" s="241" t="s">
        <v>628</v>
      </c>
      <c r="F301" s="242" t="s">
        <v>3003</v>
      </c>
      <c r="G301" s="240"/>
      <c r="H301" s="243">
        <v>0.144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223</v>
      </c>
      <c r="AU301" s="249" t="s">
        <v>90</v>
      </c>
      <c r="AV301" s="13" t="s">
        <v>162</v>
      </c>
      <c r="AW301" s="13" t="s">
        <v>38</v>
      </c>
      <c r="AX301" s="13" t="s">
        <v>90</v>
      </c>
      <c r="AY301" s="249" t="s">
        <v>154</v>
      </c>
    </row>
    <row r="302" spans="1:65" s="2" customFormat="1" ht="37.8" customHeight="1">
      <c r="A302" s="37"/>
      <c r="B302" s="38"/>
      <c r="C302" s="210" t="s">
        <v>630</v>
      </c>
      <c r="D302" s="210" t="s">
        <v>155</v>
      </c>
      <c r="E302" s="211" t="s">
        <v>927</v>
      </c>
      <c r="F302" s="212" t="s">
        <v>928</v>
      </c>
      <c r="G302" s="213" t="s">
        <v>486</v>
      </c>
      <c r="H302" s="214">
        <v>0.006</v>
      </c>
      <c r="I302" s="215"/>
      <c r="J302" s="216">
        <f>ROUND(I302*H302,2)</f>
        <v>0</v>
      </c>
      <c r="K302" s="217"/>
      <c r="L302" s="43"/>
      <c r="M302" s="218" t="s">
        <v>1</v>
      </c>
      <c r="N302" s="219" t="s">
        <v>47</v>
      </c>
      <c r="O302" s="90"/>
      <c r="P302" s="220">
        <f>O302*H302</f>
        <v>0</v>
      </c>
      <c r="Q302" s="220">
        <v>1.06277</v>
      </c>
      <c r="R302" s="220">
        <f>Q302*H302</f>
        <v>0.00637662</v>
      </c>
      <c r="S302" s="220">
        <v>0</v>
      </c>
      <c r="T302" s="22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2" t="s">
        <v>153</v>
      </c>
      <c r="AT302" s="222" t="s">
        <v>155</v>
      </c>
      <c r="AU302" s="222" t="s">
        <v>90</v>
      </c>
      <c r="AY302" s="15" t="s">
        <v>154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5" t="s">
        <v>90</v>
      </c>
      <c r="BK302" s="223">
        <f>ROUND(I302*H302,2)</f>
        <v>0</v>
      </c>
      <c r="BL302" s="15" t="s">
        <v>153</v>
      </c>
      <c r="BM302" s="222" t="s">
        <v>3004</v>
      </c>
    </row>
    <row r="303" spans="1:51" s="13" customFormat="1" ht="12">
      <c r="A303" s="13"/>
      <c r="B303" s="239"/>
      <c r="C303" s="240"/>
      <c r="D303" s="224" t="s">
        <v>223</v>
      </c>
      <c r="E303" s="241" t="s">
        <v>635</v>
      </c>
      <c r="F303" s="242" t="s">
        <v>3005</v>
      </c>
      <c r="G303" s="240"/>
      <c r="H303" s="243">
        <v>0.006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223</v>
      </c>
      <c r="AU303" s="249" t="s">
        <v>90</v>
      </c>
      <c r="AV303" s="13" t="s">
        <v>162</v>
      </c>
      <c r="AW303" s="13" t="s">
        <v>38</v>
      </c>
      <c r="AX303" s="13" t="s">
        <v>90</v>
      </c>
      <c r="AY303" s="249" t="s">
        <v>154</v>
      </c>
    </row>
    <row r="304" spans="1:65" s="2" customFormat="1" ht="37.8" customHeight="1">
      <c r="A304" s="37"/>
      <c r="B304" s="38"/>
      <c r="C304" s="210" t="s">
        <v>637</v>
      </c>
      <c r="D304" s="210" t="s">
        <v>155</v>
      </c>
      <c r="E304" s="211" t="s">
        <v>931</v>
      </c>
      <c r="F304" s="212" t="s">
        <v>932</v>
      </c>
      <c r="G304" s="213" t="s">
        <v>220</v>
      </c>
      <c r="H304" s="214">
        <v>24.076</v>
      </c>
      <c r="I304" s="215"/>
      <c r="J304" s="216">
        <f>ROUND(I304*H304,2)</f>
        <v>0</v>
      </c>
      <c r="K304" s="217"/>
      <c r="L304" s="43"/>
      <c r="M304" s="218" t="s">
        <v>1</v>
      </c>
      <c r="N304" s="219" t="s">
        <v>47</v>
      </c>
      <c r="O304" s="90"/>
      <c r="P304" s="220">
        <f>O304*H304</f>
        <v>0</v>
      </c>
      <c r="Q304" s="220">
        <v>0.01282</v>
      </c>
      <c r="R304" s="220">
        <f>Q304*H304</f>
        <v>0.30865432</v>
      </c>
      <c r="S304" s="220">
        <v>0</v>
      </c>
      <c r="T304" s="22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2" t="s">
        <v>153</v>
      </c>
      <c r="AT304" s="222" t="s">
        <v>155</v>
      </c>
      <c r="AU304" s="222" t="s">
        <v>90</v>
      </c>
      <c r="AY304" s="15" t="s">
        <v>154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5" t="s">
        <v>90</v>
      </c>
      <c r="BK304" s="223">
        <f>ROUND(I304*H304,2)</f>
        <v>0</v>
      </c>
      <c r="BL304" s="15" t="s">
        <v>153</v>
      </c>
      <c r="BM304" s="222" t="s">
        <v>3006</v>
      </c>
    </row>
    <row r="305" spans="1:51" s="13" customFormat="1" ht="12">
      <c r="A305" s="13"/>
      <c r="B305" s="239"/>
      <c r="C305" s="240"/>
      <c r="D305" s="224" t="s">
        <v>223</v>
      </c>
      <c r="E305" s="241" t="s">
        <v>641</v>
      </c>
      <c r="F305" s="242" t="s">
        <v>3007</v>
      </c>
      <c r="G305" s="240"/>
      <c r="H305" s="243">
        <v>20.41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223</v>
      </c>
      <c r="AU305" s="249" t="s">
        <v>90</v>
      </c>
      <c r="AV305" s="13" t="s">
        <v>162</v>
      </c>
      <c r="AW305" s="13" t="s">
        <v>38</v>
      </c>
      <c r="AX305" s="13" t="s">
        <v>82</v>
      </c>
      <c r="AY305" s="249" t="s">
        <v>154</v>
      </c>
    </row>
    <row r="306" spans="1:51" s="13" customFormat="1" ht="12">
      <c r="A306" s="13"/>
      <c r="B306" s="239"/>
      <c r="C306" s="240"/>
      <c r="D306" s="224" t="s">
        <v>223</v>
      </c>
      <c r="E306" s="241" t="s">
        <v>2201</v>
      </c>
      <c r="F306" s="242" t="s">
        <v>3008</v>
      </c>
      <c r="G306" s="240"/>
      <c r="H306" s="243">
        <v>3.666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223</v>
      </c>
      <c r="AU306" s="249" t="s">
        <v>90</v>
      </c>
      <c r="AV306" s="13" t="s">
        <v>162</v>
      </c>
      <c r="AW306" s="13" t="s">
        <v>38</v>
      </c>
      <c r="AX306" s="13" t="s">
        <v>82</v>
      </c>
      <c r="AY306" s="249" t="s">
        <v>154</v>
      </c>
    </row>
    <row r="307" spans="1:51" s="13" customFormat="1" ht="12">
      <c r="A307" s="13"/>
      <c r="B307" s="239"/>
      <c r="C307" s="240"/>
      <c r="D307" s="224" t="s">
        <v>223</v>
      </c>
      <c r="E307" s="241" t="s">
        <v>2202</v>
      </c>
      <c r="F307" s="242" t="s">
        <v>3009</v>
      </c>
      <c r="G307" s="240"/>
      <c r="H307" s="243">
        <v>24.076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223</v>
      </c>
      <c r="AU307" s="249" t="s">
        <v>90</v>
      </c>
      <c r="AV307" s="13" t="s">
        <v>162</v>
      </c>
      <c r="AW307" s="13" t="s">
        <v>38</v>
      </c>
      <c r="AX307" s="13" t="s">
        <v>90</v>
      </c>
      <c r="AY307" s="249" t="s">
        <v>154</v>
      </c>
    </row>
    <row r="308" spans="1:65" s="2" customFormat="1" ht="37.8" customHeight="1">
      <c r="A308" s="37"/>
      <c r="B308" s="38"/>
      <c r="C308" s="210" t="s">
        <v>643</v>
      </c>
      <c r="D308" s="210" t="s">
        <v>155</v>
      </c>
      <c r="E308" s="211" t="s">
        <v>935</v>
      </c>
      <c r="F308" s="212" t="s">
        <v>936</v>
      </c>
      <c r="G308" s="213" t="s">
        <v>220</v>
      </c>
      <c r="H308" s="214">
        <v>24.076</v>
      </c>
      <c r="I308" s="215"/>
      <c r="J308" s="216">
        <f>ROUND(I308*H308,2)</f>
        <v>0</v>
      </c>
      <c r="K308" s="217"/>
      <c r="L308" s="43"/>
      <c r="M308" s="218" t="s">
        <v>1</v>
      </c>
      <c r="N308" s="219" t="s">
        <v>47</v>
      </c>
      <c r="O308" s="90"/>
      <c r="P308" s="220">
        <f>O308*H308</f>
        <v>0</v>
      </c>
      <c r="Q308" s="220">
        <v>0</v>
      </c>
      <c r="R308" s="220">
        <f>Q308*H308</f>
        <v>0</v>
      </c>
      <c r="S308" s="220">
        <v>0</v>
      </c>
      <c r="T308" s="22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2" t="s">
        <v>153</v>
      </c>
      <c r="AT308" s="222" t="s">
        <v>155</v>
      </c>
      <c r="AU308" s="222" t="s">
        <v>90</v>
      </c>
      <c r="AY308" s="15" t="s">
        <v>154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5" t="s">
        <v>90</v>
      </c>
      <c r="BK308" s="223">
        <f>ROUND(I308*H308,2)</f>
        <v>0</v>
      </c>
      <c r="BL308" s="15" t="s">
        <v>153</v>
      </c>
      <c r="BM308" s="222" t="s">
        <v>3010</v>
      </c>
    </row>
    <row r="309" spans="1:51" s="13" customFormat="1" ht="12">
      <c r="A309" s="13"/>
      <c r="B309" s="239"/>
      <c r="C309" s="240"/>
      <c r="D309" s="224" t="s">
        <v>223</v>
      </c>
      <c r="E309" s="241" t="s">
        <v>647</v>
      </c>
      <c r="F309" s="242" t="s">
        <v>3011</v>
      </c>
      <c r="G309" s="240"/>
      <c r="H309" s="243">
        <v>24.076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223</v>
      </c>
      <c r="AU309" s="249" t="s">
        <v>90</v>
      </c>
      <c r="AV309" s="13" t="s">
        <v>162</v>
      </c>
      <c r="AW309" s="13" t="s">
        <v>38</v>
      </c>
      <c r="AX309" s="13" t="s">
        <v>90</v>
      </c>
      <c r="AY309" s="249" t="s">
        <v>154</v>
      </c>
    </row>
    <row r="310" spans="1:65" s="2" customFormat="1" ht="24.15" customHeight="1">
      <c r="A310" s="37"/>
      <c r="B310" s="38"/>
      <c r="C310" s="210" t="s">
        <v>649</v>
      </c>
      <c r="D310" s="210" t="s">
        <v>155</v>
      </c>
      <c r="E310" s="211" t="s">
        <v>941</v>
      </c>
      <c r="F310" s="212" t="s">
        <v>942</v>
      </c>
      <c r="G310" s="213" t="s">
        <v>220</v>
      </c>
      <c r="H310" s="214">
        <v>241.3</v>
      </c>
      <c r="I310" s="215"/>
      <c r="J310" s="216">
        <f>ROUND(I310*H310,2)</f>
        <v>0</v>
      </c>
      <c r="K310" s="217"/>
      <c r="L310" s="43"/>
      <c r="M310" s="218" t="s">
        <v>1</v>
      </c>
      <c r="N310" s="219" t="s">
        <v>47</v>
      </c>
      <c r="O310" s="90"/>
      <c r="P310" s="220">
        <f>O310*H310</f>
        <v>0</v>
      </c>
      <c r="Q310" s="220">
        <v>0.2429</v>
      </c>
      <c r="R310" s="220">
        <f>Q310*H310</f>
        <v>58.61177000000001</v>
      </c>
      <c r="S310" s="220">
        <v>0</v>
      </c>
      <c r="T310" s="22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2" t="s">
        <v>153</v>
      </c>
      <c r="AT310" s="222" t="s">
        <v>155</v>
      </c>
      <c r="AU310" s="222" t="s">
        <v>90</v>
      </c>
      <c r="AY310" s="15" t="s">
        <v>154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5" t="s">
        <v>90</v>
      </c>
      <c r="BK310" s="223">
        <f>ROUND(I310*H310,2)</f>
        <v>0</v>
      </c>
      <c r="BL310" s="15" t="s">
        <v>153</v>
      </c>
      <c r="BM310" s="222" t="s">
        <v>3012</v>
      </c>
    </row>
    <row r="311" spans="1:47" s="2" customFormat="1" ht="12">
      <c r="A311" s="37"/>
      <c r="B311" s="38"/>
      <c r="C311" s="39"/>
      <c r="D311" s="224" t="s">
        <v>160</v>
      </c>
      <c r="E311" s="39"/>
      <c r="F311" s="225" t="s">
        <v>944</v>
      </c>
      <c r="G311" s="39"/>
      <c r="H311" s="39"/>
      <c r="I311" s="226"/>
      <c r="J311" s="39"/>
      <c r="K311" s="39"/>
      <c r="L311" s="43"/>
      <c r="M311" s="227"/>
      <c r="N311" s="228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5" t="s">
        <v>160</v>
      </c>
      <c r="AU311" s="15" t="s">
        <v>90</v>
      </c>
    </row>
    <row r="312" spans="1:51" s="13" customFormat="1" ht="12">
      <c r="A312" s="13"/>
      <c r="B312" s="239"/>
      <c r="C312" s="240"/>
      <c r="D312" s="224" t="s">
        <v>223</v>
      </c>
      <c r="E312" s="241" t="s">
        <v>653</v>
      </c>
      <c r="F312" s="242" t="s">
        <v>3013</v>
      </c>
      <c r="G312" s="240"/>
      <c r="H312" s="243">
        <v>209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223</v>
      </c>
      <c r="AU312" s="249" t="s">
        <v>90</v>
      </c>
      <c r="AV312" s="13" t="s">
        <v>162</v>
      </c>
      <c r="AW312" s="13" t="s">
        <v>38</v>
      </c>
      <c r="AX312" s="13" t="s">
        <v>82</v>
      </c>
      <c r="AY312" s="249" t="s">
        <v>154</v>
      </c>
    </row>
    <row r="313" spans="1:51" s="13" customFormat="1" ht="12">
      <c r="A313" s="13"/>
      <c r="B313" s="239"/>
      <c r="C313" s="240"/>
      <c r="D313" s="224" t="s">
        <v>223</v>
      </c>
      <c r="E313" s="241" t="s">
        <v>3014</v>
      </c>
      <c r="F313" s="242" t="s">
        <v>3015</v>
      </c>
      <c r="G313" s="240"/>
      <c r="H313" s="243">
        <v>17.3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223</v>
      </c>
      <c r="AU313" s="249" t="s">
        <v>90</v>
      </c>
      <c r="AV313" s="13" t="s">
        <v>162</v>
      </c>
      <c r="AW313" s="13" t="s">
        <v>38</v>
      </c>
      <c r="AX313" s="13" t="s">
        <v>82</v>
      </c>
      <c r="AY313" s="249" t="s">
        <v>154</v>
      </c>
    </row>
    <row r="314" spans="1:51" s="13" customFormat="1" ht="12">
      <c r="A314" s="13"/>
      <c r="B314" s="239"/>
      <c r="C314" s="240"/>
      <c r="D314" s="224" t="s">
        <v>223</v>
      </c>
      <c r="E314" s="241" t="s">
        <v>3016</v>
      </c>
      <c r="F314" s="242" t="s">
        <v>3017</v>
      </c>
      <c r="G314" s="240"/>
      <c r="H314" s="243">
        <v>15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223</v>
      </c>
      <c r="AU314" s="249" t="s">
        <v>90</v>
      </c>
      <c r="AV314" s="13" t="s">
        <v>162</v>
      </c>
      <c r="AW314" s="13" t="s">
        <v>38</v>
      </c>
      <c r="AX314" s="13" t="s">
        <v>82</v>
      </c>
      <c r="AY314" s="249" t="s">
        <v>154</v>
      </c>
    </row>
    <row r="315" spans="1:51" s="13" customFormat="1" ht="12">
      <c r="A315" s="13"/>
      <c r="B315" s="239"/>
      <c r="C315" s="240"/>
      <c r="D315" s="224" t="s">
        <v>223</v>
      </c>
      <c r="E315" s="241" t="s">
        <v>3018</v>
      </c>
      <c r="F315" s="242" t="s">
        <v>3019</v>
      </c>
      <c r="G315" s="240"/>
      <c r="H315" s="243">
        <v>241.3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223</v>
      </c>
      <c r="AU315" s="249" t="s">
        <v>90</v>
      </c>
      <c r="AV315" s="13" t="s">
        <v>162</v>
      </c>
      <c r="AW315" s="13" t="s">
        <v>38</v>
      </c>
      <c r="AX315" s="13" t="s">
        <v>90</v>
      </c>
      <c r="AY315" s="249" t="s">
        <v>154</v>
      </c>
    </row>
    <row r="316" spans="1:65" s="2" customFormat="1" ht="24.15" customHeight="1">
      <c r="A316" s="37"/>
      <c r="B316" s="38"/>
      <c r="C316" s="210" t="s">
        <v>655</v>
      </c>
      <c r="D316" s="210" t="s">
        <v>155</v>
      </c>
      <c r="E316" s="211" t="s">
        <v>3020</v>
      </c>
      <c r="F316" s="212" t="s">
        <v>3021</v>
      </c>
      <c r="G316" s="213" t="s">
        <v>220</v>
      </c>
      <c r="H316" s="214">
        <v>1128.26</v>
      </c>
      <c r="I316" s="215"/>
      <c r="J316" s="216">
        <f>ROUND(I316*H316,2)</f>
        <v>0</v>
      </c>
      <c r="K316" s="217"/>
      <c r="L316" s="43"/>
      <c r="M316" s="218" t="s">
        <v>1</v>
      </c>
      <c r="N316" s="219" t="s">
        <v>47</v>
      </c>
      <c r="O316" s="90"/>
      <c r="P316" s="220">
        <f>O316*H316</f>
        <v>0</v>
      </c>
      <c r="Q316" s="220">
        <v>0.4858</v>
      </c>
      <c r="R316" s="220">
        <f>Q316*H316</f>
        <v>548.108708</v>
      </c>
      <c r="S316" s="220">
        <v>0</v>
      </c>
      <c r="T316" s="221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2" t="s">
        <v>153</v>
      </c>
      <c r="AT316" s="222" t="s">
        <v>155</v>
      </c>
      <c r="AU316" s="222" t="s">
        <v>90</v>
      </c>
      <c r="AY316" s="15" t="s">
        <v>154</v>
      </c>
      <c r="BE316" s="223">
        <f>IF(N316="základní",J316,0)</f>
        <v>0</v>
      </c>
      <c r="BF316" s="223">
        <f>IF(N316="snížená",J316,0)</f>
        <v>0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5" t="s">
        <v>90</v>
      </c>
      <c r="BK316" s="223">
        <f>ROUND(I316*H316,2)</f>
        <v>0</v>
      </c>
      <c r="BL316" s="15" t="s">
        <v>153</v>
      </c>
      <c r="BM316" s="222" t="s">
        <v>3022</v>
      </c>
    </row>
    <row r="317" spans="1:47" s="2" customFormat="1" ht="12">
      <c r="A317" s="37"/>
      <c r="B317" s="38"/>
      <c r="C317" s="39"/>
      <c r="D317" s="224" t="s">
        <v>160</v>
      </c>
      <c r="E317" s="39"/>
      <c r="F317" s="225" t="s">
        <v>944</v>
      </c>
      <c r="G317" s="39"/>
      <c r="H317" s="39"/>
      <c r="I317" s="226"/>
      <c r="J317" s="39"/>
      <c r="K317" s="39"/>
      <c r="L317" s="43"/>
      <c r="M317" s="227"/>
      <c r="N317" s="228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5" t="s">
        <v>160</v>
      </c>
      <c r="AU317" s="15" t="s">
        <v>90</v>
      </c>
    </row>
    <row r="318" spans="1:51" s="13" customFormat="1" ht="12">
      <c r="A318" s="13"/>
      <c r="B318" s="239"/>
      <c r="C318" s="240"/>
      <c r="D318" s="224" t="s">
        <v>223</v>
      </c>
      <c r="E318" s="241" t="s">
        <v>660</v>
      </c>
      <c r="F318" s="242" t="s">
        <v>3023</v>
      </c>
      <c r="G318" s="240"/>
      <c r="H318" s="243">
        <v>1128.26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223</v>
      </c>
      <c r="AU318" s="249" t="s">
        <v>90</v>
      </c>
      <c r="AV318" s="13" t="s">
        <v>162</v>
      </c>
      <c r="AW318" s="13" t="s">
        <v>38</v>
      </c>
      <c r="AX318" s="13" t="s">
        <v>90</v>
      </c>
      <c r="AY318" s="249" t="s">
        <v>154</v>
      </c>
    </row>
    <row r="319" spans="1:65" s="2" customFormat="1" ht="24.15" customHeight="1">
      <c r="A319" s="37"/>
      <c r="B319" s="38"/>
      <c r="C319" s="210" t="s">
        <v>684</v>
      </c>
      <c r="D319" s="210" t="s">
        <v>155</v>
      </c>
      <c r="E319" s="211" t="s">
        <v>2238</v>
      </c>
      <c r="F319" s="212" t="s">
        <v>964</v>
      </c>
      <c r="G319" s="213" t="s">
        <v>220</v>
      </c>
      <c r="H319" s="214">
        <v>1607.68</v>
      </c>
      <c r="I319" s="215"/>
      <c r="J319" s="216">
        <f>ROUND(I319*H319,2)</f>
        <v>0</v>
      </c>
      <c r="K319" s="217"/>
      <c r="L319" s="43"/>
      <c r="M319" s="218" t="s">
        <v>1</v>
      </c>
      <c r="N319" s="219" t="s">
        <v>47</v>
      </c>
      <c r="O319" s="90"/>
      <c r="P319" s="220">
        <f>O319*H319</f>
        <v>0</v>
      </c>
      <c r="Q319" s="220">
        <v>0</v>
      </c>
      <c r="R319" s="220">
        <f>Q319*H319</f>
        <v>0</v>
      </c>
      <c r="S319" s="220">
        <v>0</v>
      </c>
      <c r="T319" s="22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22" t="s">
        <v>153</v>
      </c>
      <c r="AT319" s="222" t="s">
        <v>155</v>
      </c>
      <c r="AU319" s="222" t="s">
        <v>90</v>
      </c>
      <c r="AY319" s="15" t="s">
        <v>154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5" t="s">
        <v>90</v>
      </c>
      <c r="BK319" s="223">
        <f>ROUND(I319*H319,2)</f>
        <v>0</v>
      </c>
      <c r="BL319" s="15" t="s">
        <v>153</v>
      </c>
      <c r="BM319" s="222" t="s">
        <v>3024</v>
      </c>
    </row>
    <row r="320" spans="1:47" s="2" customFormat="1" ht="12">
      <c r="A320" s="37"/>
      <c r="B320" s="38"/>
      <c r="C320" s="39"/>
      <c r="D320" s="224" t="s">
        <v>160</v>
      </c>
      <c r="E320" s="39"/>
      <c r="F320" s="225" t="s">
        <v>3025</v>
      </c>
      <c r="G320" s="39"/>
      <c r="H320" s="39"/>
      <c r="I320" s="226"/>
      <c r="J320" s="39"/>
      <c r="K320" s="39"/>
      <c r="L320" s="43"/>
      <c r="M320" s="227"/>
      <c r="N320" s="228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5" t="s">
        <v>160</v>
      </c>
      <c r="AU320" s="15" t="s">
        <v>90</v>
      </c>
    </row>
    <row r="321" spans="1:51" s="13" customFormat="1" ht="12">
      <c r="A321" s="13"/>
      <c r="B321" s="239"/>
      <c r="C321" s="240"/>
      <c r="D321" s="224" t="s">
        <v>223</v>
      </c>
      <c r="E321" s="241" t="s">
        <v>2678</v>
      </c>
      <c r="F321" s="242" t="s">
        <v>3026</v>
      </c>
      <c r="G321" s="240"/>
      <c r="H321" s="243">
        <v>24.48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223</v>
      </c>
      <c r="AU321" s="249" t="s">
        <v>90</v>
      </c>
      <c r="AV321" s="13" t="s">
        <v>162</v>
      </c>
      <c r="AW321" s="13" t="s">
        <v>38</v>
      </c>
      <c r="AX321" s="13" t="s">
        <v>82</v>
      </c>
      <c r="AY321" s="249" t="s">
        <v>154</v>
      </c>
    </row>
    <row r="322" spans="1:51" s="13" customFormat="1" ht="12">
      <c r="A322" s="13"/>
      <c r="B322" s="239"/>
      <c r="C322" s="240"/>
      <c r="D322" s="224" t="s">
        <v>223</v>
      </c>
      <c r="E322" s="241" t="s">
        <v>2797</v>
      </c>
      <c r="F322" s="242" t="s">
        <v>3027</v>
      </c>
      <c r="G322" s="240"/>
      <c r="H322" s="243">
        <v>1569.6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223</v>
      </c>
      <c r="AU322" s="249" t="s">
        <v>90</v>
      </c>
      <c r="AV322" s="13" t="s">
        <v>162</v>
      </c>
      <c r="AW322" s="13" t="s">
        <v>38</v>
      </c>
      <c r="AX322" s="13" t="s">
        <v>82</v>
      </c>
      <c r="AY322" s="249" t="s">
        <v>154</v>
      </c>
    </row>
    <row r="323" spans="1:51" s="13" customFormat="1" ht="12">
      <c r="A323" s="13"/>
      <c r="B323" s="239"/>
      <c r="C323" s="240"/>
      <c r="D323" s="224" t="s">
        <v>223</v>
      </c>
      <c r="E323" s="241" t="s">
        <v>2799</v>
      </c>
      <c r="F323" s="242" t="s">
        <v>3028</v>
      </c>
      <c r="G323" s="240"/>
      <c r="H323" s="243">
        <v>13.6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223</v>
      </c>
      <c r="AU323" s="249" t="s">
        <v>90</v>
      </c>
      <c r="AV323" s="13" t="s">
        <v>162</v>
      </c>
      <c r="AW323" s="13" t="s">
        <v>38</v>
      </c>
      <c r="AX323" s="13" t="s">
        <v>82</v>
      </c>
      <c r="AY323" s="249" t="s">
        <v>154</v>
      </c>
    </row>
    <row r="324" spans="1:51" s="13" customFormat="1" ht="12">
      <c r="A324" s="13"/>
      <c r="B324" s="239"/>
      <c r="C324" s="240"/>
      <c r="D324" s="224" t="s">
        <v>223</v>
      </c>
      <c r="E324" s="241" t="s">
        <v>3029</v>
      </c>
      <c r="F324" s="242" t="s">
        <v>3030</v>
      </c>
      <c r="G324" s="240"/>
      <c r="H324" s="243">
        <v>1607.68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223</v>
      </c>
      <c r="AU324" s="249" t="s">
        <v>90</v>
      </c>
      <c r="AV324" s="13" t="s">
        <v>162</v>
      </c>
      <c r="AW324" s="13" t="s">
        <v>38</v>
      </c>
      <c r="AX324" s="13" t="s">
        <v>90</v>
      </c>
      <c r="AY324" s="249" t="s">
        <v>154</v>
      </c>
    </row>
    <row r="325" spans="1:65" s="2" customFormat="1" ht="24.15" customHeight="1">
      <c r="A325" s="37"/>
      <c r="B325" s="38"/>
      <c r="C325" s="210" t="s">
        <v>688</v>
      </c>
      <c r="D325" s="210" t="s">
        <v>155</v>
      </c>
      <c r="E325" s="211" t="s">
        <v>2241</v>
      </c>
      <c r="F325" s="212" t="s">
        <v>2242</v>
      </c>
      <c r="G325" s="213" t="s">
        <v>220</v>
      </c>
      <c r="H325" s="214">
        <v>49</v>
      </c>
      <c r="I325" s="215"/>
      <c r="J325" s="216">
        <f>ROUND(I325*H325,2)</f>
        <v>0</v>
      </c>
      <c r="K325" s="217"/>
      <c r="L325" s="43"/>
      <c r="M325" s="218" t="s">
        <v>1</v>
      </c>
      <c r="N325" s="219" t="s">
        <v>47</v>
      </c>
      <c r="O325" s="90"/>
      <c r="P325" s="220">
        <f>O325*H325</f>
        <v>0</v>
      </c>
      <c r="Q325" s="220">
        <v>0.20266</v>
      </c>
      <c r="R325" s="220">
        <f>Q325*H325</f>
        <v>9.930340000000001</v>
      </c>
      <c r="S325" s="220">
        <v>0</v>
      </c>
      <c r="T325" s="22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2" t="s">
        <v>153</v>
      </c>
      <c r="AT325" s="222" t="s">
        <v>155</v>
      </c>
      <c r="AU325" s="222" t="s">
        <v>90</v>
      </c>
      <c r="AY325" s="15" t="s">
        <v>154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5" t="s">
        <v>90</v>
      </c>
      <c r="BK325" s="223">
        <f>ROUND(I325*H325,2)</f>
        <v>0</v>
      </c>
      <c r="BL325" s="15" t="s">
        <v>153</v>
      </c>
      <c r="BM325" s="222" t="s">
        <v>3031</v>
      </c>
    </row>
    <row r="326" spans="1:51" s="13" customFormat="1" ht="12">
      <c r="A326" s="13"/>
      <c r="B326" s="239"/>
      <c r="C326" s="240"/>
      <c r="D326" s="224" t="s">
        <v>223</v>
      </c>
      <c r="E326" s="241" t="s">
        <v>692</v>
      </c>
      <c r="F326" s="242" t="s">
        <v>3032</v>
      </c>
      <c r="G326" s="240"/>
      <c r="H326" s="243">
        <v>49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223</v>
      </c>
      <c r="AU326" s="249" t="s">
        <v>90</v>
      </c>
      <c r="AV326" s="13" t="s">
        <v>162</v>
      </c>
      <c r="AW326" s="13" t="s">
        <v>38</v>
      </c>
      <c r="AX326" s="13" t="s">
        <v>90</v>
      </c>
      <c r="AY326" s="249" t="s">
        <v>154</v>
      </c>
    </row>
    <row r="327" spans="1:65" s="2" customFormat="1" ht="24.15" customHeight="1">
      <c r="A327" s="37"/>
      <c r="B327" s="38"/>
      <c r="C327" s="210" t="s">
        <v>694</v>
      </c>
      <c r="D327" s="210" t="s">
        <v>155</v>
      </c>
      <c r="E327" s="211" t="s">
        <v>3033</v>
      </c>
      <c r="F327" s="212" t="s">
        <v>3034</v>
      </c>
      <c r="G327" s="213" t="s">
        <v>220</v>
      </c>
      <c r="H327" s="214">
        <v>10.5</v>
      </c>
      <c r="I327" s="215"/>
      <c r="J327" s="216">
        <f>ROUND(I327*H327,2)</f>
        <v>0</v>
      </c>
      <c r="K327" s="217"/>
      <c r="L327" s="43"/>
      <c r="M327" s="218" t="s">
        <v>1</v>
      </c>
      <c r="N327" s="219" t="s">
        <v>47</v>
      </c>
      <c r="O327" s="90"/>
      <c r="P327" s="220">
        <f>O327*H327</f>
        <v>0</v>
      </c>
      <c r="Q327" s="220">
        <v>0.30006</v>
      </c>
      <c r="R327" s="220">
        <f>Q327*H327</f>
        <v>3.15063</v>
      </c>
      <c r="S327" s="220">
        <v>0</v>
      </c>
      <c r="T327" s="22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2" t="s">
        <v>153</v>
      </c>
      <c r="AT327" s="222" t="s">
        <v>155</v>
      </c>
      <c r="AU327" s="222" t="s">
        <v>90</v>
      </c>
      <c r="AY327" s="15" t="s">
        <v>154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5" t="s">
        <v>90</v>
      </c>
      <c r="BK327" s="223">
        <f>ROUND(I327*H327,2)</f>
        <v>0</v>
      </c>
      <c r="BL327" s="15" t="s">
        <v>153</v>
      </c>
      <c r="BM327" s="222" t="s">
        <v>3035</v>
      </c>
    </row>
    <row r="328" spans="1:51" s="13" customFormat="1" ht="12">
      <c r="A328" s="13"/>
      <c r="B328" s="239"/>
      <c r="C328" s="240"/>
      <c r="D328" s="224" t="s">
        <v>223</v>
      </c>
      <c r="E328" s="241" t="s">
        <v>699</v>
      </c>
      <c r="F328" s="242" t="s">
        <v>3036</v>
      </c>
      <c r="G328" s="240"/>
      <c r="H328" s="243">
        <v>10.5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223</v>
      </c>
      <c r="AU328" s="249" t="s">
        <v>90</v>
      </c>
      <c r="AV328" s="13" t="s">
        <v>162</v>
      </c>
      <c r="AW328" s="13" t="s">
        <v>38</v>
      </c>
      <c r="AX328" s="13" t="s">
        <v>90</v>
      </c>
      <c r="AY328" s="249" t="s">
        <v>154</v>
      </c>
    </row>
    <row r="329" spans="1:65" s="2" customFormat="1" ht="37.8" customHeight="1">
      <c r="A329" s="37"/>
      <c r="B329" s="38"/>
      <c r="C329" s="210" t="s">
        <v>705</v>
      </c>
      <c r="D329" s="210" t="s">
        <v>155</v>
      </c>
      <c r="E329" s="211" t="s">
        <v>2249</v>
      </c>
      <c r="F329" s="212" t="s">
        <v>2250</v>
      </c>
      <c r="G329" s="213" t="s">
        <v>324</v>
      </c>
      <c r="H329" s="214">
        <v>0.06</v>
      </c>
      <c r="I329" s="215"/>
      <c r="J329" s="216">
        <f>ROUND(I329*H329,2)</f>
        <v>0</v>
      </c>
      <c r="K329" s="217"/>
      <c r="L329" s="43"/>
      <c r="M329" s="218" t="s">
        <v>1</v>
      </c>
      <c r="N329" s="219" t="s">
        <v>47</v>
      </c>
      <c r="O329" s="90"/>
      <c r="P329" s="220">
        <f>O329*H329</f>
        <v>0</v>
      </c>
      <c r="Q329" s="220">
        <v>2.429</v>
      </c>
      <c r="R329" s="220">
        <f>Q329*H329</f>
        <v>0.14573999999999998</v>
      </c>
      <c r="S329" s="220">
        <v>0</v>
      </c>
      <c r="T329" s="22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2" t="s">
        <v>153</v>
      </c>
      <c r="AT329" s="222" t="s">
        <v>155</v>
      </c>
      <c r="AU329" s="222" t="s">
        <v>90</v>
      </c>
      <c r="AY329" s="15" t="s">
        <v>154</v>
      </c>
      <c r="BE329" s="223">
        <f>IF(N329="základní",J329,0)</f>
        <v>0</v>
      </c>
      <c r="BF329" s="223">
        <f>IF(N329="snížená",J329,0)</f>
        <v>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15" t="s">
        <v>90</v>
      </c>
      <c r="BK329" s="223">
        <f>ROUND(I329*H329,2)</f>
        <v>0</v>
      </c>
      <c r="BL329" s="15" t="s">
        <v>153</v>
      </c>
      <c r="BM329" s="222" t="s">
        <v>3037</v>
      </c>
    </row>
    <row r="330" spans="1:47" s="2" customFormat="1" ht="12">
      <c r="A330" s="37"/>
      <c r="B330" s="38"/>
      <c r="C330" s="39"/>
      <c r="D330" s="224" t="s">
        <v>160</v>
      </c>
      <c r="E330" s="39"/>
      <c r="F330" s="225" t="s">
        <v>2252</v>
      </c>
      <c r="G330" s="39"/>
      <c r="H330" s="39"/>
      <c r="I330" s="226"/>
      <c r="J330" s="39"/>
      <c r="K330" s="39"/>
      <c r="L330" s="43"/>
      <c r="M330" s="227"/>
      <c r="N330" s="228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5" t="s">
        <v>160</v>
      </c>
      <c r="AU330" s="15" t="s">
        <v>90</v>
      </c>
    </row>
    <row r="331" spans="1:51" s="13" customFormat="1" ht="12">
      <c r="A331" s="13"/>
      <c r="B331" s="239"/>
      <c r="C331" s="240"/>
      <c r="D331" s="224" t="s">
        <v>223</v>
      </c>
      <c r="E331" s="241" t="s">
        <v>709</v>
      </c>
      <c r="F331" s="242" t="s">
        <v>2253</v>
      </c>
      <c r="G331" s="240"/>
      <c r="H331" s="243">
        <v>0.06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223</v>
      </c>
      <c r="AU331" s="249" t="s">
        <v>90</v>
      </c>
      <c r="AV331" s="13" t="s">
        <v>162</v>
      </c>
      <c r="AW331" s="13" t="s">
        <v>38</v>
      </c>
      <c r="AX331" s="13" t="s">
        <v>90</v>
      </c>
      <c r="AY331" s="249" t="s">
        <v>154</v>
      </c>
    </row>
    <row r="332" spans="1:65" s="2" customFormat="1" ht="37.8" customHeight="1">
      <c r="A332" s="37"/>
      <c r="B332" s="38"/>
      <c r="C332" s="210" t="s">
        <v>711</v>
      </c>
      <c r="D332" s="210" t="s">
        <v>155</v>
      </c>
      <c r="E332" s="211" t="s">
        <v>3038</v>
      </c>
      <c r="F332" s="212" t="s">
        <v>3039</v>
      </c>
      <c r="G332" s="213" t="s">
        <v>324</v>
      </c>
      <c r="H332" s="214">
        <v>1.514</v>
      </c>
      <c r="I332" s="215"/>
      <c r="J332" s="216">
        <f>ROUND(I332*H332,2)</f>
        <v>0</v>
      </c>
      <c r="K332" s="217"/>
      <c r="L332" s="43"/>
      <c r="M332" s="218" t="s">
        <v>1</v>
      </c>
      <c r="N332" s="219" t="s">
        <v>47</v>
      </c>
      <c r="O332" s="90"/>
      <c r="P332" s="220">
        <f>O332*H332</f>
        <v>0</v>
      </c>
      <c r="Q332" s="220">
        <v>2.429</v>
      </c>
      <c r="R332" s="220">
        <f>Q332*H332</f>
        <v>3.6775059999999997</v>
      </c>
      <c r="S332" s="220">
        <v>0</v>
      </c>
      <c r="T332" s="22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2" t="s">
        <v>153</v>
      </c>
      <c r="AT332" s="222" t="s">
        <v>155</v>
      </c>
      <c r="AU332" s="222" t="s">
        <v>90</v>
      </c>
      <c r="AY332" s="15" t="s">
        <v>154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5" t="s">
        <v>90</v>
      </c>
      <c r="BK332" s="223">
        <f>ROUND(I332*H332,2)</f>
        <v>0</v>
      </c>
      <c r="BL332" s="15" t="s">
        <v>153</v>
      </c>
      <c r="BM332" s="222" t="s">
        <v>3040</v>
      </c>
    </row>
    <row r="333" spans="1:51" s="13" customFormat="1" ht="12">
      <c r="A333" s="13"/>
      <c r="B333" s="239"/>
      <c r="C333" s="240"/>
      <c r="D333" s="224" t="s">
        <v>223</v>
      </c>
      <c r="E333" s="241" t="s">
        <v>715</v>
      </c>
      <c r="F333" s="242" t="s">
        <v>3041</v>
      </c>
      <c r="G333" s="240"/>
      <c r="H333" s="243">
        <v>1.514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223</v>
      </c>
      <c r="AU333" s="249" t="s">
        <v>90</v>
      </c>
      <c r="AV333" s="13" t="s">
        <v>162</v>
      </c>
      <c r="AW333" s="13" t="s">
        <v>38</v>
      </c>
      <c r="AX333" s="13" t="s">
        <v>90</v>
      </c>
      <c r="AY333" s="249" t="s">
        <v>154</v>
      </c>
    </row>
    <row r="334" spans="1:65" s="2" customFormat="1" ht="24.15" customHeight="1">
      <c r="A334" s="37"/>
      <c r="B334" s="38"/>
      <c r="C334" s="210" t="s">
        <v>717</v>
      </c>
      <c r="D334" s="210" t="s">
        <v>155</v>
      </c>
      <c r="E334" s="211" t="s">
        <v>3042</v>
      </c>
      <c r="F334" s="212" t="s">
        <v>3043</v>
      </c>
      <c r="G334" s="213" t="s">
        <v>324</v>
      </c>
      <c r="H334" s="214">
        <v>4.44</v>
      </c>
      <c r="I334" s="215"/>
      <c r="J334" s="216">
        <f>ROUND(I334*H334,2)</f>
        <v>0</v>
      </c>
      <c r="K334" s="217"/>
      <c r="L334" s="43"/>
      <c r="M334" s="218" t="s">
        <v>1</v>
      </c>
      <c r="N334" s="219" t="s">
        <v>47</v>
      </c>
      <c r="O334" s="90"/>
      <c r="P334" s="220">
        <f>O334*H334</f>
        <v>0</v>
      </c>
      <c r="Q334" s="220">
        <v>0</v>
      </c>
      <c r="R334" s="220">
        <f>Q334*H334</f>
        <v>0</v>
      </c>
      <c r="S334" s="220">
        <v>0</v>
      </c>
      <c r="T334" s="22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22" t="s">
        <v>153</v>
      </c>
      <c r="AT334" s="222" t="s">
        <v>155</v>
      </c>
      <c r="AU334" s="222" t="s">
        <v>90</v>
      </c>
      <c r="AY334" s="15" t="s">
        <v>154</v>
      </c>
      <c r="BE334" s="223">
        <f>IF(N334="základní",J334,0)</f>
        <v>0</v>
      </c>
      <c r="BF334" s="223">
        <f>IF(N334="snížená",J334,0)</f>
        <v>0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5" t="s">
        <v>90</v>
      </c>
      <c r="BK334" s="223">
        <f>ROUND(I334*H334,2)</f>
        <v>0</v>
      </c>
      <c r="BL334" s="15" t="s">
        <v>153</v>
      </c>
      <c r="BM334" s="222" t="s">
        <v>3044</v>
      </c>
    </row>
    <row r="335" spans="1:47" s="2" customFormat="1" ht="12">
      <c r="A335" s="37"/>
      <c r="B335" s="38"/>
      <c r="C335" s="39"/>
      <c r="D335" s="224" t="s">
        <v>160</v>
      </c>
      <c r="E335" s="39"/>
      <c r="F335" s="225" t="s">
        <v>3045</v>
      </c>
      <c r="G335" s="39"/>
      <c r="H335" s="39"/>
      <c r="I335" s="226"/>
      <c r="J335" s="39"/>
      <c r="K335" s="39"/>
      <c r="L335" s="43"/>
      <c r="M335" s="227"/>
      <c r="N335" s="228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5" t="s">
        <v>160</v>
      </c>
      <c r="AU335" s="15" t="s">
        <v>90</v>
      </c>
    </row>
    <row r="336" spans="1:51" s="13" customFormat="1" ht="12">
      <c r="A336" s="13"/>
      <c r="B336" s="239"/>
      <c r="C336" s="240"/>
      <c r="D336" s="224" t="s">
        <v>223</v>
      </c>
      <c r="E336" s="241" t="s">
        <v>722</v>
      </c>
      <c r="F336" s="242" t="s">
        <v>3046</v>
      </c>
      <c r="G336" s="240"/>
      <c r="H336" s="243">
        <v>4.44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9" t="s">
        <v>223</v>
      </c>
      <c r="AU336" s="249" t="s">
        <v>90</v>
      </c>
      <c r="AV336" s="13" t="s">
        <v>162</v>
      </c>
      <c r="AW336" s="13" t="s">
        <v>38</v>
      </c>
      <c r="AX336" s="13" t="s">
        <v>82</v>
      </c>
      <c r="AY336" s="249" t="s">
        <v>154</v>
      </c>
    </row>
    <row r="337" spans="1:51" s="13" customFormat="1" ht="12">
      <c r="A337" s="13"/>
      <c r="B337" s="239"/>
      <c r="C337" s="240"/>
      <c r="D337" s="224" t="s">
        <v>223</v>
      </c>
      <c r="E337" s="241" t="s">
        <v>3047</v>
      </c>
      <c r="F337" s="242" t="s">
        <v>3048</v>
      </c>
      <c r="G337" s="240"/>
      <c r="H337" s="243">
        <v>4.44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223</v>
      </c>
      <c r="AU337" s="249" t="s">
        <v>90</v>
      </c>
      <c r="AV337" s="13" t="s">
        <v>162</v>
      </c>
      <c r="AW337" s="13" t="s">
        <v>38</v>
      </c>
      <c r="AX337" s="13" t="s">
        <v>90</v>
      </c>
      <c r="AY337" s="249" t="s">
        <v>154</v>
      </c>
    </row>
    <row r="338" spans="1:65" s="2" customFormat="1" ht="49.05" customHeight="1">
      <c r="A338" s="37"/>
      <c r="B338" s="38"/>
      <c r="C338" s="210" t="s">
        <v>724</v>
      </c>
      <c r="D338" s="210" t="s">
        <v>155</v>
      </c>
      <c r="E338" s="211" t="s">
        <v>2259</v>
      </c>
      <c r="F338" s="212" t="s">
        <v>2260</v>
      </c>
      <c r="G338" s="213" t="s">
        <v>220</v>
      </c>
      <c r="H338" s="214">
        <v>413.8</v>
      </c>
      <c r="I338" s="215"/>
      <c r="J338" s="216">
        <f>ROUND(I338*H338,2)</f>
        <v>0</v>
      </c>
      <c r="K338" s="217"/>
      <c r="L338" s="43"/>
      <c r="M338" s="218" t="s">
        <v>1</v>
      </c>
      <c r="N338" s="219" t="s">
        <v>47</v>
      </c>
      <c r="O338" s="90"/>
      <c r="P338" s="220">
        <f>O338*H338</f>
        <v>0</v>
      </c>
      <c r="Q338" s="220">
        <v>0.00028</v>
      </c>
      <c r="R338" s="220">
        <f>Q338*H338</f>
        <v>0.115864</v>
      </c>
      <c r="S338" s="220">
        <v>0</v>
      </c>
      <c r="T338" s="22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2" t="s">
        <v>153</v>
      </c>
      <c r="AT338" s="222" t="s">
        <v>155</v>
      </c>
      <c r="AU338" s="222" t="s">
        <v>90</v>
      </c>
      <c r="AY338" s="15" t="s">
        <v>154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5" t="s">
        <v>90</v>
      </c>
      <c r="BK338" s="223">
        <f>ROUND(I338*H338,2)</f>
        <v>0</v>
      </c>
      <c r="BL338" s="15" t="s">
        <v>153</v>
      </c>
      <c r="BM338" s="222" t="s">
        <v>3049</v>
      </c>
    </row>
    <row r="339" spans="1:47" s="2" customFormat="1" ht="12">
      <c r="A339" s="37"/>
      <c r="B339" s="38"/>
      <c r="C339" s="39"/>
      <c r="D339" s="224" t="s">
        <v>160</v>
      </c>
      <c r="E339" s="39"/>
      <c r="F339" s="225" t="s">
        <v>2262</v>
      </c>
      <c r="G339" s="39"/>
      <c r="H339" s="39"/>
      <c r="I339" s="226"/>
      <c r="J339" s="39"/>
      <c r="K339" s="39"/>
      <c r="L339" s="43"/>
      <c r="M339" s="227"/>
      <c r="N339" s="228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160</v>
      </c>
      <c r="AU339" s="15" t="s">
        <v>90</v>
      </c>
    </row>
    <row r="340" spans="1:51" s="12" customFormat="1" ht="12">
      <c r="A340" s="12"/>
      <c r="B340" s="229"/>
      <c r="C340" s="230"/>
      <c r="D340" s="224" t="s">
        <v>223</v>
      </c>
      <c r="E340" s="231" t="s">
        <v>1</v>
      </c>
      <c r="F340" s="232" t="s">
        <v>3050</v>
      </c>
      <c r="G340" s="230"/>
      <c r="H340" s="231" t="s">
        <v>1</v>
      </c>
      <c r="I340" s="233"/>
      <c r="J340" s="230"/>
      <c r="K340" s="230"/>
      <c r="L340" s="234"/>
      <c r="M340" s="235"/>
      <c r="N340" s="236"/>
      <c r="O340" s="236"/>
      <c r="P340" s="236"/>
      <c r="Q340" s="236"/>
      <c r="R340" s="236"/>
      <c r="S340" s="236"/>
      <c r="T340" s="237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238" t="s">
        <v>223</v>
      </c>
      <c r="AU340" s="238" t="s">
        <v>90</v>
      </c>
      <c r="AV340" s="12" t="s">
        <v>90</v>
      </c>
      <c r="AW340" s="12" t="s">
        <v>38</v>
      </c>
      <c r="AX340" s="12" t="s">
        <v>82</v>
      </c>
      <c r="AY340" s="238" t="s">
        <v>154</v>
      </c>
    </row>
    <row r="341" spans="1:51" s="13" customFormat="1" ht="12">
      <c r="A341" s="13"/>
      <c r="B341" s="239"/>
      <c r="C341" s="240"/>
      <c r="D341" s="224" t="s">
        <v>223</v>
      </c>
      <c r="E341" s="241" t="s">
        <v>728</v>
      </c>
      <c r="F341" s="242" t="s">
        <v>3051</v>
      </c>
      <c r="G341" s="240"/>
      <c r="H341" s="243">
        <v>124.8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223</v>
      </c>
      <c r="AU341" s="249" t="s">
        <v>90</v>
      </c>
      <c r="AV341" s="13" t="s">
        <v>162</v>
      </c>
      <c r="AW341" s="13" t="s">
        <v>38</v>
      </c>
      <c r="AX341" s="13" t="s">
        <v>82</v>
      </c>
      <c r="AY341" s="249" t="s">
        <v>154</v>
      </c>
    </row>
    <row r="342" spans="1:51" s="13" customFormat="1" ht="12">
      <c r="A342" s="13"/>
      <c r="B342" s="239"/>
      <c r="C342" s="240"/>
      <c r="D342" s="224" t="s">
        <v>223</v>
      </c>
      <c r="E342" s="241" t="s">
        <v>2245</v>
      </c>
      <c r="F342" s="242" t="s">
        <v>3052</v>
      </c>
      <c r="G342" s="240"/>
      <c r="H342" s="243">
        <v>11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223</v>
      </c>
      <c r="AU342" s="249" t="s">
        <v>90</v>
      </c>
      <c r="AV342" s="13" t="s">
        <v>162</v>
      </c>
      <c r="AW342" s="13" t="s">
        <v>38</v>
      </c>
      <c r="AX342" s="13" t="s">
        <v>82</v>
      </c>
      <c r="AY342" s="249" t="s">
        <v>154</v>
      </c>
    </row>
    <row r="343" spans="1:51" s="13" customFormat="1" ht="12">
      <c r="A343" s="13"/>
      <c r="B343" s="239"/>
      <c r="C343" s="240"/>
      <c r="D343" s="224" t="s">
        <v>223</v>
      </c>
      <c r="E343" s="241" t="s">
        <v>2247</v>
      </c>
      <c r="F343" s="242" t="s">
        <v>3053</v>
      </c>
      <c r="G343" s="240"/>
      <c r="H343" s="243">
        <v>198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223</v>
      </c>
      <c r="AU343" s="249" t="s">
        <v>90</v>
      </c>
      <c r="AV343" s="13" t="s">
        <v>162</v>
      </c>
      <c r="AW343" s="13" t="s">
        <v>38</v>
      </c>
      <c r="AX343" s="13" t="s">
        <v>82</v>
      </c>
      <c r="AY343" s="249" t="s">
        <v>154</v>
      </c>
    </row>
    <row r="344" spans="1:51" s="13" customFormat="1" ht="12">
      <c r="A344" s="13"/>
      <c r="B344" s="239"/>
      <c r="C344" s="240"/>
      <c r="D344" s="224" t="s">
        <v>223</v>
      </c>
      <c r="E344" s="241" t="s">
        <v>3054</v>
      </c>
      <c r="F344" s="242" t="s">
        <v>3055</v>
      </c>
      <c r="G344" s="240"/>
      <c r="H344" s="243">
        <v>30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223</v>
      </c>
      <c r="AU344" s="249" t="s">
        <v>90</v>
      </c>
      <c r="AV344" s="13" t="s">
        <v>162</v>
      </c>
      <c r="AW344" s="13" t="s">
        <v>38</v>
      </c>
      <c r="AX344" s="13" t="s">
        <v>82</v>
      </c>
      <c r="AY344" s="249" t="s">
        <v>154</v>
      </c>
    </row>
    <row r="345" spans="1:51" s="13" customFormat="1" ht="12">
      <c r="A345" s="13"/>
      <c r="B345" s="239"/>
      <c r="C345" s="240"/>
      <c r="D345" s="224" t="s">
        <v>223</v>
      </c>
      <c r="E345" s="241" t="s">
        <v>3056</v>
      </c>
      <c r="F345" s="242" t="s">
        <v>3057</v>
      </c>
      <c r="G345" s="240"/>
      <c r="H345" s="243">
        <v>50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223</v>
      </c>
      <c r="AU345" s="249" t="s">
        <v>90</v>
      </c>
      <c r="AV345" s="13" t="s">
        <v>162</v>
      </c>
      <c r="AW345" s="13" t="s">
        <v>38</v>
      </c>
      <c r="AX345" s="13" t="s">
        <v>82</v>
      </c>
      <c r="AY345" s="249" t="s">
        <v>154</v>
      </c>
    </row>
    <row r="346" spans="1:51" s="13" customFormat="1" ht="12">
      <c r="A346" s="13"/>
      <c r="B346" s="239"/>
      <c r="C346" s="240"/>
      <c r="D346" s="224" t="s">
        <v>223</v>
      </c>
      <c r="E346" s="241" t="s">
        <v>3058</v>
      </c>
      <c r="F346" s="242" t="s">
        <v>3059</v>
      </c>
      <c r="G346" s="240"/>
      <c r="H346" s="243">
        <v>413.8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9" t="s">
        <v>223</v>
      </c>
      <c r="AU346" s="249" t="s">
        <v>90</v>
      </c>
      <c r="AV346" s="13" t="s">
        <v>162</v>
      </c>
      <c r="AW346" s="13" t="s">
        <v>38</v>
      </c>
      <c r="AX346" s="13" t="s">
        <v>90</v>
      </c>
      <c r="AY346" s="249" t="s">
        <v>154</v>
      </c>
    </row>
    <row r="347" spans="1:65" s="2" customFormat="1" ht="24.15" customHeight="1">
      <c r="A347" s="37"/>
      <c r="B347" s="38"/>
      <c r="C347" s="255" t="s">
        <v>730</v>
      </c>
      <c r="D347" s="255" t="s">
        <v>253</v>
      </c>
      <c r="E347" s="256" t="s">
        <v>2264</v>
      </c>
      <c r="F347" s="257" t="s">
        <v>2265</v>
      </c>
      <c r="G347" s="258" t="s">
        <v>220</v>
      </c>
      <c r="H347" s="259">
        <v>496.56</v>
      </c>
      <c r="I347" s="260"/>
      <c r="J347" s="261">
        <f>ROUND(I347*H347,2)</f>
        <v>0</v>
      </c>
      <c r="K347" s="262"/>
      <c r="L347" s="263"/>
      <c r="M347" s="264" t="s">
        <v>1</v>
      </c>
      <c r="N347" s="265" t="s">
        <v>47</v>
      </c>
      <c r="O347" s="90"/>
      <c r="P347" s="220">
        <f>O347*H347</f>
        <v>0</v>
      </c>
      <c r="Q347" s="220">
        <v>0.0005</v>
      </c>
      <c r="R347" s="220">
        <f>Q347*H347</f>
        <v>0.24828</v>
      </c>
      <c r="S347" s="220">
        <v>0</v>
      </c>
      <c r="T347" s="221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2" t="s">
        <v>192</v>
      </c>
      <c r="AT347" s="222" t="s">
        <v>253</v>
      </c>
      <c r="AU347" s="222" t="s">
        <v>90</v>
      </c>
      <c r="AY347" s="15" t="s">
        <v>154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5" t="s">
        <v>90</v>
      </c>
      <c r="BK347" s="223">
        <f>ROUND(I347*H347,2)</f>
        <v>0</v>
      </c>
      <c r="BL347" s="15" t="s">
        <v>153</v>
      </c>
      <c r="BM347" s="222" t="s">
        <v>3060</v>
      </c>
    </row>
    <row r="348" spans="1:47" s="2" customFormat="1" ht="12">
      <c r="A348" s="37"/>
      <c r="B348" s="38"/>
      <c r="C348" s="39"/>
      <c r="D348" s="224" t="s">
        <v>160</v>
      </c>
      <c r="E348" s="39"/>
      <c r="F348" s="225" t="s">
        <v>2267</v>
      </c>
      <c r="G348" s="39"/>
      <c r="H348" s="39"/>
      <c r="I348" s="226"/>
      <c r="J348" s="39"/>
      <c r="K348" s="39"/>
      <c r="L348" s="43"/>
      <c r="M348" s="227"/>
      <c r="N348" s="228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5" t="s">
        <v>160</v>
      </c>
      <c r="AU348" s="15" t="s">
        <v>90</v>
      </c>
    </row>
    <row r="349" spans="1:51" s="13" customFormat="1" ht="12">
      <c r="A349" s="13"/>
      <c r="B349" s="239"/>
      <c r="C349" s="240"/>
      <c r="D349" s="224" t="s">
        <v>223</v>
      </c>
      <c r="E349" s="241" t="s">
        <v>735</v>
      </c>
      <c r="F349" s="242" t="s">
        <v>3061</v>
      </c>
      <c r="G349" s="240"/>
      <c r="H349" s="243">
        <v>496.56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223</v>
      </c>
      <c r="AU349" s="249" t="s">
        <v>90</v>
      </c>
      <c r="AV349" s="13" t="s">
        <v>162</v>
      </c>
      <c r="AW349" s="13" t="s">
        <v>38</v>
      </c>
      <c r="AX349" s="13" t="s">
        <v>90</v>
      </c>
      <c r="AY349" s="249" t="s">
        <v>154</v>
      </c>
    </row>
    <row r="350" spans="1:65" s="2" customFormat="1" ht="49.05" customHeight="1">
      <c r="A350" s="37"/>
      <c r="B350" s="38"/>
      <c r="C350" s="210" t="s">
        <v>736</v>
      </c>
      <c r="D350" s="210" t="s">
        <v>155</v>
      </c>
      <c r="E350" s="211" t="s">
        <v>3062</v>
      </c>
      <c r="F350" s="212" t="s">
        <v>3063</v>
      </c>
      <c r="G350" s="213" t="s">
        <v>220</v>
      </c>
      <c r="H350" s="214">
        <v>10.5</v>
      </c>
      <c r="I350" s="215"/>
      <c r="J350" s="216">
        <f>ROUND(I350*H350,2)</f>
        <v>0</v>
      </c>
      <c r="K350" s="217"/>
      <c r="L350" s="43"/>
      <c r="M350" s="218" t="s">
        <v>1</v>
      </c>
      <c r="N350" s="219" t="s">
        <v>47</v>
      </c>
      <c r="O350" s="90"/>
      <c r="P350" s="220">
        <f>O350*H350</f>
        <v>0</v>
      </c>
      <c r="Q350" s="220">
        <v>0.5134</v>
      </c>
      <c r="R350" s="220">
        <f>Q350*H350</f>
        <v>5.3907</v>
      </c>
      <c r="S350" s="220">
        <v>0</v>
      </c>
      <c r="T350" s="221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22" t="s">
        <v>153</v>
      </c>
      <c r="AT350" s="222" t="s">
        <v>155</v>
      </c>
      <c r="AU350" s="222" t="s">
        <v>90</v>
      </c>
      <c r="AY350" s="15" t="s">
        <v>154</v>
      </c>
      <c r="BE350" s="223">
        <f>IF(N350="základní",J350,0)</f>
        <v>0</v>
      </c>
      <c r="BF350" s="223">
        <f>IF(N350="snížená",J350,0)</f>
        <v>0</v>
      </c>
      <c r="BG350" s="223">
        <f>IF(N350="zákl. přenesená",J350,0)</f>
        <v>0</v>
      </c>
      <c r="BH350" s="223">
        <f>IF(N350="sníž. přenesená",J350,0)</f>
        <v>0</v>
      </c>
      <c r="BI350" s="223">
        <f>IF(N350="nulová",J350,0)</f>
        <v>0</v>
      </c>
      <c r="BJ350" s="15" t="s">
        <v>90</v>
      </c>
      <c r="BK350" s="223">
        <f>ROUND(I350*H350,2)</f>
        <v>0</v>
      </c>
      <c r="BL350" s="15" t="s">
        <v>153</v>
      </c>
      <c r="BM350" s="222" t="s">
        <v>3064</v>
      </c>
    </row>
    <row r="351" spans="1:51" s="13" customFormat="1" ht="12">
      <c r="A351" s="13"/>
      <c r="B351" s="239"/>
      <c r="C351" s="240"/>
      <c r="D351" s="224" t="s">
        <v>223</v>
      </c>
      <c r="E351" s="241" t="s">
        <v>2257</v>
      </c>
      <c r="F351" s="242" t="s">
        <v>3065</v>
      </c>
      <c r="G351" s="240"/>
      <c r="H351" s="243">
        <v>10.5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223</v>
      </c>
      <c r="AU351" s="249" t="s">
        <v>90</v>
      </c>
      <c r="AV351" s="13" t="s">
        <v>162</v>
      </c>
      <c r="AW351" s="13" t="s">
        <v>38</v>
      </c>
      <c r="AX351" s="13" t="s">
        <v>90</v>
      </c>
      <c r="AY351" s="249" t="s">
        <v>154</v>
      </c>
    </row>
    <row r="352" spans="1:65" s="2" customFormat="1" ht="49.05" customHeight="1">
      <c r="A352" s="37"/>
      <c r="B352" s="38"/>
      <c r="C352" s="210" t="s">
        <v>739</v>
      </c>
      <c r="D352" s="210" t="s">
        <v>155</v>
      </c>
      <c r="E352" s="211" t="s">
        <v>3066</v>
      </c>
      <c r="F352" s="212" t="s">
        <v>3067</v>
      </c>
      <c r="G352" s="213" t="s">
        <v>220</v>
      </c>
      <c r="H352" s="214">
        <v>209</v>
      </c>
      <c r="I352" s="215"/>
      <c r="J352" s="216">
        <f>ROUND(I352*H352,2)</f>
        <v>0</v>
      </c>
      <c r="K352" s="217"/>
      <c r="L352" s="43"/>
      <c r="M352" s="218" t="s">
        <v>1</v>
      </c>
      <c r="N352" s="219" t="s">
        <v>47</v>
      </c>
      <c r="O352" s="90"/>
      <c r="P352" s="220">
        <f>O352*H352</f>
        <v>0</v>
      </c>
      <c r="Q352" s="220">
        <v>0.42294</v>
      </c>
      <c r="R352" s="220">
        <f>Q352*H352</f>
        <v>88.39446</v>
      </c>
      <c r="S352" s="220">
        <v>0</v>
      </c>
      <c r="T352" s="22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22" t="s">
        <v>153</v>
      </c>
      <c r="AT352" s="222" t="s">
        <v>155</v>
      </c>
      <c r="AU352" s="222" t="s">
        <v>90</v>
      </c>
      <c r="AY352" s="15" t="s">
        <v>154</v>
      </c>
      <c r="BE352" s="223">
        <f>IF(N352="základní",J352,0)</f>
        <v>0</v>
      </c>
      <c r="BF352" s="223">
        <f>IF(N352="snížená",J352,0)</f>
        <v>0</v>
      </c>
      <c r="BG352" s="223">
        <f>IF(N352="zákl. přenesená",J352,0)</f>
        <v>0</v>
      </c>
      <c r="BH352" s="223">
        <f>IF(N352="sníž. přenesená",J352,0)</f>
        <v>0</v>
      </c>
      <c r="BI352" s="223">
        <f>IF(N352="nulová",J352,0)</f>
        <v>0</v>
      </c>
      <c r="BJ352" s="15" t="s">
        <v>90</v>
      </c>
      <c r="BK352" s="223">
        <f>ROUND(I352*H352,2)</f>
        <v>0</v>
      </c>
      <c r="BL352" s="15" t="s">
        <v>153</v>
      </c>
      <c r="BM352" s="222" t="s">
        <v>3068</v>
      </c>
    </row>
    <row r="353" spans="1:47" s="2" customFormat="1" ht="12">
      <c r="A353" s="37"/>
      <c r="B353" s="38"/>
      <c r="C353" s="39"/>
      <c r="D353" s="224" t="s">
        <v>160</v>
      </c>
      <c r="E353" s="39"/>
      <c r="F353" s="225" t="s">
        <v>3069</v>
      </c>
      <c r="G353" s="39"/>
      <c r="H353" s="39"/>
      <c r="I353" s="226"/>
      <c r="J353" s="39"/>
      <c r="K353" s="39"/>
      <c r="L353" s="43"/>
      <c r="M353" s="227"/>
      <c r="N353" s="228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5" t="s">
        <v>160</v>
      </c>
      <c r="AU353" s="15" t="s">
        <v>90</v>
      </c>
    </row>
    <row r="354" spans="1:51" s="12" customFormat="1" ht="12">
      <c r="A354" s="12"/>
      <c r="B354" s="229"/>
      <c r="C354" s="230"/>
      <c r="D354" s="224" t="s">
        <v>223</v>
      </c>
      <c r="E354" s="231" t="s">
        <v>1</v>
      </c>
      <c r="F354" s="232" t="s">
        <v>3070</v>
      </c>
      <c r="G354" s="230"/>
      <c r="H354" s="231" t="s">
        <v>1</v>
      </c>
      <c r="I354" s="233"/>
      <c r="J354" s="230"/>
      <c r="K354" s="230"/>
      <c r="L354" s="234"/>
      <c r="M354" s="235"/>
      <c r="N354" s="236"/>
      <c r="O354" s="236"/>
      <c r="P354" s="236"/>
      <c r="Q354" s="236"/>
      <c r="R354" s="236"/>
      <c r="S354" s="236"/>
      <c r="T354" s="237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38" t="s">
        <v>223</v>
      </c>
      <c r="AU354" s="238" t="s">
        <v>90</v>
      </c>
      <c r="AV354" s="12" t="s">
        <v>90</v>
      </c>
      <c r="AW354" s="12" t="s">
        <v>38</v>
      </c>
      <c r="AX354" s="12" t="s">
        <v>82</v>
      </c>
      <c r="AY354" s="238" t="s">
        <v>154</v>
      </c>
    </row>
    <row r="355" spans="1:51" s="13" customFormat="1" ht="12">
      <c r="A355" s="13"/>
      <c r="B355" s="239"/>
      <c r="C355" s="240"/>
      <c r="D355" s="224" t="s">
        <v>223</v>
      </c>
      <c r="E355" s="241" t="s">
        <v>743</v>
      </c>
      <c r="F355" s="242" t="s">
        <v>3071</v>
      </c>
      <c r="G355" s="240"/>
      <c r="H355" s="243">
        <v>105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223</v>
      </c>
      <c r="AU355" s="249" t="s">
        <v>90</v>
      </c>
      <c r="AV355" s="13" t="s">
        <v>162</v>
      </c>
      <c r="AW355" s="13" t="s">
        <v>38</v>
      </c>
      <c r="AX355" s="13" t="s">
        <v>82</v>
      </c>
      <c r="AY355" s="249" t="s">
        <v>154</v>
      </c>
    </row>
    <row r="356" spans="1:51" s="13" customFormat="1" ht="12">
      <c r="A356" s="13"/>
      <c r="B356" s="239"/>
      <c r="C356" s="240"/>
      <c r="D356" s="224" t="s">
        <v>223</v>
      </c>
      <c r="E356" s="241" t="s">
        <v>3072</v>
      </c>
      <c r="F356" s="242" t="s">
        <v>3073</v>
      </c>
      <c r="G356" s="240"/>
      <c r="H356" s="243">
        <v>104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9" t="s">
        <v>223</v>
      </c>
      <c r="AU356" s="249" t="s">
        <v>90</v>
      </c>
      <c r="AV356" s="13" t="s">
        <v>162</v>
      </c>
      <c r="AW356" s="13" t="s">
        <v>38</v>
      </c>
      <c r="AX356" s="13" t="s">
        <v>82</v>
      </c>
      <c r="AY356" s="249" t="s">
        <v>154</v>
      </c>
    </row>
    <row r="357" spans="1:51" s="13" customFormat="1" ht="12">
      <c r="A357" s="13"/>
      <c r="B357" s="239"/>
      <c r="C357" s="240"/>
      <c r="D357" s="224" t="s">
        <v>223</v>
      </c>
      <c r="E357" s="241" t="s">
        <v>3074</v>
      </c>
      <c r="F357" s="242" t="s">
        <v>3075</v>
      </c>
      <c r="G357" s="240"/>
      <c r="H357" s="243">
        <v>209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223</v>
      </c>
      <c r="AU357" s="249" t="s">
        <v>90</v>
      </c>
      <c r="AV357" s="13" t="s">
        <v>162</v>
      </c>
      <c r="AW357" s="13" t="s">
        <v>38</v>
      </c>
      <c r="AX357" s="13" t="s">
        <v>90</v>
      </c>
      <c r="AY357" s="249" t="s">
        <v>154</v>
      </c>
    </row>
    <row r="358" spans="1:65" s="2" customFormat="1" ht="49.05" customHeight="1">
      <c r="A358" s="37"/>
      <c r="B358" s="38"/>
      <c r="C358" s="210" t="s">
        <v>745</v>
      </c>
      <c r="D358" s="210" t="s">
        <v>155</v>
      </c>
      <c r="E358" s="211" t="s">
        <v>3076</v>
      </c>
      <c r="F358" s="212" t="s">
        <v>3077</v>
      </c>
      <c r="G358" s="213" t="s">
        <v>220</v>
      </c>
      <c r="H358" s="214">
        <v>17.3</v>
      </c>
      <c r="I358" s="215"/>
      <c r="J358" s="216">
        <f>ROUND(I358*H358,2)</f>
        <v>0</v>
      </c>
      <c r="K358" s="217"/>
      <c r="L358" s="43"/>
      <c r="M358" s="218" t="s">
        <v>1</v>
      </c>
      <c r="N358" s="219" t="s">
        <v>47</v>
      </c>
      <c r="O358" s="90"/>
      <c r="P358" s="220">
        <f>O358*H358</f>
        <v>0</v>
      </c>
      <c r="Q358" s="220">
        <v>0.50294</v>
      </c>
      <c r="R358" s="220">
        <f>Q358*H358</f>
        <v>8.700862</v>
      </c>
      <c r="S358" s="220">
        <v>0</v>
      </c>
      <c r="T358" s="22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2" t="s">
        <v>153</v>
      </c>
      <c r="AT358" s="222" t="s">
        <v>155</v>
      </c>
      <c r="AU358" s="222" t="s">
        <v>90</v>
      </c>
      <c r="AY358" s="15" t="s">
        <v>154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5" t="s">
        <v>90</v>
      </c>
      <c r="BK358" s="223">
        <f>ROUND(I358*H358,2)</f>
        <v>0</v>
      </c>
      <c r="BL358" s="15" t="s">
        <v>153</v>
      </c>
      <c r="BM358" s="222" t="s">
        <v>3078</v>
      </c>
    </row>
    <row r="359" spans="1:51" s="13" customFormat="1" ht="12">
      <c r="A359" s="13"/>
      <c r="B359" s="239"/>
      <c r="C359" s="240"/>
      <c r="D359" s="224" t="s">
        <v>223</v>
      </c>
      <c r="E359" s="241" t="s">
        <v>748</v>
      </c>
      <c r="F359" s="242" t="s">
        <v>3079</v>
      </c>
      <c r="G359" s="240"/>
      <c r="H359" s="243">
        <v>2.5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223</v>
      </c>
      <c r="AU359" s="249" t="s">
        <v>90</v>
      </c>
      <c r="AV359" s="13" t="s">
        <v>162</v>
      </c>
      <c r="AW359" s="13" t="s">
        <v>38</v>
      </c>
      <c r="AX359" s="13" t="s">
        <v>82</v>
      </c>
      <c r="AY359" s="249" t="s">
        <v>154</v>
      </c>
    </row>
    <row r="360" spans="1:51" s="13" customFormat="1" ht="12">
      <c r="A360" s="13"/>
      <c r="B360" s="239"/>
      <c r="C360" s="240"/>
      <c r="D360" s="224" t="s">
        <v>223</v>
      </c>
      <c r="E360" s="241" t="s">
        <v>3080</v>
      </c>
      <c r="F360" s="242" t="s">
        <v>3081</v>
      </c>
      <c r="G360" s="240"/>
      <c r="H360" s="243">
        <v>14.8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223</v>
      </c>
      <c r="AU360" s="249" t="s">
        <v>90</v>
      </c>
      <c r="AV360" s="13" t="s">
        <v>162</v>
      </c>
      <c r="AW360" s="13" t="s">
        <v>38</v>
      </c>
      <c r="AX360" s="13" t="s">
        <v>82</v>
      </c>
      <c r="AY360" s="249" t="s">
        <v>154</v>
      </c>
    </row>
    <row r="361" spans="1:51" s="13" customFormat="1" ht="12">
      <c r="A361" s="13"/>
      <c r="B361" s="239"/>
      <c r="C361" s="240"/>
      <c r="D361" s="224" t="s">
        <v>223</v>
      </c>
      <c r="E361" s="241" t="s">
        <v>3082</v>
      </c>
      <c r="F361" s="242" t="s">
        <v>3083</v>
      </c>
      <c r="G361" s="240"/>
      <c r="H361" s="243">
        <v>17.3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223</v>
      </c>
      <c r="AU361" s="249" t="s">
        <v>90</v>
      </c>
      <c r="AV361" s="13" t="s">
        <v>162</v>
      </c>
      <c r="AW361" s="13" t="s">
        <v>38</v>
      </c>
      <c r="AX361" s="13" t="s">
        <v>90</v>
      </c>
      <c r="AY361" s="249" t="s">
        <v>154</v>
      </c>
    </row>
    <row r="362" spans="1:65" s="2" customFormat="1" ht="49.05" customHeight="1">
      <c r="A362" s="37"/>
      <c r="B362" s="38"/>
      <c r="C362" s="210" t="s">
        <v>752</v>
      </c>
      <c r="D362" s="210" t="s">
        <v>155</v>
      </c>
      <c r="E362" s="211" t="s">
        <v>2274</v>
      </c>
      <c r="F362" s="212" t="s">
        <v>2275</v>
      </c>
      <c r="G362" s="213" t="s">
        <v>220</v>
      </c>
      <c r="H362" s="214">
        <v>49</v>
      </c>
      <c r="I362" s="215"/>
      <c r="J362" s="216">
        <f>ROUND(I362*H362,2)</f>
        <v>0</v>
      </c>
      <c r="K362" s="217"/>
      <c r="L362" s="43"/>
      <c r="M362" s="218" t="s">
        <v>1</v>
      </c>
      <c r="N362" s="219" t="s">
        <v>47</v>
      </c>
      <c r="O362" s="90"/>
      <c r="P362" s="220">
        <f>O362*H362</f>
        <v>0</v>
      </c>
      <c r="Q362" s="220">
        <v>0.60105</v>
      </c>
      <c r="R362" s="220">
        <f>Q362*H362</f>
        <v>29.451449999999998</v>
      </c>
      <c r="S362" s="220">
        <v>0</v>
      </c>
      <c r="T362" s="221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2" t="s">
        <v>153</v>
      </c>
      <c r="AT362" s="222" t="s">
        <v>155</v>
      </c>
      <c r="AU362" s="222" t="s">
        <v>90</v>
      </c>
      <c r="AY362" s="15" t="s">
        <v>154</v>
      </c>
      <c r="BE362" s="223">
        <f>IF(N362="základní",J362,0)</f>
        <v>0</v>
      </c>
      <c r="BF362" s="223">
        <f>IF(N362="snížená",J362,0)</f>
        <v>0</v>
      </c>
      <c r="BG362" s="223">
        <f>IF(N362="zákl. přenesená",J362,0)</f>
        <v>0</v>
      </c>
      <c r="BH362" s="223">
        <f>IF(N362="sníž. přenesená",J362,0)</f>
        <v>0</v>
      </c>
      <c r="BI362" s="223">
        <f>IF(N362="nulová",J362,0)</f>
        <v>0</v>
      </c>
      <c r="BJ362" s="15" t="s">
        <v>90</v>
      </c>
      <c r="BK362" s="223">
        <f>ROUND(I362*H362,2)</f>
        <v>0</v>
      </c>
      <c r="BL362" s="15" t="s">
        <v>153</v>
      </c>
      <c r="BM362" s="222" t="s">
        <v>3084</v>
      </c>
    </row>
    <row r="363" spans="1:51" s="13" customFormat="1" ht="12">
      <c r="A363" s="13"/>
      <c r="B363" s="239"/>
      <c r="C363" s="240"/>
      <c r="D363" s="224" t="s">
        <v>223</v>
      </c>
      <c r="E363" s="241" t="s">
        <v>757</v>
      </c>
      <c r="F363" s="242" t="s">
        <v>3085</v>
      </c>
      <c r="G363" s="240"/>
      <c r="H363" s="243">
        <v>49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223</v>
      </c>
      <c r="AU363" s="249" t="s">
        <v>90</v>
      </c>
      <c r="AV363" s="13" t="s">
        <v>162</v>
      </c>
      <c r="AW363" s="13" t="s">
        <v>38</v>
      </c>
      <c r="AX363" s="13" t="s">
        <v>90</v>
      </c>
      <c r="AY363" s="249" t="s">
        <v>154</v>
      </c>
    </row>
    <row r="364" spans="1:65" s="2" customFormat="1" ht="37.8" customHeight="1">
      <c r="A364" s="37"/>
      <c r="B364" s="38"/>
      <c r="C364" s="210" t="s">
        <v>759</v>
      </c>
      <c r="D364" s="210" t="s">
        <v>155</v>
      </c>
      <c r="E364" s="211" t="s">
        <v>3086</v>
      </c>
      <c r="F364" s="212" t="s">
        <v>3087</v>
      </c>
      <c r="G364" s="213" t="s">
        <v>220</v>
      </c>
      <c r="H364" s="214">
        <v>19.5</v>
      </c>
      <c r="I364" s="215"/>
      <c r="J364" s="216">
        <f>ROUND(I364*H364,2)</f>
        <v>0</v>
      </c>
      <c r="K364" s="217"/>
      <c r="L364" s="43"/>
      <c r="M364" s="218" t="s">
        <v>1</v>
      </c>
      <c r="N364" s="219" t="s">
        <v>47</v>
      </c>
      <c r="O364" s="90"/>
      <c r="P364" s="220">
        <f>O364*H364</f>
        <v>0</v>
      </c>
      <c r="Q364" s="220">
        <v>0.60876</v>
      </c>
      <c r="R364" s="220">
        <f>Q364*H364</f>
        <v>11.87082</v>
      </c>
      <c r="S364" s="220">
        <v>0</v>
      </c>
      <c r="T364" s="22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2" t="s">
        <v>153</v>
      </c>
      <c r="AT364" s="222" t="s">
        <v>155</v>
      </c>
      <c r="AU364" s="222" t="s">
        <v>90</v>
      </c>
      <c r="AY364" s="15" t="s">
        <v>154</v>
      </c>
      <c r="BE364" s="223">
        <f>IF(N364="základní",J364,0)</f>
        <v>0</v>
      </c>
      <c r="BF364" s="223">
        <f>IF(N364="snížená",J364,0)</f>
        <v>0</v>
      </c>
      <c r="BG364" s="223">
        <f>IF(N364="zákl. přenesená",J364,0)</f>
        <v>0</v>
      </c>
      <c r="BH364" s="223">
        <f>IF(N364="sníž. přenesená",J364,0)</f>
        <v>0</v>
      </c>
      <c r="BI364" s="223">
        <f>IF(N364="nulová",J364,0)</f>
        <v>0</v>
      </c>
      <c r="BJ364" s="15" t="s">
        <v>90</v>
      </c>
      <c r="BK364" s="223">
        <f>ROUND(I364*H364,2)</f>
        <v>0</v>
      </c>
      <c r="BL364" s="15" t="s">
        <v>153</v>
      </c>
      <c r="BM364" s="222" t="s">
        <v>3088</v>
      </c>
    </row>
    <row r="365" spans="1:51" s="13" customFormat="1" ht="12">
      <c r="A365" s="13"/>
      <c r="B365" s="239"/>
      <c r="C365" s="240"/>
      <c r="D365" s="224" t="s">
        <v>223</v>
      </c>
      <c r="E365" s="241" t="s">
        <v>2277</v>
      </c>
      <c r="F365" s="242" t="s">
        <v>3089</v>
      </c>
      <c r="G365" s="240"/>
      <c r="H365" s="243">
        <v>16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223</v>
      </c>
      <c r="AU365" s="249" t="s">
        <v>90</v>
      </c>
      <c r="AV365" s="13" t="s">
        <v>162</v>
      </c>
      <c r="AW365" s="13" t="s">
        <v>38</v>
      </c>
      <c r="AX365" s="13" t="s">
        <v>82</v>
      </c>
      <c r="AY365" s="249" t="s">
        <v>154</v>
      </c>
    </row>
    <row r="366" spans="1:51" s="13" customFormat="1" ht="12">
      <c r="A366" s="13"/>
      <c r="B366" s="239"/>
      <c r="C366" s="240"/>
      <c r="D366" s="224" t="s">
        <v>223</v>
      </c>
      <c r="E366" s="241" t="s">
        <v>3090</v>
      </c>
      <c r="F366" s="242" t="s">
        <v>3091</v>
      </c>
      <c r="G366" s="240"/>
      <c r="H366" s="243">
        <v>3.5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223</v>
      </c>
      <c r="AU366" s="249" t="s">
        <v>90</v>
      </c>
      <c r="AV366" s="13" t="s">
        <v>162</v>
      </c>
      <c r="AW366" s="13" t="s">
        <v>38</v>
      </c>
      <c r="AX366" s="13" t="s">
        <v>82</v>
      </c>
      <c r="AY366" s="249" t="s">
        <v>154</v>
      </c>
    </row>
    <row r="367" spans="1:51" s="13" customFormat="1" ht="12">
      <c r="A367" s="13"/>
      <c r="B367" s="239"/>
      <c r="C367" s="240"/>
      <c r="D367" s="224" t="s">
        <v>223</v>
      </c>
      <c r="E367" s="241" t="s">
        <v>3092</v>
      </c>
      <c r="F367" s="242" t="s">
        <v>3093</v>
      </c>
      <c r="G367" s="240"/>
      <c r="H367" s="243">
        <v>19.5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9" t="s">
        <v>223</v>
      </c>
      <c r="AU367" s="249" t="s">
        <v>90</v>
      </c>
      <c r="AV367" s="13" t="s">
        <v>162</v>
      </c>
      <c r="AW367" s="13" t="s">
        <v>38</v>
      </c>
      <c r="AX367" s="13" t="s">
        <v>90</v>
      </c>
      <c r="AY367" s="249" t="s">
        <v>154</v>
      </c>
    </row>
    <row r="368" spans="1:65" s="2" customFormat="1" ht="37.8" customHeight="1">
      <c r="A368" s="37"/>
      <c r="B368" s="38"/>
      <c r="C368" s="210" t="s">
        <v>763</v>
      </c>
      <c r="D368" s="210" t="s">
        <v>155</v>
      </c>
      <c r="E368" s="211" t="s">
        <v>3094</v>
      </c>
      <c r="F368" s="212" t="s">
        <v>3095</v>
      </c>
      <c r="G368" s="213" t="s">
        <v>220</v>
      </c>
      <c r="H368" s="214">
        <v>1108.76</v>
      </c>
      <c r="I368" s="215"/>
      <c r="J368" s="216">
        <f>ROUND(I368*H368,2)</f>
        <v>0</v>
      </c>
      <c r="K368" s="217"/>
      <c r="L368" s="43"/>
      <c r="M368" s="218" t="s">
        <v>1</v>
      </c>
      <c r="N368" s="219" t="s">
        <v>47</v>
      </c>
      <c r="O368" s="90"/>
      <c r="P368" s="220">
        <f>O368*H368</f>
        <v>0</v>
      </c>
      <c r="Q368" s="220">
        <v>0.60876</v>
      </c>
      <c r="R368" s="220">
        <f>Q368*H368</f>
        <v>674.9687375999999</v>
      </c>
      <c r="S368" s="220">
        <v>0</v>
      </c>
      <c r="T368" s="221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2" t="s">
        <v>153</v>
      </c>
      <c r="AT368" s="222" t="s">
        <v>155</v>
      </c>
      <c r="AU368" s="222" t="s">
        <v>90</v>
      </c>
      <c r="AY368" s="15" t="s">
        <v>154</v>
      </c>
      <c r="BE368" s="223">
        <f>IF(N368="základní",J368,0)</f>
        <v>0</v>
      </c>
      <c r="BF368" s="223">
        <f>IF(N368="snížená",J368,0)</f>
        <v>0</v>
      </c>
      <c r="BG368" s="223">
        <f>IF(N368="zákl. přenesená",J368,0)</f>
        <v>0</v>
      </c>
      <c r="BH368" s="223">
        <f>IF(N368="sníž. přenesená",J368,0)</f>
        <v>0</v>
      </c>
      <c r="BI368" s="223">
        <f>IF(N368="nulová",J368,0)</f>
        <v>0</v>
      </c>
      <c r="BJ368" s="15" t="s">
        <v>90</v>
      </c>
      <c r="BK368" s="223">
        <f>ROUND(I368*H368,2)</f>
        <v>0</v>
      </c>
      <c r="BL368" s="15" t="s">
        <v>153</v>
      </c>
      <c r="BM368" s="222" t="s">
        <v>3096</v>
      </c>
    </row>
    <row r="369" spans="1:47" s="2" customFormat="1" ht="12">
      <c r="A369" s="37"/>
      <c r="B369" s="38"/>
      <c r="C369" s="39"/>
      <c r="D369" s="224" t="s">
        <v>160</v>
      </c>
      <c r="E369" s="39"/>
      <c r="F369" s="225" t="s">
        <v>3097</v>
      </c>
      <c r="G369" s="39"/>
      <c r="H369" s="39"/>
      <c r="I369" s="226"/>
      <c r="J369" s="39"/>
      <c r="K369" s="39"/>
      <c r="L369" s="43"/>
      <c r="M369" s="227"/>
      <c r="N369" s="228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5" t="s">
        <v>160</v>
      </c>
      <c r="AU369" s="15" t="s">
        <v>90</v>
      </c>
    </row>
    <row r="370" spans="1:51" s="13" customFormat="1" ht="12">
      <c r="A370" s="13"/>
      <c r="B370" s="239"/>
      <c r="C370" s="240"/>
      <c r="D370" s="224" t="s">
        <v>223</v>
      </c>
      <c r="E370" s="241" t="s">
        <v>2282</v>
      </c>
      <c r="F370" s="242" t="s">
        <v>3098</v>
      </c>
      <c r="G370" s="240"/>
      <c r="H370" s="243">
        <v>924.41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223</v>
      </c>
      <c r="AU370" s="249" t="s">
        <v>90</v>
      </c>
      <c r="AV370" s="13" t="s">
        <v>162</v>
      </c>
      <c r="AW370" s="13" t="s">
        <v>38</v>
      </c>
      <c r="AX370" s="13" t="s">
        <v>82</v>
      </c>
      <c r="AY370" s="249" t="s">
        <v>154</v>
      </c>
    </row>
    <row r="371" spans="1:51" s="13" customFormat="1" ht="12">
      <c r="A371" s="13"/>
      <c r="B371" s="239"/>
      <c r="C371" s="240"/>
      <c r="D371" s="224" t="s">
        <v>223</v>
      </c>
      <c r="E371" s="241" t="s">
        <v>2284</v>
      </c>
      <c r="F371" s="242" t="s">
        <v>3099</v>
      </c>
      <c r="G371" s="240"/>
      <c r="H371" s="243">
        <v>184.35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223</v>
      </c>
      <c r="AU371" s="249" t="s">
        <v>90</v>
      </c>
      <c r="AV371" s="13" t="s">
        <v>162</v>
      </c>
      <c r="AW371" s="13" t="s">
        <v>38</v>
      </c>
      <c r="AX371" s="13" t="s">
        <v>82</v>
      </c>
      <c r="AY371" s="249" t="s">
        <v>154</v>
      </c>
    </row>
    <row r="372" spans="1:51" s="13" customFormat="1" ht="12">
      <c r="A372" s="13"/>
      <c r="B372" s="239"/>
      <c r="C372" s="240"/>
      <c r="D372" s="224" t="s">
        <v>223</v>
      </c>
      <c r="E372" s="241" t="s">
        <v>2286</v>
      </c>
      <c r="F372" s="242" t="s">
        <v>3100</v>
      </c>
      <c r="G372" s="240"/>
      <c r="H372" s="243">
        <v>1108.76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223</v>
      </c>
      <c r="AU372" s="249" t="s">
        <v>90</v>
      </c>
      <c r="AV372" s="13" t="s">
        <v>162</v>
      </c>
      <c r="AW372" s="13" t="s">
        <v>38</v>
      </c>
      <c r="AX372" s="13" t="s">
        <v>90</v>
      </c>
      <c r="AY372" s="249" t="s">
        <v>154</v>
      </c>
    </row>
    <row r="373" spans="1:65" s="2" customFormat="1" ht="62.7" customHeight="1">
      <c r="A373" s="37"/>
      <c r="B373" s="38"/>
      <c r="C373" s="210" t="s">
        <v>767</v>
      </c>
      <c r="D373" s="210" t="s">
        <v>155</v>
      </c>
      <c r="E373" s="211" t="s">
        <v>3101</v>
      </c>
      <c r="F373" s="212" t="s">
        <v>3102</v>
      </c>
      <c r="G373" s="213" t="s">
        <v>220</v>
      </c>
      <c r="H373" s="214">
        <v>15</v>
      </c>
      <c r="I373" s="215"/>
      <c r="J373" s="216">
        <f>ROUND(I373*H373,2)</f>
        <v>0</v>
      </c>
      <c r="K373" s="217"/>
      <c r="L373" s="43"/>
      <c r="M373" s="218" t="s">
        <v>1</v>
      </c>
      <c r="N373" s="219" t="s">
        <v>47</v>
      </c>
      <c r="O373" s="90"/>
      <c r="P373" s="220">
        <f>O373*H373</f>
        <v>0</v>
      </c>
      <c r="Q373" s="220">
        <v>0.97232</v>
      </c>
      <c r="R373" s="220">
        <f>Q373*H373</f>
        <v>14.5848</v>
      </c>
      <c r="S373" s="220">
        <v>0</v>
      </c>
      <c r="T373" s="221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2" t="s">
        <v>153</v>
      </c>
      <c r="AT373" s="222" t="s">
        <v>155</v>
      </c>
      <c r="AU373" s="222" t="s">
        <v>90</v>
      </c>
      <c r="AY373" s="15" t="s">
        <v>154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5" t="s">
        <v>90</v>
      </c>
      <c r="BK373" s="223">
        <f>ROUND(I373*H373,2)</f>
        <v>0</v>
      </c>
      <c r="BL373" s="15" t="s">
        <v>153</v>
      </c>
      <c r="BM373" s="222" t="s">
        <v>3103</v>
      </c>
    </row>
    <row r="374" spans="1:51" s="13" customFormat="1" ht="12">
      <c r="A374" s="13"/>
      <c r="B374" s="239"/>
      <c r="C374" s="240"/>
      <c r="D374" s="224" t="s">
        <v>223</v>
      </c>
      <c r="E374" s="241" t="s">
        <v>2292</v>
      </c>
      <c r="F374" s="242" t="s">
        <v>3104</v>
      </c>
      <c r="G374" s="240"/>
      <c r="H374" s="243">
        <v>15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223</v>
      </c>
      <c r="AU374" s="249" t="s">
        <v>90</v>
      </c>
      <c r="AV374" s="13" t="s">
        <v>162</v>
      </c>
      <c r="AW374" s="13" t="s">
        <v>38</v>
      </c>
      <c r="AX374" s="13" t="s">
        <v>90</v>
      </c>
      <c r="AY374" s="249" t="s">
        <v>154</v>
      </c>
    </row>
    <row r="375" spans="1:63" s="11" customFormat="1" ht="25.9" customHeight="1">
      <c r="A375" s="11"/>
      <c r="B375" s="196"/>
      <c r="C375" s="197"/>
      <c r="D375" s="198" t="s">
        <v>81</v>
      </c>
      <c r="E375" s="199" t="s">
        <v>176</v>
      </c>
      <c r="F375" s="199" t="s">
        <v>1069</v>
      </c>
      <c r="G375" s="197"/>
      <c r="H375" s="197"/>
      <c r="I375" s="200"/>
      <c r="J375" s="201">
        <f>BK375</f>
        <v>0</v>
      </c>
      <c r="K375" s="197"/>
      <c r="L375" s="202"/>
      <c r="M375" s="203"/>
      <c r="N375" s="204"/>
      <c r="O375" s="204"/>
      <c r="P375" s="205">
        <f>SUM(P376:P403)</f>
        <v>0</v>
      </c>
      <c r="Q375" s="204"/>
      <c r="R375" s="205">
        <f>SUM(R376:R403)</f>
        <v>281.17681511999996</v>
      </c>
      <c r="S375" s="204"/>
      <c r="T375" s="206">
        <f>SUM(T376:T403)</f>
        <v>0</v>
      </c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R375" s="207" t="s">
        <v>153</v>
      </c>
      <c r="AT375" s="208" t="s">
        <v>81</v>
      </c>
      <c r="AU375" s="208" t="s">
        <v>82</v>
      </c>
      <c r="AY375" s="207" t="s">
        <v>154</v>
      </c>
      <c r="BK375" s="209">
        <f>SUM(BK376:BK403)</f>
        <v>0</v>
      </c>
    </row>
    <row r="376" spans="1:65" s="2" customFormat="1" ht="37.8" customHeight="1">
      <c r="A376" s="37"/>
      <c r="B376" s="38"/>
      <c r="C376" s="210" t="s">
        <v>772</v>
      </c>
      <c r="D376" s="210" t="s">
        <v>155</v>
      </c>
      <c r="E376" s="211" t="s">
        <v>2303</v>
      </c>
      <c r="F376" s="212" t="s">
        <v>2304</v>
      </c>
      <c r="G376" s="213" t="s">
        <v>220</v>
      </c>
      <c r="H376" s="214">
        <v>177.5</v>
      </c>
      <c r="I376" s="215"/>
      <c r="J376" s="216">
        <f>ROUND(I376*H376,2)</f>
        <v>0</v>
      </c>
      <c r="K376" s="217"/>
      <c r="L376" s="43"/>
      <c r="M376" s="218" t="s">
        <v>1</v>
      </c>
      <c r="N376" s="219" t="s">
        <v>47</v>
      </c>
      <c r="O376" s="90"/>
      <c r="P376" s="220">
        <f>O376*H376</f>
        <v>0</v>
      </c>
      <c r="Q376" s="220">
        <v>0.396</v>
      </c>
      <c r="R376" s="220">
        <f>Q376*H376</f>
        <v>70.29</v>
      </c>
      <c r="S376" s="220">
        <v>0</v>
      </c>
      <c r="T376" s="22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22" t="s">
        <v>153</v>
      </c>
      <c r="AT376" s="222" t="s">
        <v>155</v>
      </c>
      <c r="AU376" s="222" t="s">
        <v>90</v>
      </c>
      <c r="AY376" s="15" t="s">
        <v>154</v>
      </c>
      <c r="BE376" s="223">
        <f>IF(N376="základní",J376,0)</f>
        <v>0</v>
      </c>
      <c r="BF376" s="223">
        <f>IF(N376="snížená",J376,0)</f>
        <v>0</v>
      </c>
      <c r="BG376" s="223">
        <f>IF(N376="zákl. přenesená",J376,0)</f>
        <v>0</v>
      </c>
      <c r="BH376" s="223">
        <f>IF(N376="sníž. přenesená",J376,0)</f>
        <v>0</v>
      </c>
      <c r="BI376" s="223">
        <f>IF(N376="nulová",J376,0)</f>
        <v>0</v>
      </c>
      <c r="BJ376" s="15" t="s">
        <v>90</v>
      </c>
      <c r="BK376" s="223">
        <f>ROUND(I376*H376,2)</f>
        <v>0</v>
      </c>
      <c r="BL376" s="15" t="s">
        <v>153</v>
      </c>
      <c r="BM376" s="222" t="s">
        <v>3105</v>
      </c>
    </row>
    <row r="377" spans="1:47" s="2" customFormat="1" ht="12">
      <c r="A377" s="37"/>
      <c r="B377" s="38"/>
      <c r="C377" s="39"/>
      <c r="D377" s="224" t="s">
        <v>160</v>
      </c>
      <c r="E377" s="39"/>
      <c r="F377" s="225" t="s">
        <v>3106</v>
      </c>
      <c r="G377" s="39"/>
      <c r="H377" s="39"/>
      <c r="I377" s="226"/>
      <c r="J377" s="39"/>
      <c r="K377" s="39"/>
      <c r="L377" s="43"/>
      <c r="M377" s="227"/>
      <c r="N377" s="228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5" t="s">
        <v>160</v>
      </c>
      <c r="AU377" s="15" t="s">
        <v>90</v>
      </c>
    </row>
    <row r="378" spans="1:51" s="13" customFormat="1" ht="12">
      <c r="A378" s="13"/>
      <c r="B378" s="239"/>
      <c r="C378" s="240"/>
      <c r="D378" s="224" t="s">
        <v>223</v>
      </c>
      <c r="E378" s="241" t="s">
        <v>2298</v>
      </c>
      <c r="F378" s="242" t="s">
        <v>3107</v>
      </c>
      <c r="G378" s="240"/>
      <c r="H378" s="243">
        <v>9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223</v>
      </c>
      <c r="AU378" s="249" t="s">
        <v>90</v>
      </c>
      <c r="AV378" s="13" t="s">
        <v>162</v>
      </c>
      <c r="AW378" s="13" t="s">
        <v>38</v>
      </c>
      <c r="AX378" s="13" t="s">
        <v>82</v>
      </c>
      <c r="AY378" s="249" t="s">
        <v>154</v>
      </c>
    </row>
    <row r="379" spans="1:51" s="13" customFormat="1" ht="12">
      <c r="A379" s="13"/>
      <c r="B379" s="239"/>
      <c r="C379" s="240"/>
      <c r="D379" s="224" t="s">
        <v>223</v>
      </c>
      <c r="E379" s="241" t="s">
        <v>2713</v>
      </c>
      <c r="F379" s="242" t="s">
        <v>3108</v>
      </c>
      <c r="G379" s="240"/>
      <c r="H379" s="243">
        <v>28.5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9" t="s">
        <v>223</v>
      </c>
      <c r="AU379" s="249" t="s">
        <v>90</v>
      </c>
      <c r="AV379" s="13" t="s">
        <v>162</v>
      </c>
      <c r="AW379" s="13" t="s">
        <v>38</v>
      </c>
      <c r="AX379" s="13" t="s">
        <v>82</v>
      </c>
      <c r="AY379" s="249" t="s">
        <v>154</v>
      </c>
    </row>
    <row r="380" spans="1:51" s="13" customFormat="1" ht="12">
      <c r="A380" s="13"/>
      <c r="B380" s="239"/>
      <c r="C380" s="240"/>
      <c r="D380" s="224" t="s">
        <v>223</v>
      </c>
      <c r="E380" s="241" t="s">
        <v>3109</v>
      </c>
      <c r="F380" s="242" t="s">
        <v>3110</v>
      </c>
      <c r="G380" s="240"/>
      <c r="H380" s="243">
        <v>140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223</v>
      </c>
      <c r="AU380" s="249" t="s">
        <v>90</v>
      </c>
      <c r="AV380" s="13" t="s">
        <v>162</v>
      </c>
      <c r="AW380" s="13" t="s">
        <v>38</v>
      </c>
      <c r="AX380" s="13" t="s">
        <v>82</v>
      </c>
      <c r="AY380" s="249" t="s">
        <v>154</v>
      </c>
    </row>
    <row r="381" spans="1:51" s="13" customFormat="1" ht="12">
      <c r="A381" s="13"/>
      <c r="B381" s="239"/>
      <c r="C381" s="240"/>
      <c r="D381" s="224" t="s">
        <v>223</v>
      </c>
      <c r="E381" s="241" t="s">
        <v>3111</v>
      </c>
      <c r="F381" s="242" t="s">
        <v>3112</v>
      </c>
      <c r="G381" s="240"/>
      <c r="H381" s="243">
        <v>177.5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223</v>
      </c>
      <c r="AU381" s="249" t="s">
        <v>90</v>
      </c>
      <c r="AV381" s="13" t="s">
        <v>162</v>
      </c>
      <c r="AW381" s="13" t="s">
        <v>38</v>
      </c>
      <c r="AX381" s="13" t="s">
        <v>90</v>
      </c>
      <c r="AY381" s="249" t="s">
        <v>154</v>
      </c>
    </row>
    <row r="382" spans="1:65" s="2" customFormat="1" ht="24.15" customHeight="1">
      <c r="A382" s="37"/>
      <c r="B382" s="38"/>
      <c r="C382" s="210" t="s">
        <v>777</v>
      </c>
      <c r="D382" s="210" t="s">
        <v>155</v>
      </c>
      <c r="E382" s="211" t="s">
        <v>3113</v>
      </c>
      <c r="F382" s="212" t="s">
        <v>3114</v>
      </c>
      <c r="G382" s="213" t="s">
        <v>220</v>
      </c>
      <c r="H382" s="214">
        <v>402.9</v>
      </c>
      <c r="I382" s="215"/>
      <c r="J382" s="216">
        <f>ROUND(I382*H382,2)</f>
        <v>0</v>
      </c>
      <c r="K382" s="217"/>
      <c r="L382" s="43"/>
      <c r="M382" s="218" t="s">
        <v>1</v>
      </c>
      <c r="N382" s="219" t="s">
        <v>47</v>
      </c>
      <c r="O382" s="90"/>
      <c r="P382" s="220">
        <f>O382*H382</f>
        <v>0</v>
      </c>
      <c r="Q382" s="220">
        <v>0.27994</v>
      </c>
      <c r="R382" s="220">
        <f>Q382*H382</f>
        <v>112.787826</v>
      </c>
      <c r="S382" s="220">
        <v>0</v>
      </c>
      <c r="T382" s="221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22" t="s">
        <v>153</v>
      </c>
      <c r="AT382" s="222" t="s">
        <v>155</v>
      </c>
      <c r="AU382" s="222" t="s">
        <v>90</v>
      </c>
      <c r="AY382" s="15" t="s">
        <v>154</v>
      </c>
      <c r="BE382" s="223">
        <f>IF(N382="základní",J382,0)</f>
        <v>0</v>
      </c>
      <c r="BF382" s="223">
        <f>IF(N382="snížená",J382,0)</f>
        <v>0</v>
      </c>
      <c r="BG382" s="223">
        <f>IF(N382="zákl. přenesená",J382,0)</f>
        <v>0</v>
      </c>
      <c r="BH382" s="223">
        <f>IF(N382="sníž. přenesená",J382,0)</f>
        <v>0</v>
      </c>
      <c r="BI382" s="223">
        <f>IF(N382="nulová",J382,0)</f>
        <v>0</v>
      </c>
      <c r="BJ382" s="15" t="s">
        <v>90</v>
      </c>
      <c r="BK382" s="223">
        <f>ROUND(I382*H382,2)</f>
        <v>0</v>
      </c>
      <c r="BL382" s="15" t="s">
        <v>153</v>
      </c>
      <c r="BM382" s="222" t="s">
        <v>3115</v>
      </c>
    </row>
    <row r="383" spans="1:47" s="2" customFormat="1" ht="12">
      <c r="A383" s="37"/>
      <c r="B383" s="38"/>
      <c r="C383" s="39"/>
      <c r="D383" s="224" t="s">
        <v>160</v>
      </c>
      <c r="E383" s="39"/>
      <c r="F383" s="225" t="s">
        <v>3116</v>
      </c>
      <c r="G383" s="39"/>
      <c r="H383" s="39"/>
      <c r="I383" s="226"/>
      <c r="J383" s="39"/>
      <c r="K383" s="39"/>
      <c r="L383" s="43"/>
      <c r="M383" s="227"/>
      <c r="N383" s="228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5" t="s">
        <v>160</v>
      </c>
      <c r="AU383" s="15" t="s">
        <v>90</v>
      </c>
    </row>
    <row r="384" spans="1:51" s="13" customFormat="1" ht="12">
      <c r="A384" s="13"/>
      <c r="B384" s="239"/>
      <c r="C384" s="240"/>
      <c r="D384" s="224" t="s">
        <v>223</v>
      </c>
      <c r="E384" s="241" t="s">
        <v>782</v>
      </c>
      <c r="F384" s="242" t="s">
        <v>3117</v>
      </c>
      <c r="G384" s="240"/>
      <c r="H384" s="243">
        <v>114.4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9" t="s">
        <v>223</v>
      </c>
      <c r="AU384" s="249" t="s">
        <v>90</v>
      </c>
      <c r="AV384" s="13" t="s">
        <v>162</v>
      </c>
      <c r="AW384" s="13" t="s">
        <v>38</v>
      </c>
      <c r="AX384" s="13" t="s">
        <v>82</v>
      </c>
      <c r="AY384" s="249" t="s">
        <v>154</v>
      </c>
    </row>
    <row r="385" spans="1:51" s="13" customFormat="1" ht="12">
      <c r="A385" s="13"/>
      <c r="B385" s="239"/>
      <c r="C385" s="240"/>
      <c r="D385" s="224" t="s">
        <v>223</v>
      </c>
      <c r="E385" s="241" t="s">
        <v>784</v>
      </c>
      <c r="F385" s="242" t="s">
        <v>3118</v>
      </c>
      <c r="G385" s="240"/>
      <c r="H385" s="243">
        <v>91.8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223</v>
      </c>
      <c r="AU385" s="249" t="s">
        <v>90</v>
      </c>
      <c r="AV385" s="13" t="s">
        <v>162</v>
      </c>
      <c r="AW385" s="13" t="s">
        <v>38</v>
      </c>
      <c r="AX385" s="13" t="s">
        <v>82</v>
      </c>
      <c r="AY385" s="249" t="s">
        <v>154</v>
      </c>
    </row>
    <row r="386" spans="1:51" s="13" customFormat="1" ht="12">
      <c r="A386" s="13"/>
      <c r="B386" s="239"/>
      <c r="C386" s="240"/>
      <c r="D386" s="224" t="s">
        <v>223</v>
      </c>
      <c r="E386" s="241" t="s">
        <v>786</v>
      </c>
      <c r="F386" s="242" t="s">
        <v>3119</v>
      </c>
      <c r="G386" s="240"/>
      <c r="H386" s="243">
        <v>22.3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223</v>
      </c>
      <c r="AU386" s="249" t="s">
        <v>90</v>
      </c>
      <c r="AV386" s="13" t="s">
        <v>162</v>
      </c>
      <c r="AW386" s="13" t="s">
        <v>38</v>
      </c>
      <c r="AX386" s="13" t="s">
        <v>82</v>
      </c>
      <c r="AY386" s="249" t="s">
        <v>154</v>
      </c>
    </row>
    <row r="387" spans="1:51" s="13" customFormat="1" ht="12">
      <c r="A387" s="13"/>
      <c r="B387" s="239"/>
      <c r="C387" s="240"/>
      <c r="D387" s="224" t="s">
        <v>223</v>
      </c>
      <c r="E387" s="241" t="s">
        <v>788</v>
      </c>
      <c r="F387" s="242" t="s">
        <v>3120</v>
      </c>
      <c r="G387" s="240"/>
      <c r="H387" s="243">
        <v>174.4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223</v>
      </c>
      <c r="AU387" s="249" t="s">
        <v>90</v>
      </c>
      <c r="AV387" s="13" t="s">
        <v>162</v>
      </c>
      <c r="AW387" s="13" t="s">
        <v>38</v>
      </c>
      <c r="AX387" s="13" t="s">
        <v>82</v>
      </c>
      <c r="AY387" s="249" t="s">
        <v>154</v>
      </c>
    </row>
    <row r="388" spans="1:51" s="13" customFormat="1" ht="12">
      <c r="A388" s="13"/>
      <c r="B388" s="239"/>
      <c r="C388" s="240"/>
      <c r="D388" s="224" t="s">
        <v>223</v>
      </c>
      <c r="E388" s="241" t="s">
        <v>790</v>
      </c>
      <c r="F388" s="242" t="s">
        <v>3121</v>
      </c>
      <c r="G388" s="240"/>
      <c r="H388" s="243">
        <v>402.9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9" t="s">
        <v>223</v>
      </c>
      <c r="AU388" s="249" t="s">
        <v>90</v>
      </c>
      <c r="AV388" s="13" t="s">
        <v>162</v>
      </c>
      <c r="AW388" s="13" t="s">
        <v>38</v>
      </c>
      <c r="AX388" s="13" t="s">
        <v>90</v>
      </c>
      <c r="AY388" s="249" t="s">
        <v>154</v>
      </c>
    </row>
    <row r="389" spans="1:65" s="2" customFormat="1" ht="24.15" customHeight="1">
      <c r="A389" s="37"/>
      <c r="B389" s="38"/>
      <c r="C389" s="210" t="s">
        <v>792</v>
      </c>
      <c r="D389" s="210" t="s">
        <v>155</v>
      </c>
      <c r="E389" s="211" t="s">
        <v>2308</v>
      </c>
      <c r="F389" s="212" t="s">
        <v>2309</v>
      </c>
      <c r="G389" s="213" t="s">
        <v>220</v>
      </c>
      <c r="H389" s="214">
        <v>35.441</v>
      </c>
      <c r="I389" s="215"/>
      <c r="J389" s="216">
        <f>ROUND(I389*H389,2)</f>
        <v>0</v>
      </c>
      <c r="K389" s="217"/>
      <c r="L389" s="43"/>
      <c r="M389" s="218" t="s">
        <v>1</v>
      </c>
      <c r="N389" s="219" t="s">
        <v>47</v>
      </c>
      <c r="O389" s="90"/>
      <c r="P389" s="220">
        <f>O389*H389</f>
        <v>0</v>
      </c>
      <c r="Q389" s="220">
        <v>0.378</v>
      </c>
      <c r="R389" s="220">
        <f>Q389*H389</f>
        <v>13.396698</v>
      </c>
      <c r="S389" s="220">
        <v>0</v>
      </c>
      <c r="T389" s="22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2" t="s">
        <v>153</v>
      </c>
      <c r="AT389" s="222" t="s">
        <v>155</v>
      </c>
      <c r="AU389" s="222" t="s">
        <v>90</v>
      </c>
      <c r="AY389" s="15" t="s">
        <v>154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5" t="s">
        <v>90</v>
      </c>
      <c r="BK389" s="223">
        <f>ROUND(I389*H389,2)</f>
        <v>0</v>
      </c>
      <c r="BL389" s="15" t="s">
        <v>153</v>
      </c>
      <c r="BM389" s="222" t="s">
        <v>3122</v>
      </c>
    </row>
    <row r="390" spans="1:47" s="2" customFormat="1" ht="12">
      <c r="A390" s="37"/>
      <c r="B390" s="38"/>
      <c r="C390" s="39"/>
      <c r="D390" s="224" t="s">
        <v>160</v>
      </c>
      <c r="E390" s="39"/>
      <c r="F390" s="225" t="s">
        <v>3123</v>
      </c>
      <c r="G390" s="39"/>
      <c r="H390" s="39"/>
      <c r="I390" s="226"/>
      <c r="J390" s="39"/>
      <c r="K390" s="39"/>
      <c r="L390" s="43"/>
      <c r="M390" s="227"/>
      <c r="N390" s="228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5" t="s">
        <v>160</v>
      </c>
      <c r="AU390" s="15" t="s">
        <v>90</v>
      </c>
    </row>
    <row r="391" spans="1:51" s="13" customFormat="1" ht="12">
      <c r="A391" s="13"/>
      <c r="B391" s="239"/>
      <c r="C391" s="240"/>
      <c r="D391" s="224" t="s">
        <v>223</v>
      </c>
      <c r="E391" s="241" t="s">
        <v>797</v>
      </c>
      <c r="F391" s="242" t="s">
        <v>3124</v>
      </c>
      <c r="G391" s="240"/>
      <c r="H391" s="243">
        <v>35.441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9" t="s">
        <v>223</v>
      </c>
      <c r="AU391" s="249" t="s">
        <v>90</v>
      </c>
      <c r="AV391" s="13" t="s">
        <v>162</v>
      </c>
      <c r="AW391" s="13" t="s">
        <v>38</v>
      </c>
      <c r="AX391" s="13" t="s">
        <v>90</v>
      </c>
      <c r="AY391" s="249" t="s">
        <v>154</v>
      </c>
    </row>
    <row r="392" spans="1:65" s="2" customFormat="1" ht="37.8" customHeight="1">
      <c r="A392" s="37"/>
      <c r="B392" s="38"/>
      <c r="C392" s="210" t="s">
        <v>799</v>
      </c>
      <c r="D392" s="210" t="s">
        <v>155</v>
      </c>
      <c r="E392" s="211" t="s">
        <v>3125</v>
      </c>
      <c r="F392" s="212" t="s">
        <v>3126</v>
      </c>
      <c r="G392" s="213" t="s">
        <v>220</v>
      </c>
      <c r="H392" s="214">
        <v>170.465</v>
      </c>
      <c r="I392" s="215"/>
      <c r="J392" s="216">
        <f>ROUND(I392*H392,2)</f>
        <v>0</v>
      </c>
      <c r="K392" s="217"/>
      <c r="L392" s="43"/>
      <c r="M392" s="218" t="s">
        <v>1</v>
      </c>
      <c r="N392" s="219" t="s">
        <v>47</v>
      </c>
      <c r="O392" s="90"/>
      <c r="P392" s="220">
        <f>O392*H392</f>
        <v>0</v>
      </c>
      <c r="Q392" s="220">
        <v>0.3967</v>
      </c>
      <c r="R392" s="220">
        <f>Q392*H392</f>
        <v>67.6234655</v>
      </c>
      <c r="S392" s="220">
        <v>0</v>
      </c>
      <c r="T392" s="22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2" t="s">
        <v>153</v>
      </c>
      <c r="AT392" s="222" t="s">
        <v>155</v>
      </c>
      <c r="AU392" s="222" t="s">
        <v>90</v>
      </c>
      <c r="AY392" s="15" t="s">
        <v>154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5" t="s">
        <v>90</v>
      </c>
      <c r="BK392" s="223">
        <f>ROUND(I392*H392,2)</f>
        <v>0</v>
      </c>
      <c r="BL392" s="15" t="s">
        <v>153</v>
      </c>
      <c r="BM392" s="222" t="s">
        <v>3127</v>
      </c>
    </row>
    <row r="393" spans="1:51" s="13" customFormat="1" ht="12">
      <c r="A393" s="13"/>
      <c r="B393" s="239"/>
      <c r="C393" s="240"/>
      <c r="D393" s="224" t="s">
        <v>223</v>
      </c>
      <c r="E393" s="241" t="s">
        <v>803</v>
      </c>
      <c r="F393" s="242" t="s">
        <v>3128</v>
      </c>
      <c r="G393" s="240"/>
      <c r="H393" s="243">
        <v>170.465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223</v>
      </c>
      <c r="AU393" s="249" t="s">
        <v>90</v>
      </c>
      <c r="AV393" s="13" t="s">
        <v>162</v>
      </c>
      <c r="AW393" s="13" t="s">
        <v>38</v>
      </c>
      <c r="AX393" s="13" t="s">
        <v>82</v>
      </c>
      <c r="AY393" s="249" t="s">
        <v>154</v>
      </c>
    </row>
    <row r="394" spans="1:51" s="13" customFormat="1" ht="12">
      <c r="A394" s="13"/>
      <c r="B394" s="239"/>
      <c r="C394" s="240"/>
      <c r="D394" s="224" t="s">
        <v>223</v>
      </c>
      <c r="E394" s="241" t="s">
        <v>3129</v>
      </c>
      <c r="F394" s="242" t="s">
        <v>3130</v>
      </c>
      <c r="G394" s="240"/>
      <c r="H394" s="243">
        <v>170.465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223</v>
      </c>
      <c r="AU394" s="249" t="s">
        <v>90</v>
      </c>
      <c r="AV394" s="13" t="s">
        <v>162</v>
      </c>
      <c r="AW394" s="13" t="s">
        <v>38</v>
      </c>
      <c r="AX394" s="13" t="s">
        <v>90</v>
      </c>
      <c r="AY394" s="249" t="s">
        <v>154</v>
      </c>
    </row>
    <row r="395" spans="1:65" s="2" customFormat="1" ht="37.8" customHeight="1">
      <c r="A395" s="37"/>
      <c r="B395" s="38"/>
      <c r="C395" s="210" t="s">
        <v>805</v>
      </c>
      <c r="D395" s="210" t="s">
        <v>155</v>
      </c>
      <c r="E395" s="211" t="s">
        <v>3131</v>
      </c>
      <c r="F395" s="212" t="s">
        <v>3132</v>
      </c>
      <c r="G395" s="213" t="s">
        <v>220</v>
      </c>
      <c r="H395" s="214">
        <v>29.534</v>
      </c>
      <c r="I395" s="215"/>
      <c r="J395" s="216">
        <f>ROUND(I395*H395,2)</f>
        <v>0</v>
      </c>
      <c r="K395" s="217"/>
      <c r="L395" s="43"/>
      <c r="M395" s="218" t="s">
        <v>1</v>
      </c>
      <c r="N395" s="219" t="s">
        <v>47</v>
      </c>
      <c r="O395" s="90"/>
      <c r="P395" s="220">
        <f>O395*H395</f>
        <v>0</v>
      </c>
      <c r="Q395" s="220">
        <v>0.49587</v>
      </c>
      <c r="R395" s="220">
        <f>Q395*H395</f>
        <v>14.64502458</v>
      </c>
      <c r="S395" s="220">
        <v>0</v>
      </c>
      <c r="T395" s="22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2" t="s">
        <v>153</v>
      </c>
      <c r="AT395" s="222" t="s">
        <v>155</v>
      </c>
      <c r="AU395" s="222" t="s">
        <v>90</v>
      </c>
      <c r="AY395" s="15" t="s">
        <v>154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5" t="s">
        <v>90</v>
      </c>
      <c r="BK395" s="223">
        <f>ROUND(I395*H395,2)</f>
        <v>0</v>
      </c>
      <c r="BL395" s="15" t="s">
        <v>153</v>
      </c>
      <c r="BM395" s="222" t="s">
        <v>3133</v>
      </c>
    </row>
    <row r="396" spans="1:51" s="13" customFormat="1" ht="12">
      <c r="A396" s="13"/>
      <c r="B396" s="239"/>
      <c r="C396" s="240"/>
      <c r="D396" s="224" t="s">
        <v>223</v>
      </c>
      <c r="E396" s="241" t="s">
        <v>811</v>
      </c>
      <c r="F396" s="242" t="s">
        <v>3134</v>
      </c>
      <c r="G396" s="240"/>
      <c r="H396" s="243">
        <v>29.534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223</v>
      </c>
      <c r="AU396" s="249" t="s">
        <v>90</v>
      </c>
      <c r="AV396" s="13" t="s">
        <v>162</v>
      </c>
      <c r="AW396" s="13" t="s">
        <v>38</v>
      </c>
      <c r="AX396" s="13" t="s">
        <v>82</v>
      </c>
      <c r="AY396" s="249" t="s">
        <v>154</v>
      </c>
    </row>
    <row r="397" spans="1:51" s="13" customFormat="1" ht="12">
      <c r="A397" s="13"/>
      <c r="B397" s="239"/>
      <c r="C397" s="240"/>
      <c r="D397" s="224" t="s">
        <v>223</v>
      </c>
      <c r="E397" s="241" t="s">
        <v>813</v>
      </c>
      <c r="F397" s="242" t="s">
        <v>3135</v>
      </c>
      <c r="G397" s="240"/>
      <c r="H397" s="243">
        <v>29.534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223</v>
      </c>
      <c r="AU397" s="249" t="s">
        <v>90</v>
      </c>
      <c r="AV397" s="13" t="s">
        <v>162</v>
      </c>
      <c r="AW397" s="13" t="s">
        <v>38</v>
      </c>
      <c r="AX397" s="13" t="s">
        <v>90</v>
      </c>
      <c r="AY397" s="249" t="s">
        <v>154</v>
      </c>
    </row>
    <row r="398" spans="1:65" s="2" customFormat="1" ht="37.8" customHeight="1">
      <c r="A398" s="37"/>
      <c r="B398" s="38"/>
      <c r="C398" s="210" t="s">
        <v>831</v>
      </c>
      <c r="D398" s="210" t="s">
        <v>155</v>
      </c>
      <c r="E398" s="211" t="s">
        <v>3136</v>
      </c>
      <c r="F398" s="212" t="s">
        <v>3137</v>
      </c>
      <c r="G398" s="213" t="s">
        <v>220</v>
      </c>
      <c r="H398" s="214">
        <v>170.465</v>
      </c>
      <c r="I398" s="215"/>
      <c r="J398" s="216">
        <f>ROUND(I398*H398,2)</f>
        <v>0</v>
      </c>
      <c r="K398" s="217"/>
      <c r="L398" s="43"/>
      <c r="M398" s="218" t="s">
        <v>1</v>
      </c>
      <c r="N398" s="219" t="s">
        <v>47</v>
      </c>
      <c r="O398" s="90"/>
      <c r="P398" s="220">
        <f>O398*H398</f>
        <v>0</v>
      </c>
      <c r="Q398" s="220">
        <v>0.01062</v>
      </c>
      <c r="R398" s="220">
        <f>Q398*H398</f>
        <v>1.8103383</v>
      </c>
      <c r="S398" s="220">
        <v>0</v>
      </c>
      <c r="T398" s="22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22" t="s">
        <v>153</v>
      </c>
      <c r="AT398" s="222" t="s">
        <v>155</v>
      </c>
      <c r="AU398" s="222" t="s">
        <v>90</v>
      </c>
      <c r="AY398" s="15" t="s">
        <v>154</v>
      </c>
      <c r="BE398" s="223">
        <f>IF(N398="základní",J398,0)</f>
        <v>0</v>
      </c>
      <c r="BF398" s="223">
        <f>IF(N398="snížená",J398,0)</f>
        <v>0</v>
      </c>
      <c r="BG398" s="223">
        <f>IF(N398="zákl. přenesená",J398,0)</f>
        <v>0</v>
      </c>
      <c r="BH398" s="223">
        <f>IF(N398="sníž. přenesená",J398,0)</f>
        <v>0</v>
      </c>
      <c r="BI398" s="223">
        <f>IF(N398="nulová",J398,0)</f>
        <v>0</v>
      </c>
      <c r="BJ398" s="15" t="s">
        <v>90</v>
      </c>
      <c r="BK398" s="223">
        <f>ROUND(I398*H398,2)</f>
        <v>0</v>
      </c>
      <c r="BL398" s="15" t="s">
        <v>153</v>
      </c>
      <c r="BM398" s="222" t="s">
        <v>3138</v>
      </c>
    </row>
    <row r="399" spans="1:47" s="2" customFormat="1" ht="12">
      <c r="A399" s="37"/>
      <c r="B399" s="38"/>
      <c r="C399" s="39"/>
      <c r="D399" s="224" t="s">
        <v>160</v>
      </c>
      <c r="E399" s="39"/>
      <c r="F399" s="225" t="s">
        <v>3139</v>
      </c>
      <c r="G399" s="39"/>
      <c r="H399" s="39"/>
      <c r="I399" s="226"/>
      <c r="J399" s="39"/>
      <c r="K399" s="39"/>
      <c r="L399" s="43"/>
      <c r="M399" s="227"/>
      <c r="N399" s="228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5" t="s">
        <v>160</v>
      </c>
      <c r="AU399" s="15" t="s">
        <v>90</v>
      </c>
    </row>
    <row r="400" spans="1:51" s="13" customFormat="1" ht="12">
      <c r="A400" s="13"/>
      <c r="B400" s="239"/>
      <c r="C400" s="240"/>
      <c r="D400" s="224" t="s">
        <v>223</v>
      </c>
      <c r="E400" s="241" t="s">
        <v>835</v>
      </c>
      <c r="F400" s="242" t="s">
        <v>3140</v>
      </c>
      <c r="G400" s="240"/>
      <c r="H400" s="243">
        <v>170.465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223</v>
      </c>
      <c r="AU400" s="249" t="s">
        <v>90</v>
      </c>
      <c r="AV400" s="13" t="s">
        <v>162</v>
      </c>
      <c r="AW400" s="13" t="s">
        <v>38</v>
      </c>
      <c r="AX400" s="13" t="s">
        <v>90</v>
      </c>
      <c r="AY400" s="249" t="s">
        <v>154</v>
      </c>
    </row>
    <row r="401" spans="1:65" s="2" customFormat="1" ht="37.8" customHeight="1">
      <c r="A401" s="37"/>
      <c r="B401" s="38"/>
      <c r="C401" s="210" t="s">
        <v>837</v>
      </c>
      <c r="D401" s="210" t="s">
        <v>155</v>
      </c>
      <c r="E401" s="211" t="s">
        <v>3141</v>
      </c>
      <c r="F401" s="212" t="s">
        <v>3142</v>
      </c>
      <c r="G401" s="213" t="s">
        <v>220</v>
      </c>
      <c r="H401" s="214">
        <v>29.534</v>
      </c>
      <c r="I401" s="215"/>
      <c r="J401" s="216">
        <f>ROUND(I401*H401,2)</f>
        <v>0</v>
      </c>
      <c r="K401" s="217"/>
      <c r="L401" s="43"/>
      <c r="M401" s="218" t="s">
        <v>1</v>
      </c>
      <c r="N401" s="219" t="s">
        <v>47</v>
      </c>
      <c r="O401" s="90"/>
      <c r="P401" s="220">
        <f>O401*H401</f>
        <v>0</v>
      </c>
      <c r="Q401" s="220">
        <v>0.02111</v>
      </c>
      <c r="R401" s="220">
        <f>Q401*H401</f>
        <v>0.62346274</v>
      </c>
      <c r="S401" s="220">
        <v>0</v>
      </c>
      <c r="T401" s="22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2" t="s">
        <v>153</v>
      </c>
      <c r="AT401" s="222" t="s">
        <v>155</v>
      </c>
      <c r="AU401" s="222" t="s">
        <v>90</v>
      </c>
      <c r="AY401" s="15" t="s">
        <v>154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15" t="s">
        <v>90</v>
      </c>
      <c r="BK401" s="223">
        <f>ROUND(I401*H401,2)</f>
        <v>0</v>
      </c>
      <c r="BL401" s="15" t="s">
        <v>153</v>
      </c>
      <c r="BM401" s="222" t="s">
        <v>3143</v>
      </c>
    </row>
    <row r="402" spans="1:47" s="2" customFormat="1" ht="12">
      <c r="A402" s="37"/>
      <c r="B402" s="38"/>
      <c r="C402" s="39"/>
      <c r="D402" s="224" t="s">
        <v>160</v>
      </c>
      <c r="E402" s="39"/>
      <c r="F402" s="225" t="s">
        <v>3144</v>
      </c>
      <c r="G402" s="39"/>
      <c r="H402" s="39"/>
      <c r="I402" s="226"/>
      <c r="J402" s="39"/>
      <c r="K402" s="39"/>
      <c r="L402" s="43"/>
      <c r="M402" s="227"/>
      <c r="N402" s="228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5" t="s">
        <v>160</v>
      </c>
      <c r="AU402" s="15" t="s">
        <v>90</v>
      </c>
    </row>
    <row r="403" spans="1:51" s="13" customFormat="1" ht="12">
      <c r="A403" s="13"/>
      <c r="B403" s="239"/>
      <c r="C403" s="240"/>
      <c r="D403" s="224" t="s">
        <v>223</v>
      </c>
      <c r="E403" s="241" t="s">
        <v>2323</v>
      </c>
      <c r="F403" s="242" t="s">
        <v>3145</v>
      </c>
      <c r="G403" s="240"/>
      <c r="H403" s="243">
        <v>29.534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223</v>
      </c>
      <c r="AU403" s="249" t="s">
        <v>90</v>
      </c>
      <c r="AV403" s="13" t="s">
        <v>162</v>
      </c>
      <c r="AW403" s="13" t="s">
        <v>38</v>
      </c>
      <c r="AX403" s="13" t="s">
        <v>90</v>
      </c>
      <c r="AY403" s="249" t="s">
        <v>154</v>
      </c>
    </row>
    <row r="404" spans="1:63" s="11" customFormat="1" ht="25.9" customHeight="1">
      <c r="A404" s="11"/>
      <c r="B404" s="196"/>
      <c r="C404" s="197"/>
      <c r="D404" s="198" t="s">
        <v>81</v>
      </c>
      <c r="E404" s="199" t="s">
        <v>1090</v>
      </c>
      <c r="F404" s="199" t="s">
        <v>1091</v>
      </c>
      <c r="G404" s="197"/>
      <c r="H404" s="197"/>
      <c r="I404" s="200"/>
      <c r="J404" s="201">
        <f>BK404</f>
        <v>0</v>
      </c>
      <c r="K404" s="197"/>
      <c r="L404" s="202"/>
      <c r="M404" s="203"/>
      <c r="N404" s="204"/>
      <c r="O404" s="204"/>
      <c r="P404" s="205">
        <f>SUM(P405:P427)</f>
        <v>0</v>
      </c>
      <c r="Q404" s="204"/>
      <c r="R404" s="205">
        <f>SUM(R405:R427)</f>
        <v>17.5946</v>
      </c>
      <c r="S404" s="204"/>
      <c r="T404" s="206">
        <f>SUM(T405:T427)</f>
        <v>0</v>
      </c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R404" s="207" t="s">
        <v>153</v>
      </c>
      <c r="AT404" s="208" t="s">
        <v>81</v>
      </c>
      <c r="AU404" s="208" t="s">
        <v>82</v>
      </c>
      <c r="AY404" s="207" t="s">
        <v>154</v>
      </c>
      <c r="BK404" s="209">
        <f>SUM(BK405:BK427)</f>
        <v>0</v>
      </c>
    </row>
    <row r="405" spans="1:65" s="2" customFormat="1" ht="24.15" customHeight="1">
      <c r="A405" s="37"/>
      <c r="B405" s="38"/>
      <c r="C405" s="210" t="s">
        <v>842</v>
      </c>
      <c r="D405" s="210" t="s">
        <v>155</v>
      </c>
      <c r="E405" s="211" t="s">
        <v>1093</v>
      </c>
      <c r="F405" s="212" t="s">
        <v>1094</v>
      </c>
      <c r="G405" s="213" t="s">
        <v>220</v>
      </c>
      <c r="H405" s="214">
        <v>4968</v>
      </c>
      <c r="I405" s="215"/>
      <c r="J405" s="216">
        <f>ROUND(I405*H405,2)</f>
        <v>0</v>
      </c>
      <c r="K405" s="217"/>
      <c r="L405" s="43"/>
      <c r="M405" s="218" t="s">
        <v>1</v>
      </c>
      <c r="N405" s="219" t="s">
        <v>47</v>
      </c>
      <c r="O405" s="90"/>
      <c r="P405" s="220">
        <f>O405*H405</f>
        <v>0</v>
      </c>
      <c r="Q405" s="220">
        <v>0</v>
      </c>
      <c r="R405" s="220">
        <f>Q405*H405</f>
        <v>0</v>
      </c>
      <c r="S405" s="220">
        <v>0</v>
      </c>
      <c r="T405" s="221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22" t="s">
        <v>153</v>
      </c>
      <c r="AT405" s="222" t="s">
        <v>155</v>
      </c>
      <c r="AU405" s="222" t="s">
        <v>90</v>
      </c>
      <c r="AY405" s="15" t="s">
        <v>154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5" t="s">
        <v>90</v>
      </c>
      <c r="BK405" s="223">
        <f>ROUND(I405*H405,2)</f>
        <v>0</v>
      </c>
      <c r="BL405" s="15" t="s">
        <v>153</v>
      </c>
      <c r="BM405" s="222" t="s">
        <v>3146</v>
      </c>
    </row>
    <row r="406" spans="1:47" s="2" customFormat="1" ht="12">
      <c r="A406" s="37"/>
      <c r="B406" s="38"/>
      <c r="C406" s="39"/>
      <c r="D406" s="224" t="s">
        <v>160</v>
      </c>
      <c r="E406" s="39"/>
      <c r="F406" s="225" t="s">
        <v>1096</v>
      </c>
      <c r="G406" s="39"/>
      <c r="H406" s="39"/>
      <c r="I406" s="226"/>
      <c r="J406" s="39"/>
      <c r="K406" s="39"/>
      <c r="L406" s="43"/>
      <c r="M406" s="227"/>
      <c r="N406" s="228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5" t="s">
        <v>160</v>
      </c>
      <c r="AU406" s="15" t="s">
        <v>90</v>
      </c>
    </row>
    <row r="407" spans="1:51" s="13" customFormat="1" ht="12">
      <c r="A407" s="13"/>
      <c r="B407" s="239"/>
      <c r="C407" s="240"/>
      <c r="D407" s="224" t="s">
        <v>223</v>
      </c>
      <c r="E407" s="241" t="s">
        <v>848</v>
      </c>
      <c r="F407" s="242" t="s">
        <v>3147</v>
      </c>
      <c r="G407" s="240"/>
      <c r="H407" s="243">
        <v>2352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223</v>
      </c>
      <c r="AU407" s="249" t="s">
        <v>90</v>
      </c>
      <c r="AV407" s="13" t="s">
        <v>162</v>
      </c>
      <c r="AW407" s="13" t="s">
        <v>38</v>
      </c>
      <c r="AX407" s="13" t="s">
        <v>82</v>
      </c>
      <c r="AY407" s="249" t="s">
        <v>154</v>
      </c>
    </row>
    <row r="408" spans="1:51" s="13" customFormat="1" ht="12">
      <c r="A408" s="13"/>
      <c r="B408" s="239"/>
      <c r="C408" s="240"/>
      <c r="D408" s="224" t="s">
        <v>223</v>
      </c>
      <c r="E408" s="241" t="s">
        <v>850</v>
      </c>
      <c r="F408" s="242" t="s">
        <v>3148</v>
      </c>
      <c r="G408" s="240"/>
      <c r="H408" s="243">
        <v>2616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223</v>
      </c>
      <c r="AU408" s="249" t="s">
        <v>90</v>
      </c>
      <c r="AV408" s="13" t="s">
        <v>162</v>
      </c>
      <c r="AW408" s="13" t="s">
        <v>38</v>
      </c>
      <c r="AX408" s="13" t="s">
        <v>82</v>
      </c>
      <c r="AY408" s="249" t="s">
        <v>154</v>
      </c>
    </row>
    <row r="409" spans="1:51" s="13" customFormat="1" ht="12">
      <c r="A409" s="13"/>
      <c r="B409" s="239"/>
      <c r="C409" s="240"/>
      <c r="D409" s="224" t="s">
        <v>223</v>
      </c>
      <c r="E409" s="241" t="s">
        <v>852</v>
      </c>
      <c r="F409" s="242" t="s">
        <v>3149</v>
      </c>
      <c r="G409" s="240"/>
      <c r="H409" s="243">
        <v>4968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223</v>
      </c>
      <c r="AU409" s="249" t="s">
        <v>90</v>
      </c>
      <c r="AV409" s="13" t="s">
        <v>162</v>
      </c>
      <c r="AW409" s="13" t="s">
        <v>38</v>
      </c>
      <c r="AX409" s="13" t="s">
        <v>90</v>
      </c>
      <c r="AY409" s="249" t="s">
        <v>154</v>
      </c>
    </row>
    <row r="410" spans="1:65" s="2" customFormat="1" ht="14.4" customHeight="1">
      <c r="A410" s="37"/>
      <c r="B410" s="38"/>
      <c r="C410" s="255" t="s">
        <v>877</v>
      </c>
      <c r="D410" s="255" t="s">
        <v>253</v>
      </c>
      <c r="E410" s="256" t="s">
        <v>1098</v>
      </c>
      <c r="F410" s="257" t="s">
        <v>1099</v>
      </c>
      <c r="G410" s="258" t="s">
        <v>486</v>
      </c>
      <c r="H410" s="259">
        <v>1.49</v>
      </c>
      <c r="I410" s="260"/>
      <c r="J410" s="261">
        <f>ROUND(I410*H410,2)</f>
        <v>0</v>
      </c>
      <c r="K410" s="262"/>
      <c r="L410" s="263"/>
      <c r="M410" s="264" t="s">
        <v>1</v>
      </c>
      <c r="N410" s="265" t="s">
        <v>47</v>
      </c>
      <c r="O410" s="90"/>
      <c r="P410" s="220">
        <f>O410*H410</f>
        <v>0</v>
      </c>
      <c r="Q410" s="220">
        <v>1</v>
      </c>
      <c r="R410" s="220">
        <f>Q410*H410</f>
        <v>1.49</v>
      </c>
      <c r="S410" s="220">
        <v>0</v>
      </c>
      <c r="T410" s="221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2" t="s">
        <v>192</v>
      </c>
      <c r="AT410" s="222" t="s">
        <v>253</v>
      </c>
      <c r="AU410" s="222" t="s">
        <v>90</v>
      </c>
      <c r="AY410" s="15" t="s">
        <v>154</v>
      </c>
      <c r="BE410" s="223">
        <f>IF(N410="základní",J410,0)</f>
        <v>0</v>
      </c>
      <c r="BF410" s="223">
        <f>IF(N410="snížená",J410,0)</f>
        <v>0</v>
      </c>
      <c r="BG410" s="223">
        <f>IF(N410="zákl. přenesená",J410,0)</f>
        <v>0</v>
      </c>
      <c r="BH410" s="223">
        <f>IF(N410="sníž. přenesená",J410,0)</f>
        <v>0</v>
      </c>
      <c r="BI410" s="223">
        <f>IF(N410="nulová",J410,0)</f>
        <v>0</v>
      </c>
      <c r="BJ410" s="15" t="s">
        <v>90</v>
      </c>
      <c r="BK410" s="223">
        <f>ROUND(I410*H410,2)</f>
        <v>0</v>
      </c>
      <c r="BL410" s="15" t="s">
        <v>153</v>
      </c>
      <c r="BM410" s="222" t="s">
        <v>3150</v>
      </c>
    </row>
    <row r="411" spans="1:47" s="2" customFormat="1" ht="12">
      <c r="A411" s="37"/>
      <c r="B411" s="38"/>
      <c r="C411" s="39"/>
      <c r="D411" s="224" t="s">
        <v>160</v>
      </c>
      <c r="E411" s="39"/>
      <c r="F411" s="225" t="s">
        <v>1101</v>
      </c>
      <c r="G411" s="39"/>
      <c r="H411" s="39"/>
      <c r="I411" s="226"/>
      <c r="J411" s="39"/>
      <c r="K411" s="39"/>
      <c r="L411" s="43"/>
      <c r="M411" s="227"/>
      <c r="N411" s="228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5" t="s">
        <v>160</v>
      </c>
      <c r="AU411" s="15" t="s">
        <v>90</v>
      </c>
    </row>
    <row r="412" spans="1:51" s="13" customFormat="1" ht="12">
      <c r="A412" s="13"/>
      <c r="B412" s="239"/>
      <c r="C412" s="240"/>
      <c r="D412" s="224" t="s">
        <v>223</v>
      </c>
      <c r="E412" s="241" t="s">
        <v>2328</v>
      </c>
      <c r="F412" s="242" t="s">
        <v>3151</v>
      </c>
      <c r="G412" s="240"/>
      <c r="H412" s="243">
        <v>1.49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223</v>
      </c>
      <c r="AU412" s="249" t="s">
        <v>90</v>
      </c>
      <c r="AV412" s="13" t="s">
        <v>162</v>
      </c>
      <c r="AW412" s="13" t="s">
        <v>38</v>
      </c>
      <c r="AX412" s="13" t="s">
        <v>90</v>
      </c>
      <c r="AY412" s="249" t="s">
        <v>154</v>
      </c>
    </row>
    <row r="413" spans="1:65" s="2" customFormat="1" ht="24.15" customHeight="1">
      <c r="A413" s="37"/>
      <c r="B413" s="38"/>
      <c r="C413" s="210" t="s">
        <v>881</v>
      </c>
      <c r="D413" s="210" t="s">
        <v>155</v>
      </c>
      <c r="E413" s="211" t="s">
        <v>1105</v>
      </c>
      <c r="F413" s="212" t="s">
        <v>1106</v>
      </c>
      <c r="G413" s="213" t="s">
        <v>220</v>
      </c>
      <c r="H413" s="214">
        <v>9936</v>
      </c>
      <c r="I413" s="215"/>
      <c r="J413" s="216">
        <f>ROUND(I413*H413,2)</f>
        <v>0</v>
      </c>
      <c r="K413" s="217"/>
      <c r="L413" s="43"/>
      <c r="M413" s="218" t="s">
        <v>1</v>
      </c>
      <c r="N413" s="219" t="s">
        <v>47</v>
      </c>
      <c r="O413" s="90"/>
      <c r="P413" s="220">
        <f>O413*H413</f>
        <v>0</v>
      </c>
      <c r="Q413" s="220">
        <v>3E-05</v>
      </c>
      <c r="R413" s="220">
        <f>Q413*H413</f>
        <v>0.29808</v>
      </c>
      <c r="S413" s="220">
        <v>0</v>
      </c>
      <c r="T413" s="221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2" t="s">
        <v>153</v>
      </c>
      <c r="AT413" s="222" t="s">
        <v>155</v>
      </c>
      <c r="AU413" s="222" t="s">
        <v>90</v>
      </c>
      <c r="AY413" s="15" t="s">
        <v>154</v>
      </c>
      <c r="BE413" s="223">
        <f>IF(N413="základní",J413,0)</f>
        <v>0</v>
      </c>
      <c r="BF413" s="223">
        <f>IF(N413="snížená",J413,0)</f>
        <v>0</v>
      </c>
      <c r="BG413" s="223">
        <f>IF(N413="zákl. přenesená",J413,0)</f>
        <v>0</v>
      </c>
      <c r="BH413" s="223">
        <f>IF(N413="sníž. přenesená",J413,0)</f>
        <v>0</v>
      </c>
      <c r="BI413" s="223">
        <f>IF(N413="nulová",J413,0)</f>
        <v>0</v>
      </c>
      <c r="BJ413" s="15" t="s">
        <v>90</v>
      </c>
      <c r="BK413" s="223">
        <f>ROUND(I413*H413,2)</f>
        <v>0</v>
      </c>
      <c r="BL413" s="15" t="s">
        <v>153</v>
      </c>
      <c r="BM413" s="222" t="s">
        <v>3152</v>
      </c>
    </row>
    <row r="414" spans="1:47" s="2" customFormat="1" ht="12">
      <c r="A414" s="37"/>
      <c r="B414" s="38"/>
      <c r="C414" s="39"/>
      <c r="D414" s="224" t="s">
        <v>160</v>
      </c>
      <c r="E414" s="39"/>
      <c r="F414" s="225" t="s">
        <v>1096</v>
      </c>
      <c r="G414" s="39"/>
      <c r="H414" s="39"/>
      <c r="I414" s="226"/>
      <c r="J414" s="39"/>
      <c r="K414" s="39"/>
      <c r="L414" s="43"/>
      <c r="M414" s="227"/>
      <c r="N414" s="228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5" t="s">
        <v>160</v>
      </c>
      <c r="AU414" s="15" t="s">
        <v>90</v>
      </c>
    </row>
    <row r="415" spans="1:51" s="13" customFormat="1" ht="12">
      <c r="A415" s="13"/>
      <c r="B415" s="239"/>
      <c r="C415" s="240"/>
      <c r="D415" s="224" t="s">
        <v>223</v>
      </c>
      <c r="E415" s="241" t="s">
        <v>885</v>
      </c>
      <c r="F415" s="242" t="s">
        <v>3153</v>
      </c>
      <c r="G415" s="240"/>
      <c r="H415" s="243">
        <v>4704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223</v>
      </c>
      <c r="AU415" s="249" t="s">
        <v>90</v>
      </c>
      <c r="AV415" s="13" t="s">
        <v>162</v>
      </c>
      <c r="AW415" s="13" t="s">
        <v>38</v>
      </c>
      <c r="AX415" s="13" t="s">
        <v>82</v>
      </c>
      <c r="AY415" s="249" t="s">
        <v>154</v>
      </c>
    </row>
    <row r="416" spans="1:51" s="13" customFormat="1" ht="12">
      <c r="A416" s="13"/>
      <c r="B416" s="239"/>
      <c r="C416" s="240"/>
      <c r="D416" s="224" t="s">
        <v>223</v>
      </c>
      <c r="E416" s="241" t="s">
        <v>3154</v>
      </c>
      <c r="F416" s="242" t="s">
        <v>3155</v>
      </c>
      <c r="G416" s="240"/>
      <c r="H416" s="243">
        <v>5232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223</v>
      </c>
      <c r="AU416" s="249" t="s">
        <v>90</v>
      </c>
      <c r="AV416" s="13" t="s">
        <v>162</v>
      </c>
      <c r="AW416" s="13" t="s">
        <v>38</v>
      </c>
      <c r="AX416" s="13" t="s">
        <v>82</v>
      </c>
      <c r="AY416" s="249" t="s">
        <v>154</v>
      </c>
    </row>
    <row r="417" spans="1:51" s="13" customFormat="1" ht="12">
      <c r="A417" s="13"/>
      <c r="B417" s="239"/>
      <c r="C417" s="240"/>
      <c r="D417" s="224" t="s">
        <v>223</v>
      </c>
      <c r="E417" s="241" t="s">
        <v>3156</v>
      </c>
      <c r="F417" s="242" t="s">
        <v>3157</v>
      </c>
      <c r="G417" s="240"/>
      <c r="H417" s="243">
        <v>9936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223</v>
      </c>
      <c r="AU417" s="249" t="s">
        <v>90</v>
      </c>
      <c r="AV417" s="13" t="s">
        <v>162</v>
      </c>
      <c r="AW417" s="13" t="s">
        <v>38</v>
      </c>
      <c r="AX417" s="13" t="s">
        <v>90</v>
      </c>
      <c r="AY417" s="249" t="s">
        <v>154</v>
      </c>
    </row>
    <row r="418" spans="1:65" s="2" customFormat="1" ht="14.4" customHeight="1">
      <c r="A418" s="37"/>
      <c r="B418" s="38"/>
      <c r="C418" s="255" t="s">
        <v>887</v>
      </c>
      <c r="D418" s="255" t="s">
        <v>253</v>
      </c>
      <c r="E418" s="256" t="s">
        <v>1111</v>
      </c>
      <c r="F418" s="257" t="s">
        <v>1112</v>
      </c>
      <c r="G418" s="258" t="s">
        <v>486</v>
      </c>
      <c r="H418" s="259">
        <v>14.904</v>
      </c>
      <c r="I418" s="260"/>
      <c r="J418" s="261">
        <f>ROUND(I418*H418,2)</f>
        <v>0</v>
      </c>
      <c r="K418" s="262"/>
      <c r="L418" s="263"/>
      <c r="M418" s="264" t="s">
        <v>1</v>
      </c>
      <c r="N418" s="265" t="s">
        <v>47</v>
      </c>
      <c r="O418" s="90"/>
      <c r="P418" s="220">
        <f>O418*H418</f>
        <v>0</v>
      </c>
      <c r="Q418" s="220">
        <v>1</v>
      </c>
      <c r="R418" s="220">
        <f>Q418*H418</f>
        <v>14.904</v>
      </c>
      <c r="S418" s="220">
        <v>0</v>
      </c>
      <c r="T418" s="221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22" t="s">
        <v>192</v>
      </c>
      <c r="AT418" s="222" t="s">
        <v>253</v>
      </c>
      <c r="AU418" s="222" t="s">
        <v>90</v>
      </c>
      <c r="AY418" s="15" t="s">
        <v>154</v>
      </c>
      <c r="BE418" s="223">
        <f>IF(N418="základní",J418,0)</f>
        <v>0</v>
      </c>
      <c r="BF418" s="223">
        <f>IF(N418="snížená",J418,0)</f>
        <v>0</v>
      </c>
      <c r="BG418" s="223">
        <f>IF(N418="zákl. přenesená",J418,0)</f>
        <v>0</v>
      </c>
      <c r="BH418" s="223">
        <f>IF(N418="sníž. přenesená",J418,0)</f>
        <v>0</v>
      </c>
      <c r="BI418" s="223">
        <f>IF(N418="nulová",J418,0)</f>
        <v>0</v>
      </c>
      <c r="BJ418" s="15" t="s">
        <v>90</v>
      </c>
      <c r="BK418" s="223">
        <f>ROUND(I418*H418,2)</f>
        <v>0</v>
      </c>
      <c r="BL418" s="15" t="s">
        <v>153</v>
      </c>
      <c r="BM418" s="222" t="s">
        <v>3158</v>
      </c>
    </row>
    <row r="419" spans="1:47" s="2" customFormat="1" ht="12">
      <c r="A419" s="37"/>
      <c r="B419" s="38"/>
      <c r="C419" s="39"/>
      <c r="D419" s="224" t="s">
        <v>160</v>
      </c>
      <c r="E419" s="39"/>
      <c r="F419" s="225" t="s">
        <v>1114</v>
      </c>
      <c r="G419" s="39"/>
      <c r="H419" s="39"/>
      <c r="I419" s="226"/>
      <c r="J419" s="39"/>
      <c r="K419" s="39"/>
      <c r="L419" s="43"/>
      <c r="M419" s="227"/>
      <c r="N419" s="228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5" t="s">
        <v>160</v>
      </c>
      <c r="AU419" s="15" t="s">
        <v>90</v>
      </c>
    </row>
    <row r="420" spans="1:51" s="13" customFormat="1" ht="12">
      <c r="A420" s="13"/>
      <c r="B420" s="239"/>
      <c r="C420" s="240"/>
      <c r="D420" s="224" t="s">
        <v>223</v>
      </c>
      <c r="E420" s="241" t="s">
        <v>2333</v>
      </c>
      <c r="F420" s="242" t="s">
        <v>3159</v>
      </c>
      <c r="G420" s="240"/>
      <c r="H420" s="243">
        <v>14.904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223</v>
      </c>
      <c r="AU420" s="249" t="s">
        <v>90</v>
      </c>
      <c r="AV420" s="13" t="s">
        <v>162</v>
      </c>
      <c r="AW420" s="13" t="s">
        <v>38</v>
      </c>
      <c r="AX420" s="13" t="s">
        <v>90</v>
      </c>
      <c r="AY420" s="249" t="s">
        <v>154</v>
      </c>
    </row>
    <row r="421" spans="1:65" s="2" customFormat="1" ht="24.15" customHeight="1">
      <c r="A421" s="37"/>
      <c r="B421" s="38"/>
      <c r="C421" s="210" t="s">
        <v>892</v>
      </c>
      <c r="D421" s="210" t="s">
        <v>155</v>
      </c>
      <c r="E421" s="211" t="s">
        <v>1118</v>
      </c>
      <c r="F421" s="212" t="s">
        <v>1119</v>
      </c>
      <c r="G421" s="213" t="s">
        <v>220</v>
      </c>
      <c r="H421" s="214">
        <v>2616</v>
      </c>
      <c r="I421" s="215"/>
      <c r="J421" s="216">
        <f>ROUND(I421*H421,2)</f>
        <v>0</v>
      </c>
      <c r="K421" s="217"/>
      <c r="L421" s="43"/>
      <c r="M421" s="218" t="s">
        <v>1</v>
      </c>
      <c r="N421" s="219" t="s">
        <v>47</v>
      </c>
      <c r="O421" s="90"/>
      <c r="P421" s="220">
        <f>O421*H421</f>
        <v>0</v>
      </c>
      <c r="Q421" s="220">
        <v>0</v>
      </c>
      <c r="R421" s="220">
        <f>Q421*H421</f>
        <v>0</v>
      </c>
      <c r="S421" s="220">
        <v>0</v>
      </c>
      <c r="T421" s="221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22" t="s">
        <v>153</v>
      </c>
      <c r="AT421" s="222" t="s">
        <v>155</v>
      </c>
      <c r="AU421" s="222" t="s">
        <v>90</v>
      </c>
      <c r="AY421" s="15" t="s">
        <v>154</v>
      </c>
      <c r="BE421" s="223">
        <f>IF(N421="základní",J421,0)</f>
        <v>0</v>
      </c>
      <c r="BF421" s="223">
        <f>IF(N421="snížená",J421,0)</f>
        <v>0</v>
      </c>
      <c r="BG421" s="223">
        <f>IF(N421="zákl. přenesená",J421,0)</f>
        <v>0</v>
      </c>
      <c r="BH421" s="223">
        <f>IF(N421="sníž. přenesená",J421,0)</f>
        <v>0</v>
      </c>
      <c r="BI421" s="223">
        <f>IF(N421="nulová",J421,0)</f>
        <v>0</v>
      </c>
      <c r="BJ421" s="15" t="s">
        <v>90</v>
      </c>
      <c r="BK421" s="223">
        <f>ROUND(I421*H421,2)</f>
        <v>0</v>
      </c>
      <c r="BL421" s="15" t="s">
        <v>153</v>
      </c>
      <c r="BM421" s="222" t="s">
        <v>3160</v>
      </c>
    </row>
    <row r="422" spans="1:47" s="2" customFormat="1" ht="12">
      <c r="A422" s="37"/>
      <c r="B422" s="38"/>
      <c r="C422" s="39"/>
      <c r="D422" s="224" t="s">
        <v>160</v>
      </c>
      <c r="E422" s="39"/>
      <c r="F422" s="225" t="s">
        <v>1121</v>
      </c>
      <c r="G422" s="39"/>
      <c r="H422" s="39"/>
      <c r="I422" s="226"/>
      <c r="J422" s="39"/>
      <c r="K422" s="39"/>
      <c r="L422" s="43"/>
      <c r="M422" s="227"/>
      <c r="N422" s="228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5" t="s">
        <v>160</v>
      </c>
      <c r="AU422" s="15" t="s">
        <v>90</v>
      </c>
    </row>
    <row r="423" spans="1:51" s="13" customFormat="1" ht="12">
      <c r="A423" s="13"/>
      <c r="B423" s="239"/>
      <c r="C423" s="240"/>
      <c r="D423" s="224" t="s">
        <v>223</v>
      </c>
      <c r="E423" s="241" t="s">
        <v>896</v>
      </c>
      <c r="F423" s="242" t="s">
        <v>3161</v>
      </c>
      <c r="G423" s="240"/>
      <c r="H423" s="243">
        <v>2616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223</v>
      </c>
      <c r="AU423" s="249" t="s">
        <v>90</v>
      </c>
      <c r="AV423" s="13" t="s">
        <v>162</v>
      </c>
      <c r="AW423" s="13" t="s">
        <v>38</v>
      </c>
      <c r="AX423" s="13" t="s">
        <v>90</v>
      </c>
      <c r="AY423" s="249" t="s">
        <v>154</v>
      </c>
    </row>
    <row r="424" spans="1:65" s="2" customFormat="1" ht="14.4" customHeight="1">
      <c r="A424" s="37"/>
      <c r="B424" s="38"/>
      <c r="C424" s="255" t="s">
        <v>898</v>
      </c>
      <c r="D424" s="255" t="s">
        <v>253</v>
      </c>
      <c r="E424" s="256" t="s">
        <v>1125</v>
      </c>
      <c r="F424" s="257" t="s">
        <v>1126</v>
      </c>
      <c r="G424" s="258" t="s">
        <v>220</v>
      </c>
      <c r="H424" s="259">
        <v>3008.4</v>
      </c>
      <c r="I424" s="260"/>
      <c r="J424" s="261">
        <f>ROUND(I424*H424,2)</f>
        <v>0</v>
      </c>
      <c r="K424" s="262"/>
      <c r="L424" s="263"/>
      <c r="M424" s="264" t="s">
        <v>1</v>
      </c>
      <c r="N424" s="265" t="s">
        <v>47</v>
      </c>
      <c r="O424" s="90"/>
      <c r="P424" s="220">
        <f>O424*H424</f>
        <v>0</v>
      </c>
      <c r="Q424" s="220">
        <v>0.0003</v>
      </c>
      <c r="R424" s="220">
        <f>Q424*H424</f>
        <v>0.90252</v>
      </c>
      <c r="S424" s="220">
        <v>0</v>
      </c>
      <c r="T424" s="221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22" t="s">
        <v>192</v>
      </c>
      <c r="AT424" s="222" t="s">
        <v>253</v>
      </c>
      <c r="AU424" s="222" t="s">
        <v>90</v>
      </c>
      <c r="AY424" s="15" t="s">
        <v>154</v>
      </c>
      <c r="BE424" s="223">
        <f>IF(N424="základní",J424,0)</f>
        <v>0</v>
      </c>
      <c r="BF424" s="223">
        <f>IF(N424="snížená",J424,0)</f>
        <v>0</v>
      </c>
      <c r="BG424" s="223">
        <f>IF(N424="zákl. přenesená",J424,0)</f>
        <v>0</v>
      </c>
      <c r="BH424" s="223">
        <f>IF(N424="sníž. přenesená",J424,0)</f>
        <v>0</v>
      </c>
      <c r="BI424" s="223">
        <f>IF(N424="nulová",J424,0)</f>
        <v>0</v>
      </c>
      <c r="BJ424" s="15" t="s">
        <v>90</v>
      </c>
      <c r="BK424" s="223">
        <f>ROUND(I424*H424,2)</f>
        <v>0</v>
      </c>
      <c r="BL424" s="15" t="s">
        <v>153</v>
      </c>
      <c r="BM424" s="222" t="s">
        <v>3162</v>
      </c>
    </row>
    <row r="425" spans="1:51" s="13" customFormat="1" ht="12">
      <c r="A425" s="13"/>
      <c r="B425" s="239"/>
      <c r="C425" s="240"/>
      <c r="D425" s="224" t="s">
        <v>223</v>
      </c>
      <c r="E425" s="241" t="s">
        <v>2338</v>
      </c>
      <c r="F425" s="242" t="s">
        <v>3163</v>
      </c>
      <c r="G425" s="240"/>
      <c r="H425" s="243">
        <v>3008.4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223</v>
      </c>
      <c r="AU425" s="249" t="s">
        <v>90</v>
      </c>
      <c r="AV425" s="13" t="s">
        <v>162</v>
      </c>
      <c r="AW425" s="13" t="s">
        <v>38</v>
      </c>
      <c r="AX425" s="13" t="s">
        <v>90</v>
      </c>
      <c r="AY425" s="249" t="s">
        <v>154</v>
      </c>
    </row>
    <row r="426" spans="1:65" s="2" customFormat="1" ht="49.05" customHeight="1">
      <c r="A426" s="37"/>
      <c r="B426" s="38"/>
      <c r="C426" s="210" t="s">
        <v>902</v>
      </c>
      <c r="D426" s="210" t="s">
        <v>155</v>
      </c>
      <c r="E426" s="211" t="s">
        <v>1131</v>
      </c>
      <c r="F426" s="212" t="s">
        <v>1132</v>
      </c>
      <c r="G426" s="213" t="s">
        <v>486</v>
      </c>
      <c r="H426" s="214">
        <v>17.595</v>
      </c>
      <c r="I426" s="215"/>
      <c r="J426" s="216">
        <f>ROUND(I426*H426,2)</f>
        <v>0</v>
      </c>
      <c r="K426" s="217"/>
      <c r="L426" s="43"/>
      <c r="M426" s="218" t="s">
        <v>1</v>
      </c>
      <c r="N426" s="219" t="s">
        <v>47</v>
      </c>
      <c r="O426" s="90"/>
      <c r="P426" s="220">
        <f>O426*H426</f>
        <v>0</v>
      </c>
      <c r="Q426" s="220">
        <v>0</v>
      </c>
      <c r="R426" s="220">
        <f>Q426*H426</f>
        <v>0</v>
      </c>
      <c r="S426" s="220">
        <v>0</v>
      </c>
      <c r="T426" s="221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22" t="s">
        <v>153</v>
      </c>
      <c r="AT426" s="222" t="s">
        <v>155</v>
      </c>
      <c r="AU426" s="222" t="s">
        <v>90</v>
      </c>
      <c r="AY426" s="15" t="s">
        <v>154</v>
      </c>
      <c r="BE426" s="223">
        <f>IF(N426="základní",J426,0)</f>
        <v>0</v>
      </c>
      <c r="BF426" s="223">
        <f>IF(N426="snížená",J426,0)</f>
        <v>0</v>
      </c>
      <c r="BG426" s="223">
        <f>IF(N426="zákl. přenesená",J426,0)</f>
        <v>0</v>
      </c>
      <c r="BH426" s="223">
        <f>IF(N426="sníž. přenesená",J426,0)</f>
        <v>0</v>
      </c>
      <c r="BI426" s="223">
        <f>IF(N426="nulová",J426,0)</f>
        <v>0</v>
      </c>
      <c r="BJ426" s="15" t="s">
        <v>90</v>
      </c>
      <c r="BK426" s="223">
        <f>ROUND(I426*H426,2)</f>
        <v>0</v>
      </c>
      <c r="BL426" s="15" t="s">
        <v>153</v>
      </c>
      <c r="BM426" s="222" t="s">
        <v>3164</v>
      </c>
    </row>
    <row r="427" spans="1:65" s="2" customFormat="1" ht="49.05" customHeight="1">
      <c r="A427" s="37"/>
      <c r="B427" s="38"/>
      <c r="C427" s="210" t="s">
        <v>909</v>
      </c>
      <c r="D427" s="210" t="s">
        <v>155</v>
      </c>
      <c r="E427" s="211" t="s">
        <v>1135</v>
      </c>
      <c r="F427" s="212" t="s">
        <v>1136</v>
      </c>
      <c r="G427" s="213" t="s">
        <v>486</v>
      </c>
      <c r="H427" s="214">
        <v>17.595</v>
      </c>
      <c r="I427" s="215"/>
      <c r="J427" s="216">
        <f>ROUND(I427*H427,2)</f>
        <v>0</v>
      </c>
      <c r="K427" s="217"/>
      <c r="L427" s="43"/>
      <c r="M427" s="218" t="s">
        <v>1</v>
      </c>
      <c r="N427" s="219" t="s">
        <v>47</v>
      </c>
      <c r="O427" s="90"/>
      <c r="P427" s="220">
        <f>O427*H427</f>
        <v>0</v>
      </c>
      <c r="Q427" s="220">
        <v>0</v>
      </c>
      <c r="R427" s="220">
        <f>Q427*H427</f>
        <v>0</v>
      </c>
      <c r="S427" s="220">
        <v>0</v>
      </c>
      <c r="T427" s="221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2" t="s">
        <v>153</v>
      </c>
      <c r="AT427" s="222" t="s">
        <v>155</v>
      </c>
      <c r="AU427" s="222" t="s">
        <v>90</v>
      </c>
      <c r="AY427" s="15" t="s">
        <v>154</v>
      </c>
      <c r="BE427" s="223">
        <f>IF(N427="základní",J427,0)</f>
        <v>0</v>
      </c>
      <c r="BF427" s="223">
        <f>IF(N427="snížená",J427,0)</f>
        <v>0</v>
      </c>
      <c r="BG427" s="223">
        <f>IF(N427="zákl. přenesená",J427,0)</f>
        <v>0</v>
      </c>
      <c r="BH427" s="223">
        <f>IF(N427="sníž. přenesená",J427,0)</f>
        <v>0</v>
      </c>
      <c r="BI427" s="223">
        <f>IF(N427="nulová",J427,0)</f>
        <v>0</v>
      </c>
      <c r="BJ427" s="15" t="s">
        <v>90</v>
      </c>
      <c r="BK427" s="223">
        <f>ROUND(I427*H427,2)</f>
        <v>0</v>
      </c>
      <c r="BL427" s="15" t="s">
        <v>153</v>
      </c>
      <c r="BM427" s="222" t="s">
        <v>3165</v>
      </c>
    </row>
    <row r="428" spans="1:63" s="11" customFormat="1" ht="25.9" customHeight="1">
      <c r="A428" s="11"/>
      <c r="B428" s="196"/>
      <c r="C428" s="197"/>
      <c r="D428" s="198" t="s">
        <v>81</v>
      </c>
      <c r="E428" s="199" t="s">
        <v>1160</v>
      </c>
      <c r="F428" s="199" t="s">
        <v>1161</v>
      </c>
      <c r="G428" s="197"/>
      <c r="H428" s="197"/>
      <c r="I428" s="200"/>
      <c r="J428" s="201">
        <f>BK428</f>
        <v>0</v>
      </c>
      <c r="K428" s="197"/>
      <c r="L428" s="202"/>
      <c r="M428" s="203"/>
      <c r="N428" s="204"/>
      <c r="O428" s="204"/>
      <c r="P428" s="205">
        <f>SUM(P429:P434)</f>
        <v>0</v>
      </c>
      <c r="Q428" s="204"/>
      <c r="R428" s="205">
        <f>SUM(R429:R434)</f>
        <v>0.028089600000000006</v>
      </c>
      <c r="S428" s="204"/>
      <c r="T428" s="206">
        <f>SUM(T429:T434)</f>
        <v>0</v>
      </c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R428" s="207" t="s">
        <v>153</v>
      </c>
      <c r="AT428" s="208" t="s">
        <v>81</v>
      </c>
      <c r="AU428" s="208" t="s">
        <v>82</v>
      </c>
      <c r="AY428" s="207" t="s">
        <v>154</v>
      </c>
      <c r="BK428" s="209">
        <f>SUM(BK429:BK434)</f>
        <v>0</v>
      </c>
    </row>
    <row r="429" spans="1:65" s="2" customFormat="1" ht="24.15" customHeight="1">
      <c r="A429" s="37"/>
      <c r="B429" s="38"/>
      <c r="C429" s="210" t="s">
        <v>917</v>
      </c>
      <c r="D429" s="210" t="s">
        <v>155</v>
      </c>
      <c r="E429" s="211" t="s">
        <v>3166</v>
      </c>
      <c r="F429" s="212" t="s">
        <v>3167</v>
      </c>
      <c r="G429" s="213" t="s">
        <v>220</v>
      </c>
      <c r="H429" s="214">
        <v>58.52</v>
      </c>
      <c r="I429" s="215"/>
      <c r="J429" s="216">
        <f>ROUND(I429*H429,2)</f>
        <v>0</v>
      </c>
      <c r="K429" s="217"/>
      <c r="L429" s="43"/>
      <c r="M429" s="218" t="s">
        <v>1</v>
      </c>
      <c r="N429" s="219" t="s">
        <v>47</v>
      </c>
      <c r="O429" s="90"/>
      <c r="P429" s="220">
        <f>O429*H429</f>
        <v>0</v>
      </c>
      <c r="Q429" s="220">
        <v>0.00014</v>
      </c>
      <c r="R429" s="220">
        <f>Q429*H429</f>
        <v>0.0081928</v>
      </c>
      <c r="S429" s="220">
        <v>0</v>
      </c>
      <c r="T429" s="22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22" t="s">
        <v>153</v>
      </c>
      <c r="AT429" s="222" t="s">
        <v>155</v>
      </c>
      <c r="AU429" s="222" t="s">
        <v>90</v>
      </c>
      <c r="AY429" s="15" t="s">
        <v>154</v>
      </c>
      <c r="BE429" s="223">
        <f>IF(N429="základní",J429,0)</f>
        <v>0</v>
      </c>
      <c r="BF429" s="223">
        <f>IF(N429="snížená",J429,0)</f>
        <v>0</v>
      </c>
      <c r="BG429" s="223">
        <f>IF(N429="zákl. přenesená",J429,0)</f>
        <v>0</v>
      </c>
      <c r="BH429" s="223">
        <f>IF(N429="sníž. přenesená",J429,0)</f>
        <v>0</v>
      </c>
      <c r="BI429" s="223">
        <f>IF(N429="nulová",J429,0)</f>
        <v>0</v>
      </c>
      <c r="BJ429" s="15" t="s">
        <v>90</v>
      </c>
      <c r="BK429" s="223">
        <f>ROUND(I429*H429,2)</f>
        <v>0</v>
      </c>
      <c r="BL429" s="15" t="s">
        <v>153</v>
      </c>
      <c r="BM429" s="222" t="s">
        <v>3168</v>
      </c>
    </row>
    <row r="430" spans="1:51" s="13" customFormat="1" ht="12">
      <c r="A430" s="13"/>
      <c r="B430" s="239"/>
      <c r="C430" s="240"/>
      <c r="D430" s="224" t="s">
        <v>223</v>
      </c>
      <c r="E430" s="241" t="s">
        <v>2345</v>
      </c>
      <c r="F430" s="242" t="s">
        <v>3169</v>
      </c>
      <c r="G430" s="240"/>
      <c r="H430" s="243">
        <v>58.52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223</v>
      </c>
      <c r="AU430" s="249" t="s">
        <v>90</v>
      </c>
      <c r="AV430" s="13" t="s">
        <v>162</v>
      </c>
      <c r="AW430" s="13" t="s">
        <v>38</v>
      </c>
      <c r="AX430" s="13" t="s">
        <v>90</v>
      </c>
      <c r="AY430" s="249" t="s">
        <v>154</v>
      </c>
    </row>
    <row r="431" spans="1:65" s="2" customFormat="1" ht="24.15" customHeight="1">
      <c r="A431" s="37"/>
      <c r="B431" s="38"/>
      <c r="C431" s="210" t="s">
        <v>921</v>
      </c>
      <c r="D431" s="210" t="s">
        <v>155</v>
      </c>
      <c r="E431" s="211" t="s">
        <v>3170</v>
      </c>
      <c r="F431" s="212" t="s">
        <v>3171</v>
      </c>
      <c r="G431" s="213" t="s">
        <v>220</v>
      </c>
      <c r="H431" s="214">
        <v>58.52</v>
      </c>
      <c r="I431" s="215"/>
      <c r="J431" s="216">
        <f>ROUND(I431*H431,2)</f>
        <v>0</v>
      </c>
      <c r="K431" s="217"/>
      <c r="L431" s="43"/>
      <c r="M431" s="218" t="s">
        <v>1</v>
      </c>
      <c r="N431" s="219" t="s">
        <v>47</v>
      </c>
      <c r="O431" s="90"/>
      <c r="P431" s="220">
        <f>O431*H431</f>
        <v>0</v>
      </c>
      <c r="Q431" s="220">
        <v>0.00017</v>
      </c>
      <c r="R431" s="220">
        <f>Q431*H431</f>
        <v>0.009948400000000001</v>
      </c>
      <c r="S431" s="220">
        <v>0</v>
      </c>
      <c r="T431" s="221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22" t="s">
        <v>153</v>
      </c>
      <c r="AT431" s="222" t="s">
        <v>155</v>
      </c>
      <c r="AU431" s="222" t="s">
        <v>90</v>
      </c>
      <c r="AY431" s="15" t="s">
        <v>154</v>
      </c>
      <c r="BE431" s="223">
        <f>IF(N431="základní",J431,0)</f>
        <v>0</v>
      </c>
      <c r="BF431" s="223">
        <f>IF(N431="snížená",J431,0)</f>
        <v>0</v>
      </c>
      <c r="BG431" s="223">
        <f>IF(N431="zákl. přenesená",J431,0)</f>
        <v>0</v>
      </c>
      <c r="BH431" s="223">
        <f>IF(N431="sníž. přenesená",J431,0)</f>
        <v>0</v>
      </c>
      <c r="BI431" s="223">
        <f>IF(N431="nulová",J431,0)</f>
        <v>0</v>
      </c>
      <c r="BJ431" s="15" t="s">
        <v>90</v>
      </c>
      <c r="BK431" s="223">
        <f>ROUND(I431*H431,2)</f>
        <v>0</v>
      </c>
      <c r="BL431" s="15" t="s">
        <v>153</v>
      </c>
      <c r="BM431" s="222" t="s">
        <v>3172</v>
      </c>
    </row>
    <row r="432" spans="1:51" s="13" customFormat="1" ht="12">
      <c r="A432" s="13"/>
      <c r="B432" s="239"/>
      <c r="C432" s="240"/>
      <c r="D432" s="224" t="s">
        <v>223</v>
      </c>
      <c r="E432" s="241" t="s">
        <v>3173</v>
      </c>
      <c r="F432" s="242" t="s">
        <v>3174</v>
      </c>
      <c r="G432" s="240"/>
      <c r="H432" s="243">
        <v>58.52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223</v>
      </c>
      <c r="AU432" s="249" t="s">
        <v>90</v>
      </c>
      <c r="AV432" s="13" t="s">
        <v>162</v>
      </c>
      <c r="AW432" s="13" t="s">
        <v>38</v>
      </c>
      <c r="AX432" s="13" t="s">
        <v>90</v>
      </c>
      <c r="AY432" s="249" t="s">
        <v>154</v>
      </c>
    </row>
    <row r="433" spans="1:65" s="2" customFormat="1" ht="24.15" customHeight="1">
      <c r="A433" s="37"/>
      <c r="B433" s="38"/>
      <c r="C433" s="210" t="s">
        <v>926</v>
      </c>
      <c r="D433" s="210" t="s">
        <v>155</v>
      </c>
      <c r="E433" s="211" t="s">
        <v>3175</v>
      </c>
      <c r="F433" s="212" t="s">
        <v>3176</v>
      </c>
      <c r="G433" s="213" t="s">
        <v>220</v>
      </c>
      <c r="H433" s="214">
        <v>58.52</v>
      </c>
      <c r="I433" s="215"/>
      <c r="J433" s="216">
        <f>ROUND(I433*H433,2)</f>
        <v>0</v>
      </c>
      <c r="K433" s="217"/>
      <c r="L433" s="43"/>
      <c r="M433" s="218" t="s">
        <v>1</v>
      </c>
      <c r="N433" s="219" t="s">
        <v>47</v>
      </c>
      <c r="O433" s="90"/>
      <c r="P433" s="220">
        <f>O433*H433</f>
        <v>0</v>
      </c>
      <c r="Q433" s="220">
        <v>0.00017</v>
      </c>
      <c r="R433" s="220">
        <f>Q433*H433</f>
        <v>0.009948400000000001</v>
      </c>
      <c r="S433" s="220">
        <v>0</v>
      </c>
      <c r="T433" s="221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22" t="s">
        <v>153</v>
      </c>
      <c r="AT433" s="222" t="s">
        <v>155</v>
      </c>
      <c r="AU433" s="222" t="s">
        <v>90</v>
      </c>
      <c r="AY433" s="15" t="s">
        <v>154</v>
      </c>
      <c r="BE433" s="223">
        <f>IF(N433="základní",J433,0)</f>
        <v>0</v>
      </c>
      <c r="BF433" s="223">
        <f>IF(N433="snížená",J433,0)</f>
        <v>0</v>
      </c>
      <c r="BG433" s="223">
        <f>IF(N433="zákl. přenesená",J433,0)</f>
        <v>0</v>
      </c>
      <c r="BH433" s="223">
        <f>IF(N433="sníž. přenesená",J433,0)</f>
        <v>0</v>
      </c>
      <c r="BI433" s="223">
        <f>IF(N433="nulová",J433,0)</f>
        <v>0</v>
      </c>
      <c r="BJ433" s="15" t="s">
        <v>90</v>
      </c>
      <c r="BK433" s="223">
        <f>ROUND(I433*H433,2)</f>
        <v>0</v>
      </c>
      <c r="BL433" s="15" t="s">
        <v>153</v>
      </c>
      <c r="BM433" s="222" t="s">
        <v>3177</v>
      </c>
    </row>
    <row r="434" spans="1:51" s="13" customFormat="1" ht="12">
      <c r="A434" s="13"/>
      <c r="B434" s="239"/>
      <c r="C434" s="240"/>
      <c r="D434" s="224" t="s">
        <v>223</v>
      </c>
      <c r="E434" s="241" t="s">
        <v>3178</v>
      </c>
      <c r="F434" s="242" t="s">
        <v>3179</v>
      </c>
      <c r="G434" s="240"/>
      <c r="H434" s="243">
        <v>58.52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223</v>
      </c>
      <c r="AU434" s="249" t="s">
        <v>90</v>
      </c>
      <c r="AV434" s="13" t="s">
        <v>162</v>
      </c>
      <c r="AW434" s="13" t="s">
        <v>38</v>
      </c>
      <c r="AX434" s="13" t="s">
        <v>90</v>
      </c>
      <c r="AY434" s="249" t="s">
        <v>154</v>
      </c>
    </row>
    <row r="435" spans="1:63" s="11" customFormat="1" ht="25.9" customHeight="1">
      <c r="A435" s="11"/>
      <c r="B435" s="196"/>
      <c r="C435" s="197"/>
      <c r="D435" s="198" t="s">
        <v>81</v>
      </c>
      <c r="E435" s="199" t="s">
        <v>192</v>
      </c>
      <c r="F435" s="199" t="s">
        <v>1209</v>
      </c>
      <c r="G435" s="197"/>
      <c r="H435" s="197"/>
      <c r="I435" s="200"/>
      <c r="J435" s="201">
        <f>BK435</f>
        <v>0</v>
      </c>
      <c r="K435" s="197"/>
      <c r="L435" s="202"/>
      <c r="M435" s="203"/>
      <c r="N435" s="204"/>
      <c r="O435" s="204"/>
      <c r="P435" s="205">
        <f>SUM(P436:P454)</f>
        <v>0</v>
      </c>
      <c r="Q435" s="204"/>
      <c r="R435" s="205">
        <f>SUM(R436:R454)</f>
        <v>0.54068</v>
      </c>
      <c r="S435" s="204"/>
      <c r="T435" s="206">
        <f>SUM(T436:T454)</f>
        <v>0</v>
      </c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R435" s="207" t="s">
        <v>153</v>
      </c>
      <c r="AT435" s="208" t="s">
        <v>81</v>
      </c>
      <c r="AU435" s="208" t="s">
        <v>82</v>
      </c>
      <c r="AY435" s="207" t="s">
        <v>154</v>
      </c>
      <c r="BK435" s="209">
        <f>SUM(BK436:BK454)</f>
        <v>0</v>
      </c>
    </row>
    <row r="436" spans="1:65" s="2" customFormat="1" ht="49.05" customHeight="1">
      <c r="A436" s="37"/>
      <c r="B436" s="38"/>
      <c r="C436" s="210" t="s">
        <v>930</v>
      </c>
      <c r="D436" s="210" t="s">
        <v>155</v>
      </c>
      <c r="E436" s="211" t="s">
        <v>3180</v>
      </c>
      <c r="F436" s="212" t="s">
        <v>3181</v>
      </c>
      <c r="G436" s="213" t="s">
        <v>593</v>
      </c>
      <c r="H436" s="214">
        <v>1</v>
      </c>
      <c r="I436" s="215"/>
      <c r="J436" s="216">
        <f>ROUND(I436*H436,2)</f>
        <v>0</v>
      </c>
      <c r="K436" s="217"/>
      <c r="L436" s="43"/>
      <c r="M436" s="218" t="s">
        <v>1</v>
      </c>
      <c r="N436" s="219" t="s">
        <v>47</v>
      </c>
      <c r="O436" s="90"/>
      <c r="P436" s="220">
        <f>O436*H436</f>
        <v>0</v>
      </c>
      <c r="Q436" s="220">
        <v>0.02341</v>
      </c>
      <c r="R436" s="220">
        <f>Q436*H436</f>
        <v>0.02341</v>
      </c>
      <c r="S436" s="220">
        <v>0</v>
      </c>
      <c r="T436" s="221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22" t="s">
        <v>153</v>
      </c>
      <c r="AT436" s="222" t="s">
        <v>155</v>
      </c>
      <c r="AU436" s="222" t="s">
        <v>90</v>
      </c>
      <c r="AY436" s="15" t="s">
        <v>154</v>
      </c>
      <c r="BE436" s="223">
        <f>IF(N436="základní",J436,0)</f>
        <v>0</v>
      </c>
      <c r="BF436" s="223">
        <f>IF(N436="snížená",J436,0)</f>
        <v>0</v>
      </c>
      <c r="BG436" s="223">
        <f>IF(N436="zákl. přenesená",J436,0)</f>
        <v>0</v>
      </c>
      <c r="BH436" s="223">
        <f>IF(N436="sníž. přenesená",J436,0)</f>
        <v>0</v>
      </c>
      <c r="BI436" s="223">
        <f>IF(N436="nulová",J436,0)</f>
        <v>0</v>
      </c>
      <c r="BJ436" s="15" t="s">
        <v>90</v>
      </c>
      <c r="BK436" s="223">
        <f>ROUND(I436*H436,2)</f>
        <v>0</v>
      </c>
      <c r="BL436" s="15" t="s">
        <v>153</v>
      </c>
      <c r="BM436" s="222" t="s">
        <v>3182</v>
      </c>
    </row>
    <row r="437" spans="1:51" s="13" customFormat="1" ht="12">
      <c r="A437" s="13"/>
      <c r="B437" s="239"/>
      <c r="C437" s="240"/>
      <c r="D437" s="224" t="s">
        <v>223</v>
      </c>
      <c r="E437" s="241" t="s">
        <v>2357</v>
      </c>
      <c r="F437" s="242" t="s">
        <v>3183</v>
      </c>
      <c r="G437" s="240"/>
      <c r="H437" s="243">
        <v>1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9" t="s">
        <v>223</v>
      </c>
      <c r="AU437" s="249" t="s">
        <v>90</v>
      </c>
      <c r="AV437" s="13" t="s">
        <v>162</v>
      </c>
      <c r="AW437" s="13" t="s">
        <v>38</v>
      </c>
      <c r="AX437" s="13" t="s">
        <v>90</v>
      </c>
      <c r="AY437" s="249" t="s">
        <v>154</v>
      </c>
    </row>
    <row r="438" spans="1:65" s="2" customFormat="1" ht="14.4" customHeight="1">
      <c r="A438" s="37"/>
      <c r="B438" s="38"/>
      <c r="C438" s="255" t="s">
        <v>934</v>
      </c>
      <c r="D438" s="255" t="s">
        <v>253</v>
      </c>
      <c r="E438" s="256" t="s">
        <v>3184</v>
      </c>
      <c r="F438" s="257" t="s">
        <v>3185</v>
      </c>
      <c r="G438" s="258" t="s">
        <v>593</v>
      </c>
      <c r="H438" s="259">
        <v>1</v>
      </c>
      <c r="I438" s="260"/>
      <c r="J438" s="261">
        <f>ROUND(I438*H438,2)</f>
        <v>0</v>
      </c>
      <c r="K438" s="262"/>
      <c r="L438" s="263"/>
      <c r="M438" s="264" t="s">
        <v>1</v>
      </c>
      <c r="N438" s="265" t="s">
        <v>47</v>
      </c>
      <c r="O438" s="90"/>
      <c r="P438" s="220">
        <f>O438*H438</f>
        <v>0</v>
      </c>
      <c r="Q438" s="220">
        <v>0.053</v>
      </c>
      <c r="R438" s="220">
        <f>Q438*H438</f>
        <v>0.053</v>
      </c>
      <c r="S438" s="220">
        <v>0</v>
      </c>
      <c r="T438" s="221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22" t="s">
        <v>192</v>
      </c>
      <c r="AT438" s="222" t="s">
        <v>253</v>
      </c>
      <c r="AU438" s="222" t="s">
        <v>90</v>
      </c>
      <c r="AY438" s="15" t="s">
        <v>154</v>
      </c>
      <c r="BE438" s="223">
        <f>IF(N438="základní",J438,0)</f>
        <v>0</v>
      </c>
      <c r="BF438" s="223">
        <f>IF(N438="snížená",J438,0)</f>
        <v>0</v>
      </c>
      <c r="BG438" s="223">
        <f>IF(N438="zákl. přenesená",J438,0)</f>
        <v>0</v>
      </c>
      <c r="BH438" s="223">
        <f>IF(N438="sníž. přenesená",J438,0)</f>
        <v>0</v>
      </c>
      <c r="BI438" s="223">
        <f>IF(N438="nulová",J438,0)</f>
        <v>0</v>
      </c>
      <c r="BJ438" s="15" t="s">
        <v>90</v>
      </c>
      <c r="BK438" s="223">
        <f>ROUND(I438*H438,2)</f>
        <v>0</v>
      </c>
      <c r="BL438" s="15" t="s">
        <v>153</v>
      </c>
      <c r="BM438" s="222" t="s">
        <v>3186</v>
      </c>
    </row>
    <row r="439" spans="1:47" s="2" customFormat="1" ht="12">
      <c r="A439" s="37"/>
      <c r="B439" s="38"/>
      <c r="C439" s="39"/>
      <c r="D439" s="224" t="s">
        <v>160</v>
      </c>
      <c r="E439" s="39"/>
      <c r="F439" s="225" t="s">
        <v>3187</v>
      </c>
      <c r="G439" s="39"/>
      <c r="H439" s="39"/>
      <c r="I439" s="226"/>
      <c r="J439" s="39"/>
      <c r="K439" s="39"/>
      <c r="L439" s="43"/>
      <c r="M439" s="227"/>
      <c r="N439" s="228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5" t="s">
        <v>160</v>
      </c>
      <c r="AU439" s="15" t="s">
        <v>90</v>
      </c>
    </row>
    <row r="440" spans="1:65" s="2" customFormat="1" ht="24.15" customHeight="1">
      <c r="A440" s="37"/>
      <c r="B440" s="38"/>
      <c r="C440" s="210" t="s">
        <v>940</v>
      </c>
      <c r="D440" s="210" t="s">
        <v>155</v>
      </c>
      <c r="E440" s="211" t="s">
        <v>2381</v>
      </c>
      <c r="F440" s="212" t="s">
        <v>2382</v>
      </c>
      <c r="G440" s="213" t="s">
        <v>593</v>
      </c>
      <c r="H440" s="214">
        <v>1</v>
      </c>
      <c r="I440" s="215"/>
      <c r="J440" s="216">
        <f>ROUND(I440*H440,2)</f>
        <v>0</v>
      </c>
      <c r="K440" s="217"/>
      <c r="L440" s="43"/>
      <c r="M440" s="218" t="s">
        <v>1</v>
      </c>
      <c r="N440" s="219" t="s">
        <v>47</v>
      </c>
      <c r="O440" s="90"/>
      <c r="P440" s="220">
        <f>O440*H440</f>
        <v>0</v>
      </c>
      <c r="Q440" s="220">
        <v>0</v>
      </c>
      <c r="R440" s="220">
        <f>Q440*H440</f>
        <v>0</v>
      </c>
      <c r="S440" s="220">
        <v>0</v>
      </c>
      <c r="T440" s="221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22" t="s">
        <v>153</v>
      </c>
      <c r="AT440" s="222" t="s">
        <v>155</v>
      </c>
      <c r="AU440" s="222" t="s">
        <v>90</v>
      </c>
      <c r="AY440" s="15" t="s">
        <v>154</v>
      </c>
      <c r="BE440" s="223">
        <f>IF(N440="základní",J440,0)</f>
        <v>0</v>
      </c>
      <c r="BF440" s="223">
        <f>IF(N440="snížená",J440,0)</f>
        <v>0</v>
      </c>
      <c r="BG440" s="223">
        <f>IF(N440="zákl. přenesená",J440,0)</f>
        <v>0</v>
      </c>
      <c r="BH440" s="223">
        <f>IF(N440="sníž. přenesená",J440,0)</f>
        <v>0</v>
      </c>
      <c r="BI440" s="223">
        <f>IF(N440="nulová",J440,0)</f>
        <v>0</v>
      </c>
      <c r="BJ440" s="15" t="s">
        <v>90</v>
      </c>
      <c r="BK440" s="223">
        <f>ROUND(I440*H440,2)</f>
        <v>0</v>
      </c>
      <c r="BL440" s="15" t="s">
        <v>153</v>
      </c>
      <c r="BM440" s="222" t="s">
        <v>3188</v>
      </c>
    </row>
    <row r="441" spans="1:65" s="2" customFormat="1" ht="14.4" customHeight="1">
      <c r="A441" s="37"/>
      <c r="B441" s="38"/>
      <c r="C441" s="255" t="s">
        <v>953</v>
      </c>
      <c r="D441" s="255" t="s">
        <v>253</v>
      </c>
      <c r="E441" s="256" t="s">
        <v>688</v>
      </c>
      <c r="F441" s="257" t="s">
        <v>2384</v>
      </c>
      <c r="G441" s="258" t="s">
        <v>593</v>
      </c>
      <c r="H441" s="259">
        <v>1</v>
      </c>
      <c r="I441" s="260"/>
      <c r="J441" s="261">
        <f>ROUND(I441*H441,2)</f>
        <v>0</v>
      </c>
      <c r="K441" s="262"/>
      <c r="L441" s="263"/>
      <c r="M441" s="264" t="s">
        <v>1</v>
      </c>
      <c r="N441" s="265" t="s">
        <v>47</v>
      </c>
      <c r="O441" s="90"/>
      <c r="P441" s="220">
        <f>O441*H441</f>
        <v>0</v>
      </c>
      <c r="Q441" s="220">
        <v>0</v>
      </c>
      <c r="R441" s="220">
        <f>Q441*H441</f>
        <v>0</v>
      </c>
      <c r="S441" s="220">
        <v>0</v>
      </c>
      <c r="T441" s="221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22" t="s">
        <v>192</v>
      </c>
      <c r="AT441" s="222" t="s">
        <v>253</v>
      </c>
      <c r="AU441" s="222" t="s">
        <v>90</v>
      </c>
      <c r="AY441" s="15" t="s">
        <v>154</v>
      </c>
      <c r="BE441" s="223">
        <f>IF(N441="základní",J441,0)</f>
        <v>0</v>
      </c>
      <c r="BF441" s="223">
        <f>IF(N441="snížená",J441,0)</f>
        <v>0</v>
      </c>
      <c r="BG441" s="223">
        <f>IF(N441="zákl. přenesená",J441,0)</f>
        <v>0</v>
      </c>
      <c r="BH441" s="223">
        <f>IF(N441="sníž. přenesená",J441,0)</f>
        <v>0</v>
      </c>
      <c r="BI441" s="223">
        <f>IF(N441="nulová",J441,0)</f>
        <v>0</v>
      </c>
      <c r="BJ441" s="15" t="s">
        <v>90</v>
      </c>
      <c r="BK441" s="223">
        <f>ROUND(I441*H441,2)</f>
        <v>0</v>
      </c>
      <c r="BL441" s="15" t="s">
        <v>153</v>
      </c>
      <c r="BM441" s="222" t="s">
        <v>3189</v>
      </c>
    </row>
    <row r="442" spans="1:65" s="2" customFormat="1" ht="24.15" customHeight="1">
      <c r="A442" s="37"/>
      <c r="B442" s="38"/>
      <c r="C442" s="210" t="s">
        <v>962</v>
      </c>
      <c r="D442" s="210" t="s">
        <v>155</v>
      </c>
      <c r="E442" s="211" t="s">
        <v>1875</v>
      </c>
      <c r="F442" s="212" t="s">
        <v>1876</v>
      </c>
      <c r="G442" s="213" t="s">
        <v>593</v>
      </c>
      <c r="H442" s="214">
        <v>2</v>
      </c>
      <c r="I442" s="215"/>
      <c r="J442" s="216">
        <f>ROUND(I442*H442,2)</f>
        <v>0</v>
      </c>
      <c r="K442" s="217"/>
      <c r="L442" s="43"/>
      <c r="M442" s="218" t="s">
        <v>1</v>
      </c>
      <c r="N442" s="219" t="s">
        <v>47</v>
      </c>
      <c r="O442" s="90"/>
      <c r="P442" s="220">
        <f>O442*H442</f>
        <v>0</v>
      </c>
      <c r="Q442" s="220">
        <v>0.21734</v>
      </c>
      <c r="R442" s="220">
        <f>Q442*H442</f>
        <v>0.43468</v>
      </c>
      <c r="S442" s="220">
        <v>0</v>
      </c>
      <c r="T442" s="221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22" t="s">
        <v>153</v>
      </c>
      <c r="AT442" s="222" t="s">
        <v>155</v>
      </c>
      <c r="AU442" s="222" t="s">
        <v>90</v>
      </c>
      <c r="AY442" s="15" t="s">
        <v>154</v>
      </c>
      <c r="BE442" s="223">
        <f>IF(N442="základní",J442,0)</f>
        <v>0</v>
      </c>
      <c r="BF442" s="223">
        <f>IF(N442="snížená",J442,0)</f>
        <v>0</v>
      </c>
      <c r="BG442" s="223">
        <f>IF(N442="zákl. přenesená",J442,0)</f>
        <v>0</v>
      </c>
      <c r="BH442" s="223">
        <f>IF(N442="sníž. přenesená",J442,0)</f>
        <v>0</v>
      </c>
      <c r="BI442" s="223">
        <f>IF(N442="nulová",J442,0)</f>
        <v>0</v>
      </c>
      <c r="BJ442" s="15" t="s">
        <v>90</v>
      </c>
      <c r="BK442" s="223">
        <f>ROUND(I442*H442,2)</f>
        <v>0</v>
      </c>
      <c r="BL442" s="15" t="s">
        <v>153</v>
      </c>
      <c r="BM442" s="222" t="s">
        <v>3190</v>
      </c>
    </row>
    <row r="443" spans="1:51" s="13" customFormat="1" ht="12">
      <c r="A443" s="13"/>
      <c r="B443" s="239"/>
      <c r="C443" s="240"/>
      <c r="D443" s="224" t="s">
        <v>223</v>
      </c>
      <c r="E443" s="241" t="s">
        <v>966</v>
      </c>
      <c r="F443" s="242" t="s">
        <v>3191</v>
      </c>
      <c r="G443" s="240"/>
      <c r="H443" s="243">
        <v>1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223</v>
      </c>
      <c r="AU443" s="249" t="s">
        <v>90</v>
      </c>
      <c r="AV443" s="13" t="s">
        <v>162</v>
      </c>
      <c r="AW443" s="13" t="s">
        <v>38</v>
      </c>
      <c r="AX443" s="13" t="s">
        <v>82</v>
      </c>
      <c r="AY443" s="249" t="s">
        <v>154</v>
      </c>
    </row>
    <row r="444" spans="1:51" s="13" customFormat="1" ht="12">
      <c r="A444" s="13"/>
      <c r="B444" s="239"/>
      <c r="C444" s="240"/>
      <c r="D444" s="224" t="s">
        <v>223</v>
      </c>
      <c r="E444" s="241" t="s">
        <v>968</v>
      </c>
      <c r="F444" s="242" t="s">
        <v>3192</v>
      </c>
      <c r="G444" s="240"/>
      <c r="H444" s="243">
        <v>1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223</v>
      </c>
      <c r="AU444" s="249" t="s">
        <v>90</v>
      </c>
      <c r="AV444" s="13" t="s">
        <v>162</v>
      </c>
      <c r="AW444" s="13" t="s">
        <v>38</v>
      </c>
      <c r="AX444" s="13" t="s">
        <v>82</v>
      </c>
      <c r="AY444" s="249" t="s">
        <v>154</v>
      </c>
    </row>
    <row r="445" spans="1:51" s="13" customFormat="1" ht="12">
      <c r="A445" s="13"/>
      <c r="B445" s="239"/>
      <c r="C445" s="240"/>
      <c r="D445" s="224" t="s">
        <v>223</v>
      </c>
      <c r="E445" s="241" t="s">
        <v>970</v>
      </c>
      <c r="F445" s="242" t="s">
        <v>3193</v>
      </c>
      <c r="G445" s="240"/>
      <c r="H445" s="243">
        <v>2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223</v>
      </c>
      <c r="AU445" s="249" t="s">
        <v>90</v>
      </c>
      <c r="AV445" s="13" t="s">
        <v>162</v>
      </c>
      <c r="AW445" s="13" t="s">
        <v>38</v>
      </c>
      <c r="AX445" s="13" t="s">
        <v>90</v>
      </c>
      <c r="AY445" s="249" t="s">
        <v>154</v>
      </c>
    </row>
    <row r="446" spans="1:65" s="2" customFormat="1" ht="24.15" customHeight="1">
      <c r="A446" s="37"/>
      <c r="B446" s="38"/>
      <c r="C446" s="255" t="s">
        <v>1010</v>
      </c>
      <c r="D446" s="255" t="s">
        <v>253</v>
      </c>
      <c r="E446" s="256" t="s">
        <v>3194</v>
      </c>
      <c r="F446" s="257" t="s">
        <v>3195</v>
      </c>
      <c r="G446" s="258" t="s">
        <v>593</v>
      </c>
      <c r="H446" s="259">
        <v>1</v>
      </c>
      <c r="I446" s="260"/>
      <c r="J446" s="261">
        <f>ROUND(I446*H446,2)</f>
        <v>0</v>
      </c>
      <c r="K446" s="262"/>
      <c r="L446" s="263"/>
      <c r="M446" s="264" t="s">
        <v>1</v>
      </c>
      <c r="N446" s="265" t="s">
        <v>47</v>
      </c>
      <c r="O446" s="90"/>
      <c r="P446" s="220">
        <f>O446*H446</f>
        <v>0</v>
      </c>
      <c r="Q446" s="220">
        <v>0.011</v>
      </c>
      <c r="R446" s="220">
        <f>Q446*H446</f>
        <v>0.011</v>
      </c>
      <c r="S446" s="220">
        <v>0</v>
      </c>
      <c r="T446" s="221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22" t="s">
        <v>192</v>
      </c>
      <c r="AT446" s="222" t="s">
        <v>253</v>
      </c>
      <c r="AU446" s="222" t="s">
        <v>90</v>
      </c>
      <c r="AY446" s="15" t="s">
        <v>154</v>
      </c>
      <c r="BE446" s="223">
        <f>IF(N446="základní",J446,0)</f>
        <v>0</v>
      </c>
      <c r="BF446" s="223">
        <f>IF(N446="snížená",J446,0)</f>
        <v>0</v>
      </c>
      <c r="BG446" s="223">
        <f>IF(N446="zákl. přenesená",J446,0)</f>
        <v>0</v>
      </c>
      <c r="BH446" s="223">
        <f>IF(N446="sníž. přenesená",J446,0)</f>
        <v>0</v>
      </c>
      <c r="BI446" s="223">
        <f>IF(N446="nulová",J446,0)</f>
        <v>0</v>
      </c>
      <c r="BJ446" s="15" t="s">
        <v>90</v>
      </c>
      <c r="BK446" s="223">
        <f>ROUND(I446*H446,2)</f>
        <v>0</v>
      </c>
      <c r="BL446" s="15" t="s">
        <v>153</v>
      </c>
      <c r="BM446" s="222" t="s">
        <v>3196</v>
      </c>
    </row>
    <row r="447" spans="1:51" s="13" customFormat="1" ht="12">
      <c r="A447" s="13"/>
      <c r="B447" s="239"/>
      <c r="C447" s="240"/>
      <c r="D447" s="224" t="s">
        <v>223</v>
      </c>
      <c r="E447" s="241" t="s">
        <v>1015</v>
      </c>
      <c r="F447" s="242" t="s">
        <v>3197</v>
      </c>
      <c r="G447" s="240"/>
      <c r="H447" s="243">
        <v>1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9" t="s">
        <v>223</v>
      </c>
      <c r="AU447" s="249" t="s">
        <v>90</v>
      </c>
      <c r="AV447" s="13" t="s">
        <v>162</v>
      </c>
      <c r="AW447" s="13" t="s">
        <v>38</v>
      </c>
      <c r="AX447" s="13" t="s">
        <v>90</v>
      </c>
      <c r="AY447" s="249" t="s">
        <v>154</v>
      </c>
    </row>
    <row r="448" spans="1:65" s="2" customFormat="1" ht="24.15" customHeight="1">
      <c r="A448" s="37"/>
      <c r="B448" s="38"/>
      <c r="C448" s="255" t="s">
        <v>1021</v>
      </c>
      <c r="D448" s="255" t="s">
        <v>253</v>
      </c>
      <c r="E448" s="256" t="s">
        <v>3198</v>
      </c>
      <c r="F448" s="257" t="s">
        <v>3199</v>
      </c>
      <c r="G448" s="258" t="s">
        <v>593</v>
      </c>
      <c r="H448" s="259">
        <v>1</v>
      </c>
      <c r="I448" s="260"/>
      <c r="J448" s="261">
        <f>ROUND(I448*H448,2)</f>
        <v>0</v>
      </c>
      <c r="K448" s="262"/>
      <c r="L448" s="263"/>
      <c r="M448" s="264" t="s">
        <v>1</v>
      </c>
      <c r="N448" s="265" t="s">
        <v>47</v>
      </c>
      <c r="O448" s="90"/>
      <c r="P448" s="220">
        <f>O448*H448</f>
        <v>0</v>
      </c>
      <c r="Q448" s="220">
        <v>0.011</v>
      </c>
      <c r="R448" s="220">
        <f>Q448*H448</f>
        <v>0.011</v>
      </c>
      <c r="S448" s="220">
        <v>0</v>
      </c>
      <c r="T448" s="221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22" t="s">
        <v>192</v>
      </c>
      <c r="AT448" s="222" t="s">
        <v>253</v>
      </c>
      <c r="AU448" s="222" t="s">
        <v>90</v>
      </c>
      <c r="AY448" s="15" t="s">
        <v>154</v>
      </c>
      <c r="BE448" s="223">
        <f>IF(N448="základní",J448,0)</f>
        <v>0</v>
      </c>
      <c r="BF448" s="223">
        <f>IF(N448="snížená",J448,0)</f>
        <v>0</v>
      </c>
      <c r="BG448" s="223">
        <f>IF(N448="zákl. přenesená",J448,0)</f>
        <v>0</v>
      </c>
      <c r="BH448" s="223">
        <f>IF(N448="sníž. přenesená",J448,0)</f>
        <v>0</v>
      </c>
      <c r="BI448" s="223">
        <f>IF(N448="nulová",J448,0)</f>
        <v>0</v>
      </c>
      <c r="BJ448" s="15" t="s">
        <v>90</v>
      </c>
      <c r="BK448" s="223">
        <f>ROUND(I448*H448,2)</f>
        <v>0</v>
      </c>
      <c r="BL448" s="15" t="s">
        <v>153</v>
      </c>
      <c r="BM448" s="222" t="s">
        <v>3200</v>
      </c>
    </row>
    <row r="449" spans="1:51" s="13" customFormat="1" ht="12">
      <c r="A449" s="13"/>
      <c r="B449" s="239"/>
      <c r="C449" s="240"/>
      <c r="D449" s="224" t="s">
        <v>223</v>
      </c>
      <c r="E449" s="241" t="s">
        <v>1025</v>
      </c>
      <c r="F449" s="242" t="s">
        <v>3191</v>
      </c>
      <c r="G449" s="240"/>
      <c r="H449" s="243">
        <v>1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223</v>
      </c>
      <c r="AU449" s="249" t="s">
        <v>90</v>
      </c>
      <c r="AV449" s="13" t="s">
        <v>162</v>
      </c>
      <c r="AW449" s="13" t="s">
        <v>38</v>
      </c>
      <c r="AX449" s="13" t="s">
        <v>90</v>
      </c>
      <c r="AY449" s="249" t="s">
        <v>154</v>
      </c>
    </row>
    <row r="450" spans="1:65" s="2" customFormat="1" ht="24.15" customHeight="1">
      <c r="A450" s="37"/>
      <c r="B450" s="38"/>
      <c r="C450" s="210" t="s">
        <v>1031</v>
      </c>
      <c r="D450" s="210" t="s">
        <v>155</v>
      </c>
      <c r="E450" s="211" t="s">
        <v>3201</v>
      </c>
      <c r="F450" s="212" t="s">
        <v>3202</v>
      </c>
      <c r="G450" s="213" t="s">
        <v>593</v>
      </c>
      <c r="H450" s="214">
        <v>3</v>
      </c>
      <c r="I450" s="215"/>
      <c r="J450" s="216">
        <f>ROUND(I450*H450,2)</f>
        <v>0</v>
      </c>
      <c r="K450" s="217"/>
      <c r="L450" s="43"/>
      <c r="M450" s="218" t="s">
        <v>1</v>
      </c>
      <c r="N450" s="219" t="s">
        <v>47</v>
      </c>
      <c r="O450" s="90"/>
      <c r="P450" s="220">
        <f>O450*H450</f>
        <v>0</v>
      </c>
      <c r="Q450" s="220">
        <v>0.00128</v>
      </c>
      <c r="R450" s="220">
        <f>Q450*H450</f>
        <v>0.0038400000000000005</v>
      </c>
      <c r="S450" s="220">
        <v>0</v>
      </c>
      <c r="T450" s="221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22" t="s">
        <v>153</v>
      </c>
      <c r="AT450" s="222" t="s">
        <v>155</v>
      </c>
      <c r="AU450" s="222" t="s">
        <v>90</v>
      </c>
      <c r="AY450" s="15" t="s">
        <v>154</v>
      </c>
      <c r="BE450" s="223">
        <f>IF(N450="základní",J450,0)</f>
        <v>0</v>
      </c>
      <c r="BF450" s="223">
        <f>IF(N450="snížená",J450,0)</f>
        <v>0</v>
      </c>
      <c r="BG450" s="223">
        <f>IF(N450="zákl. přenesená",J450,0)</f>
        <v>0</v>
      </c>
      <c r="BH450" s="223">
        <f>IF(N450="sníž. přenesená",J450,0)</f>
        <v>0</v>
      </c>
      <c r="BI450" s="223">
        <f>IF(N450="nulová",J450,0)</f>
        <v>0</v>
      </c>
      <c r="BJ450" s="15" t="s">
        <v>90</v>
      </c>
      <c r="BK450" s="223">
        <f>ROUND(I450*H450,2)</f>
        <v>0</v>
      </c>
      <c r="BL450" s="15" t="s">
        <v>153</v>
      </c>
      <c r="BM450" s="222" t="s">
        <v>3203</v>
      </c>
    </row>
    <row r="451" spans="1:47" s="2" customFormat="1" ht="12">
      <c r="A451" s="37"/>
      <c r="B451" s="38"/>
      <c r="C451" s="39"/>
      <c r="D451" s="224" t="s">
        <v>160</v>
      </c>
      <c r="E451" s="39"/>
      <c r="F451" s="225" t="s">
        <v>3204</v>
      </c>
      <c r="G451" s="39"/>
      <c r="H451" s="39"/>
      <c r="I451" s="226"/>
      <c r="J451" s="39"/>
      <c r="K451" s="39"/>
      <c r="L451" s="43"/>
      <c r="M451" s="227"/>
      <c r="N451" s="228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5" t="s">
        <v>160</v>
      </c>
      <c r="AU451" s="15" t="s">
        <v>90</v>
      </c>
    </row>
    <row r="452" spans="1:51" s="13" customFormat="1" ht="12">
      <c r="A452" s="13"/>
      <c r="B452" s="239"/>
      <c r="C452" s="240"/>
      <c r="D452" s="224" t="s">
        <v>223</v>
      </c>
      <c r="E452" s="241" t="s">
        <v>1036</v>
      </c>
      <c r="F452" s="242" t="s">
        <v>3205</v>
      </c>
      <c r="G452" s="240"/>
      <c r="H452" s="243">
        <v>3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223</v>
      </c>
      <c r="AU452" s="249" t="s">
        <v>90</v>
      </c>
      <c r="AV452" s="13" t="s">
        <v>162</v>
      </c>
      <c r="AW452" s="13" t="s">
        <v>38</v>
      </c>
      <c r="AX452" s="13" t="s">
        <v>90</v>
      </c>
      <c r="AY452" s="249" t="s">
        <v>154</v>
      </c>
    </row>
    <row r="453" spans="1:65" s="2" customFormat="1" ht="14.4" customHeight="1">
      <c r="A453" s="37"/>
      <c r="B453" s="38"/>
      <c r="C453" s="255" t="s">
        <v>1042</v>
      </c>
      <c r="D453" s="255" t="s">
        <v>253</v>
      </c>
      <c r="E453" s="256" t="s">
        <v>3206</v>
      </c>
      <c r="F453" s="257" t="s">
        <v>3207</v>
      </c>
      <c r="G453" s="258" t="s">
        <v>593</v>
      </c>
      <c r="H453" s="259">
        <v>3</v>
      </c>
      <c r="I453" s="260"/>
      <c r="J453" s="261">
        <f>ROUND(I453*H453,2)</f>
        <v>0</v>
      </c>
      <c r="K453" s="262"/>
      <c r="L453" s="263"/>
      <c r="M453" s="264" t="s">
        <v>1</v>
      </c>
      <c r="N453" s="265" t="s">
        <v>47</v>
      </c>
      <c r="O453" s="90"/>
      <c r="P453" s="220">
        <f>O453*H453</f>
        <v>0</v>
      </c>
      <c r="Q453" s="220">
        <v>0.00125</v>
      </c>
      <c r="R453" s="220">
        <f>Q453*H453</f>
        <v>0.00375</v>
      </c>
      <c r="S453" s="220">
        <v>0</v>
      </c>
      <c r="T453" s="221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22" t="s">
        <v>192</v>
      </c>
      <c r="AT453" s="222" t="s">
        <v>253</v>
      </c>
      <c r="AU453" s="222" t="s">
        <v>90</v>
      </c>
      <c r="AY453" s="15" t="s">
        <v>154</v>
      </c>
      <c r="BE453" s="223">
        <f>IF(N453="základní",J453,0)</f>
        <v>0</v>
      </c>
      <c r="BF453" s="223">
        <f>IF(N453="snížená",J453,0)</f>
        <v>0</v>
      </c>
      <c r="BG453" s="223">
        <f>IF(N453="zákl. přenesená",J453,0)</f>
        <v>0</v>
      </c>
      <c r="BH453" s="223">
        <f>IF(N453="sníž. přenesená",J453,0)</f>
        <v>0</v>
      </c>
      <c r="BI453" s="223">
        <f>IF(N453="nulová",J453,0)</f>
        <v>0</v>
      </c>
      <c r="BJ453" s="15" t="s">
        <v>90</v>
      </c>
      <c r="BK453" s="223">
        <f>ROUND(I453*H453,2)</f>
        <v>0</v>
      </c>
      <c r="BL453" s="15" t="s">
        <v>153</v>
      </c>
      <c r="BM453" s="222" t="s">
        <v>3208</v>
      </c>
    </row>
    <row r="454" spans="1:51" s="13" customFormat="1" ht="12">
      <c r="A454" s="13"/>
      <c r="B454" s="239"/>
      <c r="C454" s="240"/>
      <c r="D454" s="224" t="s">
        <v>223</v>
      </c>
      <c r="E454" s="241" t="s">
        <v>1046</v>
      </c>
      <c r="F454" s="242" t="s">
        <v>167</v>
      </c>
      <c r="G454" s="240"/>
      <c r="H454" s="243">
        <v>3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223</v>
      </c>
      <c r="AU454" s="249" t="s">
        <v>90</v>
      </c>
      <c r="AV454" s="13" t="s">
        <v>162</v>
      </c>
      <c r="AW454" s="13" t="s">
        <v>38</v>
      </c>
      <c r="AX454" s="13" t="s">
        <v>90</v>
      </c>
      <c r="AY454" s="249" t="s">
        <v>154</v>
      </c>
    </row>
    <row r="455" spans="1:63" s="11" customFormat="1" ht="25.9" customHeight="1">
      <c r="A455" s="11"/>
      <c r="B455" s="196"/>
      <c r="C455" s="197"/>
      <c r="D455" s="198" t="s">
        <v>81</v>
      </c>
      <c r="E455" s="199" t="s">
        <v>197</v>
      </c>
      <c r="F455" s="199" t="s">
        <v>1372</v>
      </c>
      <c r="G455" s="197"/>
      <c r="H455" s="197"/>
      <c r="I455" s="200"/>
      <c r="J455" s="201">
        <f>BK455</f>
        <v>0</v>
      </c>
      <c r="K455" s="197"/>
      <c r="L455" s="202"/>
      <c r="M455" s="203"/>
      <c r="N455" s="204"/>
      <c r="O455" s="204"/>
      <c r="P455" s="205">
        <f>SUM(P456:P529)</f>
        <v>0</v>
      </c>
      <c r="Q455" s="204"/>
      <c r="R455" s="205">
        <f>SUM(R456:R529)</f>
        <v>184.99768204</v>
      </c>
      <c r="S455" s="204"/>
      <c r="T455" s="206">
        <f>SUM(T456:T529)</f>
        <v>0</v>
      </c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R455" s="207" t="s">
        <v>153</v>
      </c>
      <c r="AT455" s="208" t="s">
        <v>81</v>
      </c>
      <c r="AU455" s="208" t="s">
        <v>82</v>
      </c>
      <c r="AY455" s="207" t="s">
        <v>154</v>
      </c>
      <c r="BK455" s="209">
        <f>SUM(BK456:BK529)</f>
        <v>0</v>
      </c>
    </row>
    <row r="456" spans="1:65" s="2" customFormat="1" ht="49.05" customHeight="1">
      <c r="A456" s="37"/>
      <c r="B456" s="38"/>
      <c r="C456" s="210" t="s">
        <v>1048</v>
      </c>
      <c r="D456" s="210" t="s">
        <v>155</v>
      </c>
      <c r="E456" s="211" t="s">
        <v>3209</v>
      </c>
      <c r="F456" s="212" t="s">
        <v>3210</v>
      </c>
      <c r="G456" s="213" t="s">
        <v>253</v>
      </c>
      <c r="H456" s="214">
        <v>397</v>
      </c>
      <c r="I456" s="215"/>
      <c r="J456" s="216">
        <f>ROUND(I456*H456,2)</f>
        <v>0</v>
      </c>
      <c r="K456" s="217"/>
      <c r="L456" s="43"/>
      <c r="M456" s="218" t="s">
        <v>1</v>
      </c>
      <c r="N456" s="219" t="s">
        <v>47</v>
      </c>
      <c r="O456" s="90"/>
      <c r="P456" s="220">
        <f>O456*H456</f>
        <v>0</v>
      </c>
      <c r="Q456" s="220">
        <v>0.23236</v>
      </c>
      <c r="R456" s="220">
        <f>Q456*H456</f>
        <v>92.24692</v>
      </c>
      <c r="S456" s="220">
        <v>0</v>
      </c>
      <c r="T456" s="221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22" t="s">
        <v>153</v>
      </c>
      <c r="AT456" s="222" t="s">
        <v>155</v>
      </c>
      <c r="AU456" s="222" t="s">
        <v>90</v>
      </c>
      <c r="AY456" s="15" t="s">
        <v>154</v>
      </c>
      <c r="BE456" s="223">
        <f>IF(N456="základní",J456,0)</f>
        <v>0</v>
      </c>
      <c r="BF456" s="223">
        <f>IF(N456="snížená",J456,0)</f>
        <v>0</v>
      </c>
      <c r="BG456" s="223">
        <f>IF(N456="zákl. přenesená",J456,0)</f>
        <v>0</v>
      </c>
      <c r="BH456" s="223">
        <f>IF(N456="sníž. přenesená",J456,0)</f>
        <v>0</v>
      </c>
      <c r="BI456" s="223">
        <f>IF(N456="nulová",J456,0)</f>
        <v>0</v>
      </c>
      <c r="BJ456" s="15" t="s">
        <v>90</v>
      </c>
      <c r="BK456" s="223">
        <f>ROUND(I456*H456,2)</f>
        <v>0</v>
      </c>
      <c r="BL456" s="15" t="s">
        <v>153</v>
      </c>
      <c r="BM456" s="222" t="s">
        <v>3211</v>
      </c>
    </row>
    <row r="457" spans="1:47" s="2" customFormat="1" ht="12">
      <c r="A457" s="37"/>
      <c r="B457" s="38"/>
      <c r="C457" s="39"/>
      <c r="D457" s="224" t="s">
        <v>160</v>
      </c>
      <c r="E457" s="39"/>
      <c r="F457" s="225" t="s">
        <v>3212</v>
      </c>
      <c r="G457" s="39"/>
      <c r="H457" s="39"/>
      <c r="I457" s="226"/>
      <c r="J457" s="39"/>
      <c r="K457" s="39"/>
      <c r="L457" s="43"/>
      <c r="M457" s="227"/>
      <c r="N457" s="228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5" t="s">
        <v>160</v>
      </c>
      <c r="AU457" s="15" t="s">
        <v>90</v>
      </c>
    </row>
    <row r="458" spans="1:51" s="12" customFormat="1" ht="12">
      <c r="A458" s="12"/>
      <c r="B458" s="229"/>
      <c r="C458" s="230"/>
      <c r="D458" s="224" t="s">
        <v>223</v>
      </c>
      <c r="E458" s="231" t="s">
        <v>1</v>
      </c>
      <c r="F458" s="232" t="s">
        <v>3213</v>
      </c>
      <c r="G458" s="230"/>
      <c r="H458" s="231" t="s">
        <v>1</v>
      </c>
      <c r="I458" s="233"/>
      <c r="J458" s="230"/>
      <c r="K458" s="230"/>
      <c r="L458" s="234"/>
      <c r="M458" s="235"/>
      <c r="N458" s="236"/>
      <c r="O458" s="236"/>
      <c r="P458" s="236"/>
      <c r="Q458" s="236"/>
      <c r="R458" s="236"/>
      <c r="S458" s="236"/>
      <c r="T458" s="237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T458" s="238" t="s">
        <v>223</v>
      </c>
      <c r="AU458" s="238" t="s">
        <v>90</v>
      </c>
      <c r="AV458" s="12" t="s">
        <v>90</v>
      </c>
      <c r="AW458" s="12" t="s">
        <v>38</v>
      </c>
      <c r="AX458" s="12" t="s">
        <v>82</v>
      </c>
      <c r="AY458" s="238" t="s">
        <v>154</v>
      </c>
    </row>
    <row r="459" spans="1:51" s="13" customFormat="1" ht="12">
      <c r="A459" s="13"/>
      <c r="B459" s="239"/>
      <c r="C459" s="240"/>
      <c r="D459" s="224" t="s">
        <v>223</v>
      </c>
      <c r="E459" s="241" t="s">
        <v>1052</v>
      </c>
      <c r="F459" s="242" t="s">
        <v>3214</v>
      </c>
      <c r="G459" s="240"/>
      <c r="H459" s="243">
        <v>397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223</v>
      </c>
      <c r="AU459" s="249" t="s">
        <v>90</v>
      </c>
      <c r="AV459" s="13" t="s">
        <v>162</v>
      </c>
      <c r="AW459" s="13" t="s">
        <v>38</v>
      </c>
      <c r="AX459" s="13" t="s">
        <v>90</v>
      </c>
      <c r="AY459" s="249" t="s">
        <v>154</v>
      </c>
    </row>
    <row r="460" spans="1:65" s="2" customFormat="1" ht="24.15" customHeight="1">
      <c r="A460" s="37"/>
      <c r="B460" s="38"/>
      <c r="C460" s="210" t="s">
        <v>1056</v>
      </c>
      <c r="D460" s="210" t="s">
        <v>155</v>
      </c>
      <c r="E460" s="211" t="s">
        <v>3215</v>
      </c>
      <c r="F460" s="212" t="s">
        <v>3216</v>
      </c>
      <c r="G460" s="213" t="s">
        <v>253</v>
      </c>
      <c r="H460" s="214">
        <v>397</v>
      </c>
      <c r="I460" s="215"/>
      <c r="J460" s="216">
        <f>ROUND(I460*H460,2)</f>
        <v>0</v>
      </c>
      <c r="K460" s="217"/>
      <c r="L460" s="43"/>
      <c r="M460" s="218" t="s">
        <v>1</v>
      </c>
      <c r="N460" s="219" t="s">
        <v>47</v>
      </c>
      <c r="O460" s="90"/>
      <c r="P460" s="220">
        <f>O460*H460</f>
        <v>0</v>
      </c>
      <c r="Q460" s="220">
        <v>0.00011</v>
      </c>
      <c r="R460" s="220">
        <f>Q460*H460</f>
        <v>0.04367</v>
      </c>
      <c r="S460" s="220">
        <v>0</v>
      </c>
      <c r="T460" s="221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22" t="s">
        <v>153</v>
      </c>
      <c r="AT460" s="222" t="s">
        <v>155</v>
      </c>
      <c r="AU460" s="222" t="s">
        <v>90</v>
      </c>
      <c r="AY460" s="15" t="s">
        <v>154</v>
      </c>
      <c r="BE460" s="223">
        <f>IF(N460="základní",J460,0)</f>
        <v>0</v>
      </c>
      <c r="BF460" s="223">
        <f>IF(N460="snížená",J460,0)</f>
        <v>0</v>
      </c>
      <c r="BG460" s="223">
        <f>IF(N460="zákl. přenesená",J460,0)</f>
        <v>0</v>
      </c>
      <c r="BH460" s="223">
        <f>IF(N460="sníž. přenesená",J460,0)</f>
        <v>0</v>
      </c>
      <c r="BI460" s="223">
        <f>IF(N460="nulová",J460,0)</f>
        <v>0</v>
      </c>
      <c r="BJ460" s="15" t="s">
        <v>90</v>
      </c>
      <c r="BK460" s="223">
        <f>ROUND(I460*H460,2)</f>
        <v>0</v>
      </c>
      <c r="BL460" s="15" t="s">
        <v>153</v>
      </c>
      <c r="BM460" s="222" t="s">
        <v>3217</v>
      </c>
    </row>
    <row r="461" spans="1:47" s="2" customFormat="1" ht="12">
      <c r="A461" s="37"/>
      <c r="B461" s="38"/>
      <c r="C461" s="39"/>
      <c r="D461" s="224" t="s">
        <v>160</v>
      </c>
      <c r="E461" s="39"/>
      <c r="F461" s="225" t="s">
        <v>3218</v>
      </c>
      <c r="G461" s="39"/>
      <c r="H461" s="39"/>
      <c r="I461" s="226"/>
      <c r="J461" s="39"/>
      <c r="K461" s="39"/>
      <c r="L461" s="43"/>
      <c r="M461" s="227"/>
      <c r="N461" s="228"/>
      <c r="O461" s="90"/>
      <c r="P461" s="90"/>
      <c r="Q461" s="90"/>
      <c r="R461" s="90"/>
      <c r="S461" s="90"/>
      <c r="T461" s="91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15" t="s">
        <v>160</v>
      </c>
      <c r="AU461" s="15" t="s">
        <v>90</v>
      </c>
    </row>
    <row r="462" spans="1:51" s="13" customFormat="1" ht="12">
      <c r="A462" s="13"/>
      <c r="B462" s="239"/>
      <c r="C462" s="240"/>
      <c r="D462" s="224" t="s">
        <v>223</v>
      </c>
      <c r="E462" s="241" t="s">
        <v>1061</v>
      </c>
      <c r="F462" s="242" t="s">
        <v>3219</v>
      </c>
      <c r="G462" s="240"/>
      <c r="H462" s="243">
        <v>397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9" t="s">
        <v>223</v>
      </c>
      <c r="AU462" s="249" t="s">
        <v>90</v>
      </c>
      <c r="AV462" s="13" t="s">
        <v>162</v>
      </c>
      <c r="AW462" s="13" t="s">
        <v>38</v>
      </c>
      <c r="AX462" s="13" t="s">
        <v>90</v>
      </c>
      <c r="AY462" s="249" t="s">
        <v>154</v>
      </c>
    </row>
    <row r="463" spans="1:65" s="2" customFormat="1" ht="14.4" customHeight="1">
      <c r="A463" s="37"/>
      <c r="B463" s="38"/>
      <c r="C463" s="255" t="s">
        <v>1062</v>
      </c>
      <c r="D463" s="255" t="s">
        <v>253</v>
      </c>
      <c r="E463" s="256" t="s">
        <v>3220</v>
      </c>
      <c r="F463" s="257" t="s">
        <v>3221</v>
      </c>
      <c r="G463" s="258" t="s">
        <v>486</v>
      </c>
      <c r="H463" s="259">
        <v>3.744</v>
      </c>
      <c r="I463" s="260"/>
      <c r="J463" s="261">
        <f>ROUND(I463*H463,2)</f>
        <v>0</v>
      </c>
      <c r="K463" s="262"/>
      <c r="L463" s="263"/>
      <c r="M463" s="264" t="s">
        <v>1</v>
      </c>
      <c r="N463" s="265" t="s">
        <v>47</v>
      </c>
      <c r="O463" s="90"/>
      <c r="P463" s="220">
        <f>O463*H463</f>
        <v>0</v>
      </c>
      <c r="Q463" s="220">
        <v>1</v>
      </c>
      <c r="R463" s="220">
        <f>Q463*H463</f>
        <v>3.744</v>
      </c>
      <c r="S463" s="220">
        <v>0</v>
      </c>
      <c r="T463" s="221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22" t="s">
        <v>192</v>
      </c>
      <c r="AT463" s="222" t="s">
        <v>253</v>
      </c>
      <c r="AU463" s="222" t="s">
        <v>90</v>
      </c>
      <c r="AY463" s="15" t="s">
        <v>154</v>
      </c>
      <c r="BE463" s="223">
        <f>IF(N463="základní",J463,0)</f>
        <v>0</v>
      </c>
      <c r="BF463" s="223">
        <f>IF(N463="snížená",J463,0)</f>
        <v>0</v>
      </c>
      <c r="BG463" s="223">
        <f>IF(N463="zákl. přenesená",J463,0)</f>
        <v>0</v>
      </c>
      <c r="BH463" s="223">
        <f>IF(N463="sníž. přenesená",J463,0)</f>
        <v>0</v>
      </c>
      <c r="BI463" s="223">
        <f>IF(N463="nulová",J463,0)</f>
        <v>0</v>
      </c>
      <c r="BJ463" s="15" t="s">
        <v>90</v>
      </c>
      <c r="BK463" s="223">
        <f>ROUND(I463*H463,2)</f>
        <v>0</v>
      </c>
      <c r="BL463" s="15" t="s">
        <v>153</v>
      </c>
      <c r="BM463" s="222" t="s">
        <v>3222</v>
      </c>
    </row>
    <row r="464" spans="1:47" s="2" customFormat="1" ht="12">
      <c r="A464" s="37"/>
      <c r="B464" s="38"/>
      <c r="C464" s="39"/>
      <c r="D464" s="224" t="s">
        <v>160</v>
      </c>
      <c r="E464" s="39"/>
      <c r="F464" s="225" t="s">
        <v>3223</v>
      </c>
      <c r="G464" s="39"/>
      <c r="H464" s="39"/>
      <c r="I464" s="226"/>
      <c r="J464" s="39"/>
      <c r="K464" s="39"/>
      <c r="L464" s="43"/>
      <c r="M464" s="227"/>
      <c r="N464" s="228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5" t="s">
        <v>160</v>
      </c>
      <c r="AU464" s="15" t="s">
        <v>90</v>
      </c>
    </row>
    <row r="465" spans="1:51" s="13" customFormat="1" ht="12">
      <c r="A465" s="13"/>
      <c r="B465" s="239"/>
      <c r="C465" s="240"/>
      <c r="D465" s="224" t="s">
        <v>223</v>
      </c>
      <c r="E465" s="241" t="s">
        <v>1066</v>
      </c>
      <c r="F465" s="242" t="s">
        <v>3224</v>
      </c>
      <c r="G465" s="240"/>
      <c r="H465" s="243">
        <v>3.744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9" t="s">
        <v>223</v>
      </c>
      <c r="AU465" s="249" t="s">
        <v>90</v>
      </c>
      <c r="AV465" s="13" t="s">
        <v>162</v>
      </c>
      <c r="AW465" s="13" t="s">
        <v>38</v>
      </c>
      <c r="AX465" s="13" t="s">
        <v>90</v>
      </c>
      <c r="AY465" s="249" t="s">
        <v>154</v>
      </c>
    </row>
    <row r="466" spans="1:65" s="2" customFormat="1" ht="24.15" customHeight="1">
      <c r="A466" s="37"/>
      <c r="B466" s="38"/>
      <c r="C466" s="210" t="s">
        <v>1070</v>
      </c>
      <c r="D466" s="210" t="s">
        <v>155</v>
      </c>
      <c r="E466" s="211" t="s">
        <v>2399</v>
      </c>
      <c r="F466" s="212" t="s">
        <v>2400</v>
      </c>
      <c r="G466" s="213" t="s">
        <v>253</v>
      </c>
      <c r="H466" s="214">
        <v>6.2</v>
      </c>
      <c r="I466" s="215"/>
      <c r="J466" s="216">
        <f>ROUND(I466*H466,2)</f>
        <v>0</v>
      </c>
      <c r="K466" s="217"/>
      <c r="L466" s="43"/>
      <c r="M466" s="218" t="s">
        <v>1</v>
      </c>
      <c r="N466" s="219" t="s">
        <v>47</v>
      </c>
      <c r="O466" s="90"/>
      <c r="P466" s="220">
        <f>O466*H466</f>
        <v>0</v>
      </c>
      <c r="Q466" s="220">
        <v>1.22469</v>
      </c>
      <c r="R466" s="220">
        <f>Q466*H466</f>
        <v>7.593078</v>
      </c>
      <c r="S466" s="220">
        <v>0</v>
      </c>
      <c r="T466" s="221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22" t="s">
        <v>153</v>
      </c>
      <c r="AT466" s="222" t="s">
        <v>155</v>
      </c>
      <c r="AU466" s="222" t="s">
        <v>90</v>
      </c>
      <c r="AY466" s="15" t="s">
        <v>154</v>
      </c>
      <c r="BE466" s="223">
        <f>IF(N466="základní",J466,0)</f>
        <v>0</v>
      </c>
      <c r="BF466" s="223">
        <f>IF(N466="snížená",J466,0)</f>
        <v>0</v>
      </c>
      <c r="BG466" s="223">
        <f>IF(N466="zákl. přenesená",J466,0)</f>
        <v>0</v>
      </c>
      <c r="BH466" s="223">
        <f>IF(N466="sníž. přenesená",J466,0)</f>
        <v>0</v>
      </c>
      <c r="BI466" s="223">
        <f>IF(N466="nulová",J466,0)</f>
        <v>0</v>
      </c>
      <c r="BJ466" s="15" t="s">
        <v>90</v>
      </c>
      <c r="BK466" s="223">
        <f>ROUND(I466*H466,2)</f>
        <v>0</v>
      </c>
      <c r="BL466" s="15" t="s">
        <v>153</v>
      </c>
      <c r="BM466" s="222" t="s">
        <v>3225</v>
      </c>
    </row>
    <row r="467" spans="1:51" s="13" customFormat="1" ht="12">
      <c r="A467" s="13"/>
      <c r="B467" s="239"/>
      <c r="C467" s="240"/>
      <c r="D467" s="224" t="s">
        <v>223</v>
      </c>
      <c r="E467" s="241" t="s">
        <v>1074</v>
      </c>
      <c r="F467" s="242" t="s">
        <v>3226</v>
      </c>
      <c r="G467" s="240"/>
      <c r="H467" s="243">
        <v>6.2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223</v>
      </c>
      <c r="AU467" s="249" t="s">
        <v>90</v>
      </c>
      <c r="AV467" s="13" t="s">
        <v>162</v>
      </c>
      <c r="AW467" s="13" t="s">
        <v>38</v>
      </c>
      <c r="AX467" s="13" t="s">
        <v>90</v>
      </c>
      <c r="AY467" s="249" t="s">
        <v>154</v>
      </c>
    </row>
    <row r="468" spans="1:65" s="2" customFormat="1" ht="24.15" customHeight="1">
      <c r="A468" s="37"/>
      <c r="B468" s="38"/>
      <c r="C468" s="255" t="s">
        <v>1076</v>
      </c>
      <c r="D468" s="255" t="s">
        <v>253</v>
      </c>
      <c r="E468" s="256" t="s">
        <v>2402</v>
      </c>
      <c r="F468" s="257" t="s">
        <v>2403</v>
      </c>
      <c r="G468" s="258" t="s">
        <v>253</v>
      </c>
      <c r="H468" s="259">
        <v>6.324</v>
      </c>
      <c r="I468" s="260"/>
      <c r="J468" s="261">
        <f>ROUND(I468*H468,2)</f>
        <v>0</v>
      </c>
      <c r="K468" s="262"/>
      <c r="L468" s="263"/>
      <c r="M468" s="264" t="s">
        <v>1</v>
      </c>
      <c r="N468" s="265" t="s">
        <v>47</v>
      </c>
      <c r="O468" s="90"/>
      <c r="P468" s="220">
        <f>O468*H468</f>
        <v>0</v>
      </c>
      <c r="Q468" s="220">
        <v>0.592</v>
      </c>
      <c r="R468" s="220">
        <f>Q468*H468</f>
        <v>3.7438079999999996</v>
      </c>
      <c r="S468" s="220">
        <v>0</v>
      </c>
      <c r="T468" s="221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22" t="s">
        <v>192</v>
      </c>
      <c r="AT468" s="222" t="s">
        <v>253</v>
      </c>
      <c r="AU468" s="222" t="s">
        <v>90</v>
      </c>
      <c r="AY468" s="15" t="s">
        <v>154</v>
      </c>
      <c r="BE468" s="223">
        <f>IF(N468="základní",J468,0)</f>
        <v>0</v>
      </c>
      <c r="BF468" s="223">
        <f>IF(N468="snížená",J468,0)</f>
        <v>0</v>
      </c>
      <c r="BG468" s="223">
        <f>IF(N468="zákl. přenesená",J468,0)</f>
        <v>0</v>
      </c>
      <c r="BH468" s="223">
        <f>IF(N468="sníž. přenesená",J468,0)</f>
        <v>0</v>
      </c>
      <c r="BI468" s="223">
        <f>IF(N468="nulová",J468,0)</f>
        <v>0</v>
      </c>
      <c r="BJ468" s="15" t="s">
        <v>90</v>
      </c>
      <c r="BK468" s="223">
        <f>ROUND(I468*H468,2)</f>
        <v>0</v>
      </c>
      <c r="BL468" s="15" t="s">
        <v>153</v>
      </c>
      <c r="BM468" s="222" t="s">
        <v>3227</v>
      </c>
    </row>
    <row r="469" spans="1:47" s="2" customFormat="1" ht="12">
      <c r="A469" s="37"/>
      <c r="B469" s="38"/>
      <c r="C469" s="39"/>
      <c r="D469" s="224" t="s">
        <v>160</v>
      </c>
      <c r="E469" s="39"/>
      <c r="F469" s="225" t="s">
        <v>2405</v>
      </c>
      <c r="G469" s="39"/>
      <c r="H469" s="39"/>
      <c r="I469" s="226"/>
      <c r="J469" s="39"/>
      <c r="K469" s="39"/>
      <c r="L469" s="43"/>
      <c r="M469" s="227"/>
      <c r="N469" s="228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5" t="s">
        <v>160</v>
      </c>
      <c r="AU469" s="15" t="s">
        <v>90</v>
      </c>
    </row>
    <row r="470" spans="1:51" s="13" customFormat="1" ht="12">
      <c r="A470" s="13"/>
      <c r="B470" s="239"/>
      <c r="C470" s="240"/>
      <c r="D470" s="224" t="s">
        <v>223</v>
      </c>
      <c r="E470" s="241" t="s">
        <v>1081</v>
      </c>
      <c r="F470" s="242" t="s">
        <v>3228</v>
      </c>
      <c r="G470" s="240"/>
      <c r="H470" s="243">
        <v>6.324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9" t="s">
        <v>223</v>
      </c>
      <c r="AU470" s="249" t="s">
        <v>90</v>
      </c>
      <c r="AV470" s="13" t="s">
        <v>162</v>
      </c>
      <c r="AW470" s="13" t="s">
        <v>38</v>
      </c>
      <c r="AX470" s="13" t="s">
        <v>90</v>
      </c>
      <c r="AY470" s="249" t="s">
        <v>154</v>
      </c>
    </row>
    <row r="471" spans="1:65" s="2" customFormat="1" ht="24.15" customHeight="1">
      <c r="A471" s="37"/>
      <c r="B471" s="38"/>
      <c r="C471" s="210" t="s">
        <v>1084</v>
      </c>
      <c r="D471" s="210" t="s">
        <v>155</v>
      </c>
      <c r="E471" s="211" t="s">
        <v>2406</v>
      </c>
      <c r="F471" s="212" t="s">
        <v>2407</v>
      </c>
      <c r="G471" s="213" t="s">
        <v>324</v>
      </c>
      <c r="H471" s="214">
        <v>4.682</v>
      </c>
      <c r="I471" s="215"/>
      <c r="J471" s="216">
        <f>ROUND(I471*H471,2)</f>
        <v>0</v>
      </c>
      <c r="K471" s="217"/>
      <c r="L471" s="43"/>
      <c r="M471" s="218" t="s">
        <v>1</v>
      </c>
      <c r="N471" s="219" t="s">
        <v>47</v>
      </c>
      <c r="O471" s="90"/>
      <c r="P471" s="220">
        <f>O471*H471</f>
        <v>0</v>
      </c>
      <c r="Q471" s="220">
        <v>2.46367</v>
      </c>
      <c r="R471" s="220">
        <f>Q471*H471</f>
        <v>11.53490294</v>
      </c>
      <c r="S471" s="220">
        <v>0</v>
      </c>
      <c r="T471" s="221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22" t="s">
        <v>153</v>
      </c>
      <c r="AT471" s="222" t="s">
        <v>155</v>
      </c>
      <c r="AU471" s="222" t="s">
        <v>90</v>
      </c>
      <c r="AY471" s="15" t="s">
        <v>154</v>
      </c>
      <c r="BE471" s="223">
        <f>IF(N471="základní",J471,0)</f>
        <v>0</v>
      </c>
      <c r="BF471" s="223">
        <f>IF(N471="snížená",J471,0)</f>
        <v>0</v>
      </c>
      <c r="BG471" s="223">
        <f>IF(N471="zákl. přenesená",J471,0)</f>
        <v>0</v>
      </c>
      <c r="BH471" s="223">
        <f>IF(N471="sníž. přenesená",J471,0)</f>
        <v>0</v>
      </c>
      <c r="BI471" s="223">
        <f>IF(N471="nulová",J471,0)</f>
        <v>0</v>
      </c>
      <c r="BJ471" s="15" t="s">
        <v>90</v>
      </c>
      <c r="BK471" s="223">
        <f>ROUND(I471*H471,2)</f>
        <v>0</v>
      </c>
      <c r="BL471" s="15" t="s">
        <v>153</v>
      </c>
      <c r="BM471" s="222" t="s">
        <v>3229</v>
      </c>
    </row>
    <row r="472" spans="1:47" s="2" customFormat="1" ht="12">
      <c r="A472" s="37"/>
      <c r="B472" s="38"/>
      <c r="C472" s="39"/>
      <c r="D472" s="224" t="s">
        <v>160</v>
      </c>
      <c r="E472" s="39"/>
      <c r="F472" s="225" t="s">
        <v>2409</v>
      </c>
      <c r="G472" s="39"/>
      <c r="H472" s="39"/>
      <c r="I472" s="226"/>
      <c r="J472" s="39"/>
      <c r="K472" s="39"/>
      <c r="L472" s="43"/>
      <c r="M472" s="227"/>
      <c r="N472" s="228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5" t="s">
        <v>160</v>
      </c>
      <c r="AU472" s="15" t="s">
        <v>90</v>
      </c>
    </row>
    <row r="473" spans="1:51" s="13" customFormat="1" ht="12">
      <c r="A473" s="13"/>
      <c r="B473" s="239"/>
      <c r="C473" s="240"/>
      <c r="D473" s="224" t="s">
        <v>223</v>
      </c>
      <c r="E473" s="241" t="s">
        <v>1088</v>
      </c>
      <c r="F473" s="242" t="s">
        <v>3230</v>
      </c>
      <c r="G473" s="240"/>
      <c r="H473" s="243">
        <v>4.682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9" t="s">
        <v>223</v>
      </c>
      <c r="AU473" s="249" t="s">
        <v>90</v>
      </c>
      <c r="AV473" s="13" t="s">
        <v>162</v>
      </c>
      <c r="AW473" s="13" t="s">
        <v>38</v>
      </c>
      <c r="AX473" s="13" t="s">
        <v>90</v>
      </c>
      <c r="AY473" s="249" t="s">
        <v>154</v>
      </c>
    </row>
    <row r="474" spans="1:65" s="2" customFormat="1" ht="24.15" customHeight="1">
      <c r="A474" s="37"/>
      <c r="B474" s="38"/>
      <c r="C474" s="210" t="s">
        <v>1092</v>
      </c>
      <c r="D474" s="210" t="s">
        <v>155</v>
      </c>
      <c r="E474" s="211" t="s">
        <v>3231</v>
      </c>
      <c r="F474" s="212" t="s">
        <v>3232</v>
      </c>
      <c r="G474" s="213" t="s">
        <v>220</v>
      </c>
      <c r="H474" s="214">
        <v>165.4</v>
      </c>
      <c r="I474" s="215"/>
      <c r="J474" s="216">
        <f>ROUND(I474*H474,2)</f>
        <v>0</v>
      </c>
      <c r="K474" s="217"/>
      <c r="L474" s="43"/>
      <c r="M474" s="218" t="s">
        <v>1</v>
      </c>
      <c r="N474" s="219" t="s">
        <v>47</v>
      </c>
      <c r="O474" s="90"/>
      <c r="P474" s="220">
        <f>O474*H474</f>
        <v>0</v>
      </c>
      <c r="Q474" s="220">
        <v>0.01004</v>
      </c>
      <c r="R474" s="220">
        <f>Q474*H474</f>
        <v>1.660616</v>
      </c>
      <c r="S474" s="220">
        <v>0</v>
      </c>
      <c r="T474" s="221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22" t="s">
        <v>153</v>
      </c>
      <c r="AT474" s="222" t="s">
        <v>155</v>
      </c>
      <c r="AU474" s="222" t="s">
        <v>90</v>
      </c>
      <c r="AY474" s="15" t="s">
        <v>154</v>
      </c>
      <c r="BE474" s="223">
        <f>IF(N474="základní",J474,0)</f>
        <v>0</v>
      </c>
      <c r="BF474" s="223">
        <f>IF(N474="snížená",J474,0)</f>
        <v>0</v>
      </c>
      <c r="BG474" s="223">
        <f>IF(N474="zákl. přenesená",J474,0)</f>
        <v>0</v>
      </c>
      <c r="BH474" s="223">
        <f>IF(N474="sníž. přenesená",J474,0)</f>
        <v>0</v>
      </c>
      <c r="BI474" s="223">
        <f>IF(N474="nulová",J474,0)</f>
        <v>0</v>
      </c>
      <c r="BJ474" s="15" t="s">
        <v>90</v>
      </c>
      <c r="BK474" s="223">
        <f>ROUND(I474*H474,2)</f>
        <v>0</v>
      </c>
      <c r="BL474" s="15" t="s">
        <v>153</v>
      </c>
      <c r="BM474" s="222" t="s">
        <v>3233</v>
      </c>
    </row>
    <row r="475" spans="1:47" s="2" customFormat="1" ht="12">
      <c r="A475" s="37"/>
      <c r="B475" s="38"/>
      <c r="C475" s="39"/>
      <c r="D475" s="224" t="s">
        <v>160</v>
      </c>
      <c r="E475" s="39"/>
      <c r="F475" s="225" t="s">
        <v>3234</v>
      </c>
      <c r="G475" s="39"/>
      <c r="H475" s="39"/>
      <c r="I475" s="226"/>
      <c r="J475" s="39"/>
      <c r="K475" s="39"/>
      <c r="L475" s="43"/>
      <c r="M475" s="227"/>
      <c r="N475" s="228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5" t="s">
        <v>160</v>
      </c>
      <c r="AU475" s="15" t="s">
        <v>90</v>
      </c>
    </row>
    <row r="476" spans="1:51" s="13" customFormat="1" ht="12">
      <c r="A476" s="13"/>
      <c r="B476" s="239"/>
      <c r="C476" s="240"/>
      <c r="D476" s="224" t="s">
        <v>223</v>
      </c>
      <c r="E476" s="241" t="s">
        <v>3235</v>
      </c>
      <c r="F476" s="242" t="s">
        <v>3236</v>
      </c>
      <c r="G476" s="240"/>
      <c r="H476" s="243">
        <v>165.4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223</v>
      </c>
      <c r="AU476" s="249" t="s">
        <v>90</v>
      </c>
      <c r="AV476" s="13" t="s">
        <v>162</v>
      </c>
      <c r="AW476" s="13" t="s">
        <v>38</v>
      </c>
      <c r="AX476" s="13" t="s">
        <v>90</v>
      </c>
      <c r="AY476" s="249" t="s">
        <v>154</v>
      </c>
    </row>
    <row r="477" spans="1:65" s="2" customFormat="1" ht="24.15" customHeight="1">
      <c r="A477" s="37"/>
      <c r="B477" s="38"/>
      <c r="C477" s="210" t="s">
        <v>1097</v>
      </c>
      <c r="D477" s="210" t="s">
        <v>155</v>
      </c>
      <c r="E477" s="211" t="s">
        <v>3237</v>
      </c>
      <c r="F477" s="212" t="s">
        <v>3238</v>
      </c>
      <c r="G477" s="213" t="s">
        <v>220</v>
      </c>
      <c r="H477" s="214">
        <v>531</v>
      </c>
      <c r="I477" s="215"/>
      <c r="J477" s="216">
        <f>ROUND(I477*H477,2)</f>
        <v>0</v>
      </c>
      <c r="K477" s="217"/>
      <c r="L477" s="43"/>
      <c r="M477" s="218" t="s">
        <v>1</v>
      </c>
      <c r="N477" s="219" t="s">
        <v>47</v>
      </c>
      <c r="O477" s="90"/>
      <c r="P477" s="220">
        <f>O477*H477</f>
        <v>0</v>
      </c>
      <c r="Q477" s="220">
        <v>0.02923</v>
      </c>
      <c r="R477" s="220">
        <f>Q477*H477</f>
        <v>15.52113</v>
      </c>
      <c r="S477" s="220">
        <v>0</v>
      </c>
      <c r="T477" s="221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22" t="s">
        <v>153</v>
      </c>
      <c r="AT477" s="222" t="s">
        <v>155</v>
      </c>
      <c r="AU477" s="222" t="s">
        <v>90</v>
      </c>
      <c r="AY477" s="15" t="s">
        <v>154</v>
      </c>
      <c r="BE477" s="223">
        <f>IF(N477="základní",J477,0)</f>
        <v>0</v>
      </c>
      <c r="BF477" s="223">
        <f>IF(N477="snížená",J477,0)</f>
        <v>0</v>
      </c>
      <c r="BG477" s="223">
        <f>IF(N477="zákl. přenesená",J477,0)</f>
        <v>0</v>
      </c>
      <c r="BH477" s="223">
        <f>IF(N477="sníž. přenesená",J477,0)</f>
        <v>0</v>
      </c>
      <c r="BI477" s="223">
        <f>IF(N477="nulová",J477,0)</f>
        <v>0</v>
      </c>
      <c r="BJ477" s="15" t="s">
        <v>90</v>
      </c>
      <c r="BK477" s="223">
        <f>ROUND(I477*H477,2)</f>
        <v>0</v>
      </c>
      <c r="BL477" s="15" t="s">
        <v>153</v>
      </c>
      <c r="BM477" s="222" t="s">
        <v>3239</v>
      </c>
    </row>
    <row r="478" spans="1:47" s="2" customFormat="1" ht="12">
      <c r="A478" s="37"/>
      <c r="B478" s="38"/>
      <c r="C478" s="39"/>
      <c r="D478" s="224" t="s">
        <v>160</v>
      </c>
      <c r="E478" s="39"/>
      <c r="F478" s="225" t="s">
        <v>3234</v>
      </c>
      <c r="G478" s="39"/>
      <c r="H478" s="39"/>
      <c r="I478" s="226"/>
      <c r="J478" s="39"/>
      <c r="K478" s="39"/>
      <c r="L478" s="43"/>
      <c r="M478" s="227"/>
      <c r="N478" s="228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5" t="s">
        <v>160</v>
      </c>
      <c r="AU478" s="15" t="s">
        <v>90</v>
      </c>
    </row>
    <row r="479" spans="1:51" s="12" customFormat="1" ht="12">
      <c r="A479" s="12"/>
      <c r="B479" s="229"/>
      <c r="C479" s="230"/>
      <c r="D479" s="224" t="s">
        <v>223</v>
      </c>
      <c r="E479" s="231" t="s">
        <v>1</v>
      </c>
      <c r="F479" s="232" t="s">
        <v>3240</v>
      </c>
      <c r="G479" s="230"/>
      <c r="H479" s="231" t="s">
        <v>1</v>
      </c>
      <c r="I479" s="233"/>
      <c r="J479" s="230"/>
      <c r="K479" s="230"/>
      <c r="L479" s="234"/>
      <c r="M479" s="235"/>
      <c r="N479" s="236"/>
      <c r="O479" s="236"/>
      <c r="P479" s="236"/>
      <c r="Q479" s="236"/>
      <c r="R479" s="236"/>
      <c r="S479" s="236"/>
      <c r="T479" s="237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T479" s="238" t="s">
        <v>223</v>
      </c>
      <c r="AU479" s="238" t="s">
        <v>90</v>
      </c>
      <c r="AV479" s="12" t="s">
        <v>90</v>
      </c>
      <c r="AW479" s="12" t="s">
        <v>38</v>
      </c>
      <c r="AX479" s="12" t="s">
        <v>82</v>
      </c>
      <c r="AY479" s="238" t="s">
        <v>154</v>
      </c>
    </row>
    <row r="480" spans="1:51" s="13" customFormat="1" ht="12">
      <c r="A480" s="13"/>
      <c r="B480" s="239"/>
      <c r="C480" s="240"/>
      <c r="D480" s="224" t="s">
        <v>223</v>
      </c>
      <c r="E480" s="241" t="s">
        <v>1102</v>
      </c>
      <c r="F480" s="242" t="s">
        <v>3241</v>
      </c>
      <c r="G480" s="240"/>
      <c r="H480" s="243">
        <v>531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223</v>
      </c>
      <c r="AU480" s="249" t="s">
        <v>90</v>
      </c>
      <c r="AV480" s="13" t="s">
        <v>162</v>
      </c>
      <c r="AW480" s="13" t="s">
        <v>38</v>
      </c>
      <c r="AX480" s="13" t="s">
        <v>90</v>
      </c>
      <c r="AY480" s="249" t="s">
        <v>154</v>
      </c>
    </row>
    <row r="481" spans="1:65" s="2" customFormat="1" ht="24.15" customHeight="1">
      <c r="A481" s="37"/>
      <c r="B481" s="38"/>
      <c r="C481" s="210" t="s">
        <v>1104</v>
      </c>
      <c r="D481" s="210" t="s">
        <v>155</v>
      </c>
      <c r="E481" s="211" t="s">
        <v>3242</v>
      </c>
      <c r="F481" s="212" t="s">
        <v>3243</v>
      </c>
      <c r="G481" s="213" t="s">
        <v>220</v>
      </c>
      <c r="H481" s="214">
        <v>696.4</v>
      </c>
      <c r="I481" s="215"/>
      <c r="J481" s="216">
        <f>ROUND(I481*H481,2)</f>
        <v>0</v>
      </c>
      <c r="K481" s="217"/>
      <c r="L481" s="43"/>
      <c r="M481" s="218" t="s">
        <v>1</v>
      </c>
      <c r="N481" s="219" t="s">
        <v>47</v>
      </c>
      <c r="O481" s="90"/>
      <c r="P481" s="220">
        <f>O481*H481</f>
        <v>0</v>
      </c>
      <c r="Q481" s="220">
        <v>0</v>
      </c>
      <c r="R481" s="220">
        <f>Q481*H481</f>
        <v>0</v>
      </c>
      <c r="S481" s="220">
        <v>0</v>
      </c>
      <c r="T481" s="221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22" t="s">
        <v>153</v>
      </c>
      <c r="AT481" s="222" t="s">
        <v>155</v>
      </c>
      <c r="AU481" s="222" t="s">
        <v>90</v>
      </c>
      <c r="AY481" s="15" t="s">
        <v>154</v>
      </c>
      <c r="BE481" s="223">
        <f>IF(N481="základní",J481,0)</f>
        <v>0</v>
      </c>
      <c r="BF481" s="223">
        <f>IF(N481="snížená",J481,0)</f>
        <v>0</v>
      </c>
      <c r="BG481" s="223">
        <f>IF(N481="zákl. přenesená",J481,0)</f>
        <v>0</v>
      </c>
      <c r="BH481" s="223">
        <f>IF(N481="sníž. přenesená",J481,0)</f>
        <v>0</v>
      </c>
      <c r="BI481" s="223">
        <f>IF(N481="nulová",J481,0)</f>
        <v>0</v>
      </c>
      <c r="BJ481" s="15" t="s">
        <v>90</v>
      </c>
      <c r="BK481" s="223">
        <f>ROUND(I481*H481,2)</f>
        <v>0</v>
      </c>
      <c r="BL481" s="15" t="s">
        <v>153</v>
      </c>
      <c r="BM481" s="222" t="s">
        <v>3244</v>
      </c>
    </row>
    <row r="482" spans="1:51" s="13" customFormat="1" ht="12">
      <c r="A482" s="13"/>
      <c r="B482" s="239"/>
      <c r="C482" s="240"/>
      <c r="D482" s="224" t="s">
        <v>223</v>
      </c>
      <c r="E482" s="241" t="s">
        <v>1108</v>
      </c>
      <c r="F482" s="242" t="s">
        <v>3245</v>
      </c>
      <c r="G482" s="240"/>
      <c r="H482" s="243">
        <v>696.4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223</v>
      </c>
      <c r="AU482" s="249" t="s">
        <v>90</v>
      </c>
      <c r="AV482" s="13" t="s">
        <v>162</v>
      </c>
      <c r="AW482" s="13" t="s">
        <v>38</v>
      </c>
      <c r="AX482" s="13" t="s">
        <v>90</v>
      </c>
      <c r="AY482" s="249" t="s">
        <v>154</v>
      </c>
    </row>
    <row r="483" spans="1:65" s="2" customFormat="1" ht="24.15" customHeight="1">
      <c r="A483" s="37"/>
      <c r="B483" s="38"/>
      <c r="C483" s="210" t="s">
        <v>1110</v>
      </c>
      <c r="D483" s="210" t="s">
        <v>155</v>
      </c>
      <c r="E483" s="211" t="s">
        <v>1411</v>
      </c>
      <c r="F483" s="212" t="s">
        <v>1412</v>
      </c>
      <c r="G483" s="213" t="s">
        <v>220</v>
      </c>
      <c r="H483" s="214">
        <v>696.4</v>
      </c>
      <c r="I483" s="215"/>
      <c r="J483" s="216">
        <f>ROUND(I483*H483,2)</f>
        <v>0</v>
      </c>
      <c r="K483" s="217"/>
      <c r="L483" s="43"/>
      <c r="M483" s="218" t="s">
        <v>1</v>
      </c>
      <c r="N483" s="219" t="s">
        <v>47</v>
      </c>
      <c r="O483" s="90"/>
      <c r="P483" s="220">
        <f>O483*H483</f>
        <v>0</v>
      </c>
      <c r="Q483" s="220">
        <v>0.00047</v>
      </c>
      <c r="R483" s="220">
        <f>Q483*H483</f>
        <v>0.327308</v>
      </c>
      <c r="S483" s="220">
        <v>0</v>
      </c>
      <c r="T483" s="221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22" t="s">
        <v>153</v>
      </c>
      <c r="AT483" s="222" t="s">
        <v>155</v>
      </c>
      <c r="AU483" s="222" t="s">
        <v>90</v>
      </c>
      <c r="AY483" s="15" t="s">
        <v>154</v>
      </c>
      <c r="BE483" s="223">
        <f>IF(N483="základní",J483,0)</f>
        <v>0</v>
      </c>
      <c r="BF483" s="223">
        <f>IF(N483="snížená",J483,0)</f>
        <v>0</v>
      </c>
      <c r="BG483" s="223">
        <f>IF(N483="zákl. přenesená",J483,0)</f>
        <v>0</v>
      </c>
      <c r="BH483" s="223">
        <f>IF(N483="sníž. přenesená",J483,0)</f>
        <v>0</v>
      </c>
      <c r="BI483" s="223">
        <f>IF(N483="nulová",J483,0)</f>
        <v>0</v>
      </c>
      <c r="BJ483" s="15" t="s">
        <v>90</v>
      </c>
      <c r="BK483" s="223">
        <f>ROUND(I483*H483,2)</f>
        <v>0</v>
      </c>
      <c r="BL483" s="15" t="s">
        <v>153</v>
      </c>
      <c r="BM483" s="222" t="s">
        <v>3246</v>
      </c>
    </row>
    <row r="484" spans="1:47" s="2" customFormat="1" ht="12">
      <c r="A484" s="37"/>
      <c r="B484" s="38"/>
      <c r="C484" s="39"/>
      <c r="D484" s="224" t="s">
        <v>160</v>
      </c>
      <c r="E484" s="39"/>
      <c r="F484" s="225" t="s">
        <v>3247</v>
      </c>
      <c r="G484" s="39"/>
      <c r="H484" s="39"/>
      <c r="I484" s="226"/>
      <c r="J484" s="39"/>
      <c r="K484" s="39"/>
      <c r="L484" s="43"/>
      <c r="M484" s="227"/>
      <c r="N484" s="228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5" t="s">
        <v>160</v>
      </c>
      <c r="AU484" s="15" t="s">
        <v>90</v>
      </c>
    </row>
    <row r="485" spans="1:51" s="13" customFormat="1" ht="12">
      <c r="A485" s="13"/>
      <c r="B485" s="239"/>
      <c r="C485" s="240"/>
      <c r="D485" s="224" t="s">
        <v>223</v>
      </c>
      <c r="E485" s="241" t="s">
        <v>1115</v>
      </c>
      <c r="F485" s="242" t="s">
        <v>3248</v>
      </c>
      <c r="G485" s="240"/>
      <c r="H485" s="243">
        <v>165.4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223</v>
      </c>
      <c r="AU485" s="249" t="s">
        <v>90</v>
      </c>
      <c r="AV485" s="13" t="s">
        <v>162</v>
      </c>
      <c r="AW485" s="13" t="s">
        <v>38</v>
      </c>
      <c r="AX485" s="13" t="s">
        <v>82</v>
      </c>
      <c r="AY485" s="249" t="s">
        <v>154</v>
      </c>
    </row>
    <row r="486" spans="1:51" s="13" customFormat="1" ht="12">
      <c r="A486" s="13"/>
      <c r="B486" s="239"/>
      <c r="C486" s="240"/>
      <c r="D486" s="224" t="s">
        <v>223</v>
      </c>
      <c r="E486" s="241" t="s">
        <v>2801</v>
      </c>
      <c r="F486" s="242" t="s">
        <v>3249</v>
      </c>
      <c r="G486" s="240"/>
      <c r="H486" s="243">
        <v>531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9" t="s">
        <v>223</v>
      </c>
      <c r="AU486" s="249" t="s">
        <v>90</v>
      </c>
      <c r="AV486" s="13" t="s">
        <v>162</v>
      </c>
      <c r="AW486" s="13" t="s">
        <v>38</v>
      </c>
      <c r="AX486" s="13" t="s">
        <v>82</v>
      </c>
      <c r="AY486" s="249" t="s">
        <v>154</v>
      </c>
    </row>
    <row r="487" spans="1:51" s="13" customFormat="1" ht="12">
      <c r="A487" s="13"/>
      <c r="B487" s="239"/>
      <c r="C487" s="240"/>
      <c r="D487" s="224" t="s">
        <v>223</v>
      </c>
      <c r="E487" s="241" t="s">
        <v>3250</v>
      </c>
      <c r="F487" s="242" t="s">
        <v>3251</v>
      </c>
      <c r="G487" s="240"/>
      <c r="H487" s="243">
        <v>696.4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9" t="s">
        <v>223</v>
      </c>
      <c r="AU487" s="249" t="s">
        <v>90</v>
      </c>
      <c r="AV487" s="13" t="s">
        <v>162</v>
      </c>
      <c r="AW487" s="13" t="s">
        <v>38</v>
      </c>
      <c r="AX487" s="13" t="s">
        <v>90</v>
      </c>
      <c r="AY487" s="249" t="s">
        <v>154</v>
      </c>
    </row>
    <row r="488" spans="1:65" s="2" customFormat="1" ht="37.8" customHeight="1">
      <c r="A488" s="37"/>
      <c r="B488" s="38"/>
      <c r="C488" s="210" t="s">
        <v>1117</v>
      </c>
      <c r="D488" s="210" t="s">
        <v>155</v>
      </c>
      <c r="E488" s="211" t="s">
        <v>2443</v>
      </c>
      <c r="F488" s="212" t="s">
        <v>2444</v>
      </c>
      <c r="G488" s="213" t="s">
        <v>220</v>
      </c>
      <c r="H488" s="214">
        <v>2616</v>
      </c>
      <c r="I488" s="215"/>
      <c r="J488" s="216">
        <f>ROUND(I488*H488,2)</f>
        <v>0</v>
      </c>
      <c r="K488" s="217"/>
      <c r="L488" s="43"/>
      <c r="M488" s="218" t="s">
        <v>1</v>
      </c>
      <c r="N488" s="219" t="s">
        <v>47</v>
      </c>
      <c r="O488" s="90"/>
      <c r="P488" s="220">
        <f>O488*H488</f>
        <v>0</v>
      </c>
      <c r="Q488" s="220">
        <v>0.00195</v>
      </c>
      <c r="R488" s="220">
        <f>Q488*H488</f>
        <v>5.1011999999999995</v>
      </c>
      <c r="S488" s="220">
        <v>0</v>
      </c>
      <c r="T488" s="221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22" t="s">
        <v>153</v>
      </c>
      <c r="AT488" s="222" t="s">
        <v>155</v>
      </c>
      <c r="AU488" s="222" t="s">
        <v>90</v>
      </c>
      <c r="AY488" s="15" t="s">
        <v>154</v>
      </c>
      <c r="BE488" s="223">
        <f>IF(N488="základní",J488,0)</f>
        <v>0</v>
      </c>
      <c r="BF488" s="223">
        <f>IF(N488="snížená",J488,0)</f>
        <v>0</v>
      </c>
      <c r="BG488" s="223">
        <f>IF(N488="zákl. přenesená",J488,0)</f>
        <v>0</v>
      </c>
      <c r="BH488" s="223">
        <f>IF(N488="sníž. přenesená",J488,0)</f>
        <v>0</v>
      </c>
      <c r="BI488" s="223">
        <f>IF(N488="nulová",J488,0)</f>
        <v>0</v>
      </c>
      <c r="BJ488" s="15" t="s">
        <v>90</v>
      </c>
      <c r="BK488" s="223">
        <f>ROUND(I488*H488,2)</f>
        <v>0</v>
      </c>
      <c r="BL488" s="15" t="s">
        <v>153</v>
      </c>
      <c r="BM488" s="222" t="s">
        <v>3252</v>
      </c>
    </row>
    <row r="489" spans="1:47" s="2" customFormat="1" ht="12">
      <c r="A489" s="37"/>
      <c r="B489" s="38"/>
      <c r="C489" s="39"/>
      <c r="D489" s="224" t="s">
        <v>160</v>
      </c>
      <c r="E489" s="39"/>
      <c r="F489" s="225" t="s">
        <v>2446</v>
      </c>
      <c r="G489" s="39"/>
      <c r="H489" s="39"/>
      <c r="I489" s="226"/>
      <c r="J489" s="39"/>
      <c r="K489" s="39"/>
      <c r="L489" s="43"/>
      <c r="M489" s="227"/>
      <c r="N489" s="228"/>
      <c r="O489" s="90"/>
      <c r="P489" s="90"/>
      <c r="Q489" s="90"/>
      <c r="R489" s="90"/>
      <c r="S489" s="90"/>
      <c r="T489" s="91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5" t="s">
        <v>160</v>
      </c>
      <c r="AU489" s="15" t="s">
        <v>90</v>
      </c>
    </row>
    <row r="490" spans="1:51" s="13" customFormat="1" ht="12">
      <c r="A490" s="13"/>
      <c r="B490" s="239"/>
      <c r="C490" s="240"/>
      <c r="D490" s="224" t="s">
        <v>223</v>
      </c>
      <c r="E490" s="241" t="s">
        <v>1122</v>
      </c>
      <c r="F490" s="242" t="s">
        <v>3253</v>
      </c>
      <c r="G490" s="240"/>
      <c r="H490" s="243">
        <v>2616</v>
      </c>
      <c r="I490" s="244"/>
      <c r="J490" s="240"/>
      <c r="K490" s="240"/>
      <c r="L490" s="245"/>
      <c r="M490" s="246"/>
      <c r="N490" s="247"/>
      <c r="O490" s="247"/>
      <c r="P490" s="247"/>
      <c r="Q490" s="247"/>
      <c r="R490" s="247"/>
      <c r="S490" s="247"/>
      <c r="T490" s="24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9" t="s">
        <v>223</v>
      </c>
      <c r="AU490" s="249" t="s">
        <v>90</v>
      </c>
      <c r="AV490" s="13" t="s">
        <v>162</v>
      </c>
      <c r="AW490" s="13" t="s">
        <v>38</v>
      </c>
      <c r="AX490" s="13" t="s">
        <v>90</v>
      </c>
      <c r="AY490" s="249" t="s">
        <v>154</v>
      </c>
    </row>
    <row r="491" spans="1:65" s="2" customFormat="1" ht="37.8" customHeight="1">
      <c r="A491" s="37"/>
      <c r="B491" s="38"/>
      <c r="C491" s="210" t="s">
        <v>1124</v>
      </c>
      <c r="D491" s="210" t="s">
        <v>155</v>
      </c>
      <c r="E491" s="211" t="s">
        <v>1433</v>
      </c>
      <c r="F491" s="212" t="s">
        <v>1434</v>
      </c>
      <c r="G491" s="213" t="s">
        <v>220</v>
      </c>
      <c r="H491" s="214">
        <v>2969.08</v>
      </c>
      <c r="I491" s="215"/>
      <c r="J491" s="216">
        <f>ROUND(I491*H491,2)</f>
        <v>0</v>
      </c>
      <c r="K491" s="217"/>
      <c r="L491" s="43"/>
      <c r="M491" s="218" t="s">
        <v>1</v>
      </c>
      <c r="N491" s="219" t="s">
        <v>47</v>
      </c>
      <c r="O491" s="90"/>
      <c r="P491" s="220">
        <f>O491*H491</f>
        <v>0</v>
      </c>
      <c r="Q491" s="220">
        <v>0.0054</v>
      </c>
      <c r="R491" s="220">
        <f>Q491*H491</f>
        <v>16.033032000000002</v>
      </c>
      <c r="S491" s="220">
        <v>0</v>
      </c>
      <c r="T491" s="221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22" t="s">
        <v>153</v>
      </c>
      <c r="AT491" s="222" t="s">
        <v>155</v>
      </c>
      <c r="AU491" s="222" t="s">
        <v>90</v>
      </c>
      <c r="AY491" s="15" t="s">
        <v>154</v>
      </c>
      <c r="BE491" s="223">
        <f>IF(N491="základní",J491,0)</f>
        <v>0</v>
      </c>
      <c r="BF491" s="223">
        <f>IF(N491="snížená",J491,0)</f>
        <v>0</v>
      </c>
      <c r="BG491" s="223">
        <f>IF(N491="zákl. přenesená",J491,0)</f>
        <v>0</v>
      </c>
      <c r="BH491" s="223">
        <f>IF(N491="sníž. přenesená",J491,0)</f>
        <v>0</v>
      </c>
      <c r="BI491" s="223">
        <f>IF(N491="nulová",J491,0)</f>
        <v>0</v>
      </c>
      <c r="BJ491" s="15" t="s">
        <v>90</v>
      </c>
      <c r="BK491" s="223">
        <f>ROUND(I491*H491,2)</f>
        <v>0</v>
      </c>
      <c r="BL491" s="15" t="s">
        <v>153</v>
      </c>
      <c r="BM491" s="222" t="s">
        <v>3254</v>
      </c>
    </row>
    <row r="492" spans="1:51" s="13" customFormat="1" ht="12">
      <c r="A492" s="13"/>
      <c r="B492" s="239"/>
      <c r="C492" s="240"/>
      <c r="D492" s="224" t="s">
        <v>223</v>
      </c>
      <c r="E492" s="241" t="s">
        <v>1128</v>
      </c>
      <c r="F492" s="242" t="s">
        <v>3253</v>
      </c>
      <c r="G492" s="240"/>
      <c r="H492" s="243">
        <v>2616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9" t="s">
        <v>223</v>
      </c>
      <c r="AU492" s="249" t="s">
        <v>90</v>
      </c>
      <c r="AV492" s="13" t="s">
        <v>162</v>
      </c>
      <c r="AW492" s="13" t="s">
        <v>38</v>
      </c>
      <c r="AX492" s="13" t="s">
        <v>82</v>
      </c>
      <c r="AY492" s="249" t="s">
        <v>154</v>
      </c>
    </row>
    <row r="493" spans="1:51" s="13" customFormat="1" ht="12">
      <c r="A493" s="13"/>
      <c r="B493" s="239"/>
      <c r="C493" s="240"/>
      <c r="D493" s="224" t="s">
        <v>223</v>
      </c>
      <c r="E493" s="241" t="s">
        <v>3255</v>
      </c>
      <c r="F493" s="242" t="s">
        <v>3256</v>
      </c>
      <c r="G493" s="240"/>
      <c r="H493" s="243">
        <v>350.14</v>
      </c>
      <c r="I493" s="244"/>
      <c r="J493" s="240"/>
      <c r="K493" s="240"/>
      <c r="L493" s="245"/>
      <c r="M493" s="246"/>
      <c r="N493" s="247"/>
      <c r="O493" s="247"/>
      <c r="P493" s="247"/>
      <c r="Q493" s="247"/>
      <c r="R493" s="247"/>
      <c r="S493" s="247"/>
      <c r="T493" s="24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9" t="s">
        <v>223</v>
      </c>
      <c r="AU493" s="249" t="s">
        <v>90</v>
      </c>
      <c r="AV493" s="13" t="s">
        <v>162</v>
      </c>
      <c r="AW493" s="13" t="s">
        <v>38</v>
      </c>
      <c r="AX493" s="13" t="s">
        <v>82</v>
      </c>
      <c r="AY493" s="249" t="s">
        <v>154</v>
      </c>
    </row>
    <row r="494" spans="1:51" s="13" customFormat="1" ht="12">
      <c r="A494" s="13"/>
      <c r="B494" s="239"/>
      <c r="C494" s="240"/>
      <c r="D494" s="224" t="s">
        <v>223</v>
      </c>
      <c r="E494" s="241" t="s">
        <v>3257</v>
      </c>
      <c r="F494" s="242" t="s">
        <v>3258</v>
      </c>
      <c r="G494" s="240"/>
      <c r="H494" s="243">
        <v>2.94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9" t="s">
        <v>223</v>
      </c>
      <c r="AU494" s="249" t="s">
        <v>90</v>
      </c>
      <c r="AV494" s="13" t="s">
        <v>162</v>
      </c>
      <c r="AW494" s="13" t="s">
        <v>38</v>
      </c>
      <c r="AX494" s="13" t="s">
        <v>82</v>
      </c>
      <c r="AY494" s="249" t="s">
        <v>154</v>
      </c>
    </row>
    <row r="495" spans="1:51" s="13" customFormat="1" ht="12">
      <c r="A495" s="13"/>
      <c r="B495" s="239"/>
      <c r="C495" s="240"/>
      <c r="D495" s="224" t="s">
        <v>223</v>
      </c>
      <c r="E495" s="241" t="s">
        <v>3259</v>
      </c>
      <c r="F495" s="242" t="s">
        <v>3260</v>
      </c>
      <c r="G495" s="240"/>
      <c r="H495" s="243">
        <v>2969.08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9" t="s">
        <v>223</v>
      </c>
      <c r="AU495" s="249" t="s">
        <v>90</v>
      </c>
      <c r="AV495" s="13" t="s">
        <v>162</v>
      </c>
      <c r="AW495" s="13" t="s">
        <v>38</v>
      </c>
      <c r="AX495" s="13" t="s">
        <v>90</v>
      </c>
      <c r="AY495" s="249" t="s">
        <v>154</v>
      </c>
    </row>
    <row r="496" spans="1:65" s="2" customFormat="1" ht="49.05" customHeight="1">
      <c r="A496" s="37"/>
      <c r="B496" s="38"/>
      <c r="C496" s="210" t="s">
        <v>1130</v>
      </c>
      <c r="D496" s="210" t="s">
        <v>155</v>
      </c>
      <c r="E496" s="211" t="s">
        <v>1441</v>
      </c>
      <c r="F496" s="212" t="s">
        <v>1442</v>
      </c>
      <c r="G496" s="213" t="s">
        <v>253</v>
      </c>
      <c r="H496" s="214">
        <v>505.3</v>
      </c>
      <c r="I496" s="215"/>
      <c r="J496" s="216">
        <f>ROUND(I496*H496,2)</f>
        <v>0</v>
      </c>
      <c r="K496" s="217"/>
      <c r="L496" s="43"/>
      <c r="M496" s="218" t="s">
        <v>1</v>
      </c>
      <c r="N496" s="219" t="s">
        <v>47</v>
      </c>
      <c r="O496" s="90"/>
      <c r="P496" s="220">
        <f>O496*H496</f>
        <v>0</v>
      </c>
      <c r="Q496" s="220">
        <v>0.00986</v>
      </c>
      <c r="R496" s="220">
        <f>Q496*H496</f>
        <v>4.982258000000001</v>
      </c>
      <c r="S496" s="220">
        <v>0</v>
      </c>
      <c r="T496" s="221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22" t="s">
        <v>153</v>
      </c>
      <c r="AT496" s="222" t="s">
        <v>155</v>
      </c>
      <c r="AU496" s="222" t="s">
        <v>90</v>
      </c>
      <c r="AY496" s="15" t="s">
        <v>154</v>
      </c>
      <c r="BE496" s="223">
        <f>IF(N496="základní",J496,0)</f>
        <v>0</v>
      </c>
      <c r="BF496" s="223">
        <f>IF(N496="snížená",J496,0)</f>
        <v>0</v>
      </c>
      <c r="BG496" s="223">
        <f>IF(N496="zákl. přenesená",J496,0)</f>
        <v>0</v>
      </c>
      <c r="BH496" s="223">
        <f>IF(N496="sníž. přenesená",J496,0)</f>
        <v>0</v>
      </c>
      <c r="BI496" s="223">
        <f>IF(N496="nulová",J496,0)</f>
        <v>0</v>
      </c>
      <c r="BJ496" s="15" t="s">
        <v>90</v>
      </c>
      <c r="BK496" s="223">
        <f>ROUND(I496*H496,2)</f>
        <v>0</v>
      </c>
      <c r="BL496" s="15" t="s">
        <v>153</v>
      </c>
      <c r="BM496" s="222" t="s">
        <v>3261</v>
      </c>
    </row>
    <row r="497" spans="1:47" s="2" customFormat="1" ht="12">
      <c r="A497" s="37"/>
      <c r="B497" s="38"/>
      <c r="C497" s="39"/>
      <c r="D497" s="224" t="s">
        <v>160</v>
      </c>
      <c r="E497" s="39"/>
      <c r="F497" s="225" t="s">
        <v>1444</v>
      </c>
      <c r="G497" s="39"/>
      <c r="H497" s="39"/>
      <c r="I497" s="226"/>
      <c r="J497" s="39"/>
      <c r="K497" s="39"/>
      <c r="L497" s="43"/>
      <c r="M497" s="227"/>
      <c r="N497" s="228"/>
      <c r="O497" s="90"/>
      <c r="P497" s="90"/>
      <c r="Q497" s="90"/>
      <c r="R497" s="90"/>
      <c r="S497" s="90"/>
      <c r="T497" s="91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T497" s="15" t="s">
        <v>160</v>
      </c>
      <c r="AU497" s="15" t="s">
        <v>90</v>
      </c>
    </row>
    <row r="498" spans="1:51" s="13" customFormat="1" ht="12">
      <c r="A498" s="13"/>
      <c r="B498" s="239"/>
      <c r="C498" s="240"/>
      <c r="D498" s="224" t="s">
        <v>223</v>
      </c>
      <c r="E498" s="241" t="s">
        <v>2438</v>
      </c>
      <c r="F498" s="242" t="s">
        <v>3262</v>
      </c>
      <c r="G498" s="240"/>
      <c r="H498" s="243">
        <v>500.2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9" t="s">
        <v>223</v>
      </c>
      <c r="AU498" s="249" t="s">
        <v>90</v>
      </c>
      <c r="AV498" s="13" t="s">
        <v>162</v>
      </c>
      <c r="AW498" s="13" t="s">
        <v>38</v>
      </c>
      <c r="AX498" s="13" t="s">
        <v>82</v>
      </c>
      <c r="AY498" s="249" t="s">
        <v>154</v>
      </c>
    </row>
    <row r="499" spans="1:51" s="13" customFormat="1" ht="12">
      <c r="A499" s="13"/>
      <c r="B499" s="239"/>
      <c r="C499" s="240"/>
      <c r="D499" s="224" t="s">
        <v>223</v>
      </c>
      <c r="E499" s="241" t="s">
        <v>3263</v>
      </c>
      <c r="F499" s="242" t="s">
        <v>3264</v>
      </c>
      <c r="G499" s="240"/>
      <c r="H499" s="243">
        <v>5.1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223</v>
      </c>
      <c r="AU499" s="249" t="s">
        <v>90</v>
      </c>
      <c r="AV499" s="13" t="s">
        <v>162</v>
      </c>
      <c r="AW499" s="13" t="s">
        <v>38</v>
      </c>
      <c r="AX499" s="13" t="s">
        <v>82</v>
      </c>
      <c r="AY499" s="249" t="s">
        <v>154</v>
      </c>
    </row>
    <row r="500" spans="1:51" s="13" customFormat="1" ht="12">
      <c r="A500" s="13"/>
      <c r="B500" s="239"/>
      <c r="C500" s="240"/>
      <c r="D500" s="224" t="s">
        <v>223</v>
      </c>
      <c r="E500" s="241" t="s">
        <v>3265</v>
      </c>
      <c r="F500" s="242" t="s">
        <v>3266</v>
      </c>
      <c r="G500" s="240"/>
      <c r="H500" s="243">
        <v>505.3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9" t="s">
        <v>223</v>
      </c>
      <c r="AU500" s="249" t="s">
        <v>90</v>
      </c>
      <c r="AV500" s="13" t="s">
        <v>162</v>
      </c>
      <c r="AW500" s="13" t="s">
        <v>38</v>
      </c>
      <c r="AX500" s="13" t="s">
        <v>90</v>
      </c>
      <c r="AY500" s="249" t="s">
        <v>154</v>
      </c>
    </row>
    <row r="501" spans="1:65" s="2" customFormat="1" ht="24.15" customHeight="1">
      <c r="A501" s="37"/>
      <c r="B501" s="38"/>
      <c r="C501" s="210" t="s">
        <v>1134</v>
      </c>
      <c r="D501" s="210" t="s">
        <v>155</v>
      </c>
      <c r="E501" s="211" t="s">
        <v>1458</v>
      </c>
      <c r="F501" s="212" t="s">
        <v>1459</v>
      </c>
      <c r="G501" s="213" t="s">
        <v>220</v>
      </c>
      <c r="H501" s="214">
        <v>129.37</v>
      </c>
      <c r="I501" s="215"/>
      <c r="J501" s="216">
        <f>ROUND(I501*H501,2)</f>
        <v>0</v>
      </c>
      <c r="K501" s="217"/>
      <c r="L501" s="43"/>
      <c r="M501" s="218" t="s">
        <v>1</v>
      </c>
      <c r="N501" s="219" t="s">
        <v>47</v>
      </c>
      <c r="O501" s="90"/>
      <c r="P501" s="220">
        <f>O501*H501</f>
        <v>0</v>
      </c>
      <c r="Q501" s="220">
        <v>0.00063</v>
      </c>
      <c r="R501" s="220">
        <f>Q501*H501</f>
        <v>0.08150310000000001</v>
      </c>
      <c r="S501" s="220">
        <v>0</v>
      </c>
      <c r="T501" s="221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22" t="s">
        <v>153</v>
      </c>
      <c r="AT501" s="222" t="s">
        <v>155</v>
      </c>
      <c r="AU501" s="222" t="s">
        <v>90</v>
      </c>
      <c r="AY501" s="15" t="s">
        <v>154</v>
      </c>
      <c r="BE501" s="223">
        <f>IF(N501="základní",J501,0)</f>
        <v>0</v>
      </c>
      <c r="BF501" s="223">
        <f>IF(N501="snížená",J501,0)</f>
        <v>0</v>
      </c>
      <c r="BG501" s="223">
        <f>IF(N501="zákl. přenesená",J501,0)</f>
        <v>0</v>
      </c>
      <c r="BH501" s="223">
        <f>IF(N501="sníž. přenesená",J501,0)</f>
        <v>0</v>
      </c>
      <c r="BI501" s="223">
        <f>IF(N501="nulová",J501,0)</f>
        <v>0</v>
      </c>
      <c r="BJ501" s="15" t="s">
        <v>90</v>
      </c>
      <c r="BK501" s="223">
        <f>ROUND(I501*H501,2)</f>
        <v>0</v>
      </c>
      <c r="BL501" s="15" t="s">
        <v>153</v>
      </c>
      <c r="BM501" s="222" t="s">
        <v>3267</v>
      </c>
    </row>
    <row r="502" spans="1:47" s="2" customFormat="1" ht="12">
      <c r="A502" s="37"/>
      <c r="B502" s="38"/>
      <c r="C502" s="39"/>
      <c r="D502" s="224" t="s">
        <v>160</v>
      </c>
      <c r="E502" s="39"/>
      <c r="F502" s="225" t="s">
        <v>1461</v>
      </c>
      <c r="G502" s="39"/>
      <c r="H502" s="39"/>
      <c r="I502" s="226"/>
      <c r="J502" s="39"/>
      <c r="K502" s="39"/>
      <c r="L502" s="43"/>
      <c r="M502" s="227"/>
      <c r="N502" s="228"/>
      <c r="O502" s="90"/>
      <c r="P502" s="90"/>
      <c r="Q502" s="90"/>
      <c r="R502" s="90"/>
      <c r="S502" s="90"/>
      <c r="T502" s="91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T502" s="15" t="s">
        <v>160</v>
      </c>
      <c r="AU502" s="15" t="s">
        <v>90</v>
      </c>
    </row>
    <row r="503" spans="1:51" s="13" customFormat="1" ht="12">
      <c r="A503" s="13"/>
      <c r="B503" s="239"/>
      <c r="C503" s="240"/>
      <c r="D503" s="224" t="s">
        <v>223</v>
      </c>
      <c r="E503" s="241" t="s">
        <v>2441</v>
      </c>
      <c r="F503" s="242" t="s">
        <v>3268</v>
      </c>
      <c r="G503" s="240"/>
      <c r="H503" s="243">
        <v>127.92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223</v>
      </c>
      <c r="AU503" s="249" t="s">
        <v>90</v>
      </c>
      <c r="AV503" s="13" t="s">
        <v>162</v>
      </c>
      <c r="AW503" s="13" t="s">
        <v>38</v>
      </c>
      <c r="AX503" s="13" t="s">
        <v>82</v>
      </c>
      <c r="AY503" s="249" t="s">
        <v>154</v>
      </c>
    </row>
    <row r="504" spans="1:51" s="13" customFormat="1" ht="12">
      <c r="A504" s="13"/>
      <c r="B504" s="239"/>
      <c r="C504" s="240"/>
      <c r="D504" s="224" t="s">
        <v>223</v>
      </c>
      <c r="E504" s="241" t="s">
        <v>3269</v>
      </c>
      <c r="F504" s="242" t="s">
        <v>3270</v>
      </c>
      <c r="G504" s="240"/>
      <c r="H504" s="243">
        <v>1.45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9" t="s">
        <v>223</v>
      </c>
      <c r="AU504" s="249" t="s">
        <v>90</v>
      </c>
      <c r="AV504" s="13" t="s">
        <v>162</v>
      </c>
      <c r="AW504" s="13" t="s">
        <v>38</v>
      </c>
      <c r="AX504" s="13" t="s">
        <v>82</v>
      </c>
      <c r="AY504" s="249" t="s">
        <v>154</v>
      </c>
    </row>
    <row r="505" spans="1:51" s="13" customFormat="1" ht="12">
      <c r="A505" s="13"/>
      <c r="B505" s="239"/>
      <c r="C505" s="240"/>
      <c r="D505" s="224" t="s">
        <v>223</v>
      </c>
      <c r="E505" s="241" t="s">
        <v>3271</v>
      </c>
      <c r="F505" s="242" t="s">
        <v>3272</v>
      </c>
      <c r="G505" s="240"/>
      <c r="H505" s="243">
        <v>129.37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9" t="s">
        <v>223</v>
      </c>
      <c r="AU505" s="249" t="s">
        <v>90</v>
      </c>
      <c r="AV505" s="13" t="s">
        <v>162</v>
      </c>
      <c r="AW505" s="13" t="s">
        <v>38</v>
      </c>
      <c r="AX505" s="13" t="s">
        <v>90</v>
      </c>
      <c r="AY505" s="249" t="s">
        <v>154</v>
      </c>
    </row>
    <row r="506" spans="1:65" s="2" customFormat="1" ht="24.15" customHeight="1">
      <c r="A506" s="37"/>
      <c r="B506" s="38"/>
      <c r="C506" s="210" t="s">
        <v>1140</v>
      </c>
      <c r="D506" s="210" t="s">
        <v>155</v>
      </c>
      <c r="E506" s="211" t="s">
        <v>1475</v>
      </c>
      <c r="F506" s="212" t="s">
        <v>1476</v>
      </c>
      <c r="G506" s="213" t="s">
        <v>253</v>
      </c>
      <c r="H506" s="214">
        <v>505.3</v>
      </c>
      <c r="I506" s="215"/>
      <c r="J506" s="216">
        <f>ROUND(I506*H506,2)</f>
        <v>0</v>
      </c>
      <c r="K506" s="217"/>
      <c r="L506" s="43"/>
      <c r="M506" s="218" t="s">
        <v>1</v>
      </c>
      <c r="N506" s="219" t="s">
        <v>47</v>
      </c>
      <c r="O506" s="90"/>
      <c r="P506" s="220">
        <f>O506*H506</f>
        <v>0</v>
      </c>
      <c r="Q506" s="220">
        <v>0.00208</v>
      </c>
      <c r="R506" s="220">
        <f>Q506*H506</f>
        <v>1.051024</v>
      </c>
      <c r="S506" s="220">
        <v>0</v>
      </c>
      <c r="T506" s="221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22" t="s">
        <v>153</v>
      </c>
      <c r="AT506" s="222" t="s">
        <v>155</v>
      </c>
      <c r="AU506" s="222" t="s">
        <v>90</v>
      </c>
      <c r="AY506" s="15" t="s">
        <v>154</v>
      </c>
      <c r="BE506" s="223">
        <f>IF(N506="základní",J506,0)</f>
        <v>0</v>
      </c>
      <c r="BF506" s="223">
        <f>IF(N506="snížená",J506,0)</f>
        <v>0</v>
      </c>
      <c r="BG506" s="223">
        <f>IF(N506="zákl. přenesená",J506,0)</f>
        <v>0</v>
      </c>
      <c r="BH506" s="223">
        <f>IF(N506="sníž. přenesená",J506,0)</f>
        <v>0</v>
      </c>
      <c r="BI506" s="223">
        <f>IF(N506="nulová",J506,0)</f>
        <v>0</v>
      </c>
      <c r="BJ506" s="15" t="s">
        <v>90</v>
      </c>
      <c r="BK506" s="223">
        <f>ROUND(I506*H506,2)</f>
        <v>0</v>
      </c>
      <c r="BL506" s="15" t="s">
        <v>153</v>
      </c>
      <c r="BM506" s="222" t="s">
        <v>3273</v>
      </c>
    </row>
    <row r="507" spans="1:47" s="2" customFormat="1" ht="12">
      <c r="A507" s="37"/>
      <c r="B507" s="38"/>
      <c r="C507" s="39"/>
      <c r="D507" s="224" t="s">
        <v>160</v>
      </c>
      <c r="E507" s="39"/>
      <c r="F507" s="225" t="s">
        <v>3274</v>
      </c>
      <c r="G507" s="39"/>
      <c r="H507" s="39"/>
      <c r="I507" s="226"/>
      <c r="J507" s="39"/>
      <c r="K507" s="39"/>
      <c r="L507" s="43"/>
      <c r="M507" s="227"/>
      <c r="N507" s="228"/>
      <c r="O507" s="90"/>
      <c r="P507" s="90"/>
      <c r="Q507" s="90"/>
      <c r="R507" s="90"/>
      <c r="S507" s="90"/>
      <c r="T507" s="91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15" t="s">
        <v>160</v>
      </c>
      <c r="AU507" s="15" t="s">
        <v>90</v>
      </c>
    </row>
    <row r="508" spans="1:51" s="13" customFormat="1" ht="12">
      <c r="A508" s="13"/>
      <c r="B508" s="239"/>
      <c r="C508" s="240"/>
      <c r="D508" s="224" t="s">
        <v>223</v>
      </c>
      <c r="E508" s="241" t="s">
        <v>2447</v>
      </c>
      <c r="F508" s="242" t="s">
        <v>3275</v>
      </c>
      <c r="G508" s="240"/>
      <c r="H508" s="243">
        <v>5.1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223</v>
      </c>
      <c r="AU508" s="249" t="s">
        <v>90</v>
      </c>
      <c r="AV508" s="13" t="s">
        <v>162</v>
      </c>
      <c r="AW508" s="13" t="s">
        <v>38</v>
      </c>
      <c r="AX508" s="13" t="s">
        <v>82</v>
      </c>
      <c r="AY508" s="249" t="s">
        <v>154</v>
      </c>
    </row>
    <row r="509" spans="1:51" s="13" customFormat="1" ht="12">
      <c r="A509" s="13"/>
      <c r="B509" s="239"/>
      <c r="C509" s="240"/>
      <c r="D509" s="224" t="s">
        <v>223</v>
      </c>
      <c r="E509" s="241" t="s">
        <v>3276</v>
      </c>
      <c r="F509" s="242" t="s">
        <v>3277</v>
      </c>
      <c r="G509" s="240"/>
      <c r="H509" s="243">
        <v>500.2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9" t="s">
        <v>223</v>
      </c>
      <c r="AU509" s="249" t="s">
        <v>90</v>
      </c>
      <c r="AV509" s="13" t="s">
        <v>162</v>
      </c>
      <c r="AW509" s="13" t="s">
        <v>38</v>
      </c>
      <c r="AX509" s="13" t="s">
        <v>82</v>
      </c>
      <c r="AY509" s="249" t="s">
        <v>154</v>
      </c>
    </row>
    <row r="510" spans="1:51" s="13" customFormat="1" ht="12">
      <c r="A510" s="13"/>
      <c r="B510" s="239"/>
      <c r="C510" s="240"/>
      <c r="D510" s="224" t="s">
        <v>223</v>
      </c>
      <c r="E510" s="241" t="s">
        <v>3278</v>
      </c>
      <c r="F510" s="242" t="s">
        <v>3279</v>
      </c>
      <c r="G510" s="240"/>
      <c r="H510" s="243">
        <v>505.3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9" t="s">
        <v>223</v>
      </c>
      <c r="AU510" s="249" t="s">
        <v>90</v>
      </c>
      <c r="AV510" s="13" t="s">
        <v>162</v>
      </c>
      <c r="AW510" s="13" t="s">
        <v>38</v>
      </c>
      <c r="AX510" s="13" t="s">
        <v>90</v>
      </c>
      <c r="AY510" s="249" t="s">
        <v>154</v>
      </c>
    </row>
    <row r="511" spans="1:65" s="2" customFormat="1" ht="24.15" customHeight="1">
      <c r="A511" s="37"/>
      <c r="B511" s="38"/>
      <c r="C511" s="210" t="s">
        <v>1144</v>
      </c>
      <c r="D511" s="210" t="s">
        <v>155</v>
      </c>
      <c r="E511" s="211" t="s">
        <v>1493</v>
      </c>
      <c r="F511" s="212" t="s">
        <v>1494</v>
      </c>
      <c r="G511" s="213" t="s">
        <v>253</v>
      </c>
      <c r="H511" s="214">
        <v>505.3</v>
      </c>
      <c r="I511" s="215"/>
      <c r="J511" s="216">
        <f>ROUND(I511*H511,2)</f>
        <v>0</v>
      </c>
      <c r="K511" s="217"/>
      <c r="L511" s="43"/>
      <c r="M511" s="218" t="s">
        <v>1</v>
      </c>
      <c r="N511" s="219" t="s">
        <v>47</v>
      </c>
      <c r="O511" s="90"/>
      <c r="P511" s="220">
        <f>O511*H511</f>
        <v>0</v>
      </c>
      <c r="Q511" s="220">
        <v>0.00018</v>
      </c>
      <c r="R511" s="220">
        <f>Q511*H511</f>
        <v>0.09095400000000001</v>
      </c>
      <c r="S511" s="220">
        <v>0</v>
      </c>
      <c r="T511" s="221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22" t="s">
        <v>153</v>
      </c>
      <c r="AT511" s="222" t="s">
        <v>155</v>
      </c>
      <c r="AU511" s="222" t="s">
        <v>90</v>
      </c>
      <c r="AY511" s="15" t="s">
        <v>154</v>
      </c>
      <c r="BE511" s="223">
        <f>IF(N511="základní",J511,0)</f>
        <v>0</v>
      </c>
      <c r="BF511" s="223">
        <f>IF(N511="snížená",J511,0)</f>
        <v>0</v>
      </c>
      <c r="BG511" s="223">
        <f>IF(N511="zákl. přenesená",J511,0)</f>
        <v>0</v>
      </c>
      <c r="BH511" s="223">
        <f>IF(N511="sníž. přenesená",J511,0)</f>
        <v>0</v>
      </c>
      <c r="BI511" s="223">
        <f>IF(N511="nulová",J511,0)</f>
        <v>0</v>
      </c>
      <c r="BJ511" s="15" t="s">
        <v>90</v>
      </c>
      <c r="BK511" s="223">
        <f>ROUND(I511*H511,2)</f>
        <v>0</v>
      </c>
      <c r="BL511" s="15" t="s">
        <v>153</v>
      </c>
      <c r="BM511" s="222" t="s">
        <v>3280</v>
      </c>
    </row>
    <row r="512" spans="1:47" s="2" customFormat="1" ht="12">
      <c r="A512" s="37"/>
      <c r="B512" s="38"/>
      <c r="C512" s="39"/>
      <c r="D512" s="224" t="s">
        <v>160</v>
      </c>
      <c r="E512" s="39"/>
      <c r="F512" s="225" t="s">
        <v>3281</v>
      </c>
      <c r="G512" s="39"/>
      <c r="H512" s="39"/>
      <c r="I512" s="226"/>
      <c r="J512" s="39"/>
      <c r="K512" s="39"/>
      <c r="L512" s="43"/>
      <c r="M512" s="227"/>
      <c r="N512" s="228"/>
      <c r="O512" s="90"/>
      <c r="P512" s="90"/>
      <c r="Q512" s="90"/>
      <c r="R512" s="90"/>
      <c r="S512" s="90"/>
      <c r="T512" s="91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5" t="s">
        <v>160</v>
      </c>
      <c r="AU512" s="15" t="s">
        <v>90</v>
      </c>
    </row>
    <row r="513" spans="1:51" s="13" customFormat="1" ht="12">
      <c r="A513" s="13"/>
      <c r="B513" s="239"/>
      <c r="C513" s="240"/>
      <c r="D513" s="224" t="s">
        <v>223</v>
      </c>
      <c r="E513" s="241" t="s">
        <v>2450</v>
      </c>
      <c r="F513" s="242" t="s">
        <v>3264</v>
      </c>
      <c r="G513" s="240"/>
      <c r="H513" s="243">
        <v>5.1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9" t="s">
        <v>223</v>
      </c>
      <c r="AU513" s="249" t="s">
        <v>90</v>
      </c>
      <c r="AV513" s="13" t="s">
        <v>162</v>
      </c>
      <c r="AW513" s="13" t="s">
        <v>38</v>
      </c>
      <c r="AX513" s="13" t="s">
        <v>82</v>
      </c>
      <c r="AY513" s="249" t="s">
        <v>154</v>
      </c>
    </row>
    <row r="514" spans="1:51" s="13" customFormat="1" ht="12">
      <c r="A514" s="13"/>
      <c r="B514" s="239"/>
      <c r="C514" s="240"/>
      <c r="D514" s="224" t="s">
        <v>223</v>
      </c>
      <c r="E514" s="241" t="s">
        <v>2452</v>
      </c>
      <c r="F514" s="242" t="s">
        <v>3282</v>
      </c>
      <c r="G514" s="240"/>
      <c r="H514" s="243">
        <v>500.2</v>
      </c>
      <c r="I514" s="244"/>
      <c r="J514" s="240"/>
      <c r="K514" s="240"/>
      <c r="L514" s="245"/>
      <c r="M514" s="246"/>
      <c r="N514" s="247"/>
      <c r="O514" s="247"/>
      <c r="P514" s="247"/>
      <c r="Q514" s="247"/>
      <c r="R514" s="247"/>
      <c r="S514" s="247"/>
      <c r="T514" s="24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9" t="s">
        <v>223</v>
      </c>
      <c r="AU514" s="249" t="s">
        <v>90</v>
      </c>
      <c r="AV514" s="13" t="s">
        <v>162</v>
      </c>
      <c r="AW514" s="13" t="s">
        <v>38</v>
      </c>
      <c r="AX514" s="13" t="s">
        <v>82</v>
      </c>
      <c r="AY514" s="249" t="s">
        <v>154</v>
      </c>
    </row>
    <row r="515" spans="1:51" s="13" customFormat="1" ht="12">
      <c r="A515" s="13"/>
      <c r="B515" s="239"/>
      <c r="C515" s="240"/>
      <c r="D515" s="224" t="s">
        <v>223</v>
      </c>
      <c r="E515" s="241" t="s">
        <v>2454</v>
      </c>
      <c r="F515" s="242" t="s">
        <v>3279</v>
      </c>
      <c r="G515" s="240"/>
      <c r="H515" s="243">
        <v>505.3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9" t="s">
        <v>223</v>
      </c>
      <c r="AU515" s="249" t="s">
        <v>90</v>
      </c>
      <c r="AV515" s="13" t="s">
        <v>162</v>
      </c>
      <c r="AW515" s="13" t="s">
        <v>38</v>
      </c>
      <c r="AX515" s="13" t="s">
        <v>90</v>
      </c>
      <c r="AY515" s="249" t="s">
        <v>154</v>
      </c>
    </row>
    <row r="516" spans="1:65" s="2" customFormat="1" ht="14.4" customHeight="1">
      <c r="A516" s="37"/>
      <c r="B516" s="38"/>
      <c r="C516" s="210" t="s">
        <v>1148</v>
      </c>
      <c r="D516" s="210" t="s">
        <v>155</v>
      </c>
      <c r="E516" s="211" t="s">
        <v>3283</v>
      </c>
      <c r="F516" s="212" t="s">
        <v>3284</v>
      </c>
      <c r="G516" s="213" t="s">
        <v>220</v>
      </c>
      <c r="H516" s="214">
        <v>6.8</v>
      </c>
      <c r="I516" s="215"/>
      <c r="J516" s="216">
        <f>ROUND(I516*H516,2)</f>
        <v>0</v>
      </c>
      <c r="K516" s="217"/>
      <c r="L516" s="43"/>
      <c r="M516" s="218" t="s">
        <v>1</v>
      </c>
      <c r="N516" s="219" t="s">
        <v>47</v>
      </c>
      <c r="O516" s="90"/>
      <c r="P516" s="220">
        <f>O516*H516</f>
        <v>0</v>
      </c>
      <c r="Q516" s="220">
        <v>0.08246</v>
      </c>
      <c r="R516" s="220">
        <f>Q516*H516</f>
        <v>0.560728</v>
      </c>
      <c r="S516" s="220">
        <v>0</v>
      </c>
      <c r="T516" s="221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22" t="s">
        <v>153</v>
      </c>
      <c r="AT516" s="222" t="s">
        <v>155</v>
      </c>
      <c r="AU516" s="222" t="s">
        <v>90</v>
      </c>
      <c r="AY516" s="15" t="s">
        <v>154</v>
      </c>
      <c r="BE516" s="223">
        <f>IF(N516="základní",J516,0)</f>
        <v>0</v>
      </c>
      <c r="BF516" s="223">
        <f>IF(N516="snížená",J516,0)</f>
        <v>0</v>
      </c>
      <c r="BG516" s="223">
        <f>IF(N516="zákl. přenesená",J516,0)</f>
        <v>0</v>
      </c>
      <c r="BH516" s="223">
        <f>IF(N516="sníž. přenesená",J516,0)</f>
        <v>0</v>
      </c>
      <c r="BI516" s="223">
        <f>IF(N516="nulová",J516,0)</f>
        <v>0</v>
      </c>
      <c r="BJ516" s="15" t="s">
        <v>90</v>
      </c>
      <c r="BK516" s="223">
        <f>ROUND(I516*H516,2)</f>
        <v>0</v>
      </c>
      <c r="BL516" s="15" t="s">
        <v>153</v>
      </c>
      <c r="BM516" s="222" t="s">
        <v>3285</v>
      </c>
    </row>
    <row r="517" spans="1:47" s="2" customFormat="1" ht="12">
      <c r="A517" s="37"/>
      <c r="B517" s="38"/>
      <c r="C517" s="39"/>
      <c r="D517" s="224" t="s">
        <v>160</v>
      </c>
      <c r="E517" s="39"/>
      <c r="F517" s="225" t="s">
        <v>3286</v>
      </c>
      <c r="G517" s="39"/>
      <c r="H517" s="39"/>
      <c r="I517" s="226"/>
      <c r="J517" s="39"/>
      <c r="K517" s="39"/>
      <c r="L517" s="43"/>
      <c r="M517" s="227"/>
      <c r="N517" s="228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5" t="s">
        <v>160</v>
      </c>
      <c r="AU517" s="15" t="s">
        <v>90</v>
      </c>
    </row>
    <row r="518" spans="1:51" s="13" customFormat="1" ht="12">
      <c r="A518" s="13"/>
      <c r="B518" s="239"/>
      <c r="C518" s="240"/>
      <c r="D518" s="224" t="s">
        <v>223</v>
      </c>
      <c r="E518" s="241" t="s">
        <v>2457</v>
      </c>
      <c r="F518" s="242" t="s">
        <v>3287</v>
      </c>
      <c r="G518" s="240"/>
      <c r="H518" s="243">
        <v>6.8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9" t="s">
        <v>223</v>
      </c>
      <c r="AU518" s="249" t="s">
        <v>90</v>
      </c>
      <c r="AV518" s="13" t="s">
        <v>162</v>
      </c>
      <c r="AW518" s="13" t="s">
        <v>38</v>
      </c>
      <c r="AX518" s="13" t="s">
        <v>90</v>
      </c>
      <c r="AY518" s="249" t="s">
        <v>154</v>
      </c>
    </row>
    <row r="519" spans="1:65" s="2" customFormat="1" ht="24.15" customHeight="1">
      <c r="A519" s="37"/>
      <c r="B519" s="38"/>
      <c r="C519" s="210" t="s">
        <v>1152</v>
      </c>
      <c r="D519" s="210" t="s">
        <v>155</v>
      </c>
      <c r="E519" s="211" t="s">
        <v>1527</v>
      </c>
      <c r="F519" s="212" t="s">
        <v>1528</v>
      </c>
      <c r="G519" s="213" t="s">
        <v>253</v>
      </c>
      <c r="H519" s="214">
        <v>664.3</v>
      </c>
      <c r="I519" s="215"/>
      <c r="J519" s="216">
        <f>ROUND(I519*H519,2)</f>
        <v>0</v>
      </c>
      <c r="K519" s="217"/>
      <c r="L519" s="43"/>
      <c r="M519" s="218" t="s">
        <v>1</v>
      </c>
      <c r="N519" s="219" t="s">
        <v>47</v>
      </c>
      <c r="O519" s="90"/>
      <c r="P519" s="220">
        <f>O519*H519</f>
        <v>0</v>
      </c>
      <c r="Q519" s="220">
        <v>0.0269</v>
      </c>
      <c r="R519" s="220">
        <f>Q519*H519</f>
        <v>17.86967</v>
      </c>
      <c r="S519" s="220">
        <v>0</v>
      </c>
      <c r="T519" s="221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22" t="s">
        <v>153</v>
      </c>
      <c r="AT519" s="222" t="s">
        <v>155</v>
      </c>
      <c r="AU519" s="222" t="s">
        <v>90</v>
      </c>
      <c r="AY519" s="15" t="s">
        <v>154</v>
      </c>
      <c r="BE519" s="223">
        <f>IF(N519="základní",J519,0)</f>
        <v>0</v>
      </c>
      <c r="BF519" s="223">
        <f>IF(N519="snížená",J519,0)</f>
        <v>0</v>
      </c>
      <c r="BG519" s="223">
        <f>IF(N519="zákl. přenesená",J519,0)</f>
        <v>0</v>
      </c>
      <c r="BH519" s="223">
        <f>IF(N519="sníž. přenesená",J519,0)</f>
        <v>0</v>
      </c>
      <c r="BI519" s="223">
        <f>IF(N519="nulová",J519,0)</f>
        <v>0</v>
      </c>
      <c r="BJ519" s="15" t="s">
        <v>90</v>
      </c>
      <c r="BK519" s="223">
        <f>ROUND(I519*H519,2)</f>
        <v>0</v>
      </c>
      <c r="BL519" s="15" t="s">
        <v>153</v>
      </c>
      <c r="BM519" s="222" t="s">
        <v>3288</v>
      </c>
    </row>
    <row r="520" spans="1:47" s="2" customFormat="1" ht="12">
      <c r="A520" s="37"/>
      <c r="B520" s="38"/>
      <c r="C520" s="39"/>
      <c r="D520" s="224" t="s">
        <v>160</v>
      </c>
      <c r="E520" s="39"/>
      <c r="F520" s="225" t="s">
        <v>3289</v>
      </c>
      <c r="G520" s="39"/>
      <c r="H520" s="39"/>
      <c r="I520" s="226"/>
      <c r="J520" s="39"/>
      <c r="K520" s="39"/>
      <c r="L520" s="43"/>
      <c r="M520" s="227"/>
      <c r="N520" s="228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5" t="s">
        <v>160</v>
      </c>
      <c r="AU520" s="15" t="s">
        <v>90</v>
      </c>
    </row>
    <row r="521" spans="1:51" s="13" customFormat="1" ht="12">
      <c r="A521" s="13"/>
      <c r="B521" s="239"/>
      <c r="C521" s="240"/>
      <c r="D521" s="224" t="s">
        <v>223</v>
      </c>
      <c r="E521" s="241" t="s">
        <v>2460</v>
      </c>
      <c r="F521" s="242" t="s">
        <v>3290</v>
      </c>
      <c r="G521" s="240"/>
      <c r="H521" s="243">
        <v>654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223</v>
      </c>
      <c r="AU521" s="249" t="s">
        <v>90</v>
      </c>
      <c r="AV521" s="13" t="s">
        <v>162</v>
      </c>
      <c r="AW521" s="13" t="s">
        <v>38</v>
      </c>
      <c r="AX521" s="13" t="s">
        <v>82</v>
      </c>
      <c r="AY521" s="249" t="s">
        <v>154</v>
      </c>
    </row>
    <row r="522" spans="1:51" s="13" customFormat="1" ht="12">
      <c r="A522" s="13"/>
      <c r="B522" s="239"/>
      <c r="C522" s="240"/>
      <c r="D522" s="224" t="s">
        <v>223</v>
      </c>
      <c r="E522" s="241" t="s">
        <v>3291</v>
      </c>
      <c r="F522" s="242" t="s">
        <v>3292</v>
      </c>
      <c r="G522" s="240"/>
      <c r="H522" s="243">
        <v>10.3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9" t="s">
        <v>223</v>
      </c>
      <c r="AU522" s="249" t="s">
        <v>90</v>
      </c>
      <c r="AV522" s="13" t="s">
        <v>162</v>
      </c>
      <c r="AW522" s="13" t="s">
        <v>38</v>
      </c>
      <c r="AX522" s="13" t="s">
        <v>82</v>
      </c>
      <c r="AY522" s="249" t="s">
        <v>154</v>
      </c>
    </row>
    <row r="523" spans="1:51" s="13" customFormat="1" ht="12">
      <c r="A523" s="13"/>
      <c r="B523" s="239"/>
      <c r="C523" s="240"/>
      <c r="D523" s="224" t="s">
        <v>223</v>
      </c>
      <c r="E523" s="241" t="s">
        <v>3293</v>
      </c>
      <c r="F523" s="242" t="s">
        <v>3294</v>
      </c>
      <c r="G523" s="240"/>
      <c r="H523" s="243">
        <v>664.3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9" t="s">
        <v>223</v>
      </c>
      <c r="AU523" s="249" t="s">
        <v>90</v>
      </c>
      <c r="AV523" s="13" t="s">
        <v>162</v>
      </c>
      <c r="AW523" s="13" t="s">
        <v>38</v>
      </c>
      <c r="AX523" s="13" t="s">
        <v>90</v>
      </c>
      <c r="AY523" s="249" t="s">
        <v>154</v>
      </c>
    </row>
    <row r="524" spans="1:65" s="2" customFormat="1" ht="14.4" customHeight="1">
      <c r="A524" s="37"/>
      <c r="B524" s="38"/>
      <c r="C524" s="255" t="s">
        <v>1156</v>
      </c>
      <c r="D524" s="255" t="s">
        <v>253</v>
      </c>
      <c r="E524" s="256" t="s">
        <v>1551</v>
      </c>
      <c r="F524" s="257" t="s">
        <v>1552</v>
      </c>
      <c r="G524" s="258" t="s">
        <v>486</v>
      </c>
      <c r="H524" s="259">
        <v>2.806</v>
      </c>
      <c r="I524" s="260"/>
      <c r="J524" s="261">
        <f>ROUND(I524*H524,2)</f>
        <v>0</v>
      </c>
      <c r="K524" s="262"/>
      <c r="L524" s="263"/>
      <c r="M524" s="264" t="s">
        <v>1</v>
      </c>
      <c r="N524" s="265" t="s">
        <v>47</v>
      </c>
      <c r="O524" s="90"/>
      <c r="P524" s="220">
        <f>O524*H524</f>
        <v>0</v>
      </c>
      <c r="Q524" s="220">
        <v>1</v>
      </c>
      <c r="R524" s="220">
        <f>Q524*H524</f>
        <v>2.806</v>
      </c>
      <c r="S524" s="220">
        <v>0</v>
      </c>
      <c r="T524" s="221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22" t="s">
        <v>192</v>
      </c>
      <c r="AT524" s="222" t="s">
        <v>253</v>
      </c>
      <c r="AU524" s="222" t="s">
        <v>90</v>
      </c>
      <c r="AY524" s="15" t="s">
        <v>154</v>
      </c>
      <c r="BE524" s="223">
        <f>IF(N524="základní",J524,0)</f>
        <v>0</v>
      </c>
      <c r="BF524" s="223">
        <f>IF(N524="snížená",J524,0)</f>
        <v>0</v>
      </c>
      <c r="BG524" s="223">
        <f>IF(N524="zákl. přenesená",J524,0)</f>
        <v>0</v>
      </c>
      <c r="BH524" s="223">
        <f>IF(N524="sníž. přenesená",J524,0)</f>
        <v>0</v>
      </c>
      <c r="BI524" s="223">
        <f>IF(N524="nulová",J524,0)</f>
        <v>0</v>
      </c>
      <c r="BJ524" s="15" t="s">
        <v>90</v>
      </c>
      <c r="BK524" s="223">
        <f>ROUND(I524*H524,2)</f>
        <v>0</v>
      </c>
      <c r="BL524" s="15" t="s">
        <v>153</v>
      </c>
      <c r="BM524" s="222" t="s">
        <v>3295</v>
      </c>
    </row>
    <row r="525" spans="1:47" s="2" customFormat="1" ht="12">
      <c r="A525" s="37"/>
      <c r="B525" s="38"/>
      <c r="C525" s="39"/>
      <c r="D525" s="224" t="s">
        <v>160</v>
      </c>
      <c r="E525" s="39"/>
      <c r="F525" s="225" t="s">
        <v>1554</v>
      </c>
      <c r="G525" s="39"/>
      <c r="H525" s="39"/>
      <c r="I525" s="226"/>
      <c r="J525" s="39"/>
      <c r="K525" s="39"/>
      <c r="L525" s="43"/>
      <c r="M525" s="227"/>
      <c r="N525" s="228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5" t="s">
        <v>160</v>
      </c>
      <c r="AU525" s="15" t="s">
        <v>90</v>
      </c>
    </row>
    <row r="526" spans="1:51" s="13" customFormat="1" ht="12">
      <c r="A526" s="13"/>
      <c r="B526" s="239"/>
      <c r="C526" s="240"/>
      <c r="D526" s="224" t="s">
        <v>223</v>
      </c>
      <c r="E526" s="241" t="s">
        <v>2463</v>
      </c>
      <c r="F526" s="242" t="s">
        <v>3296</v>
      </c>
      <c r="G526" s="240"/>
      <c r="H526" s="243">
        <v>2.806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223</v>
      </c>
      <c r="AU526" s="249" t="s">
        <v>90</v>
      </c>
      <c r="AV526" s="13" t="s">
        <v>162</v>
      </c>
      <c r="AW526" s="13" t="s">
        <v>38</v>
      </c>
      <c r="AX526" s="13" t="s">
        <v>90</v>
      </c>
      <c r="AY526" s="249" t="s">
        <v>154</v>
      </c>
    </row>
    <row r="527" spans="1:65" s="2" customFormat="1" ht="24.15" customHeight="1">
      <c r="A527" s="37"/>
      <c r="B527" s="38"/>
      <c r="C527" s="210" t="s">
        <v>1162</v>
      </c>
      <c r="D527" s="210" t="s">
        <v>155</v>
      </c>
      <c r="E527" s="211" t="s">
        <v>1558</v>
      </c>
      <c r="F527" s="212" t="s">
        <v>1559</v>
      </c>
      <c r="G527" s="213" t="s">
        <v>253</v>
      </c>
      <c r="H527" s="214">
        <v>6</v>
      </c>
      <c r="I527" s="215"/>
      <c r="J527" s="216">
        <f>ROUND(I527*H527,2)</f>
        <v>0</v>
      </c>
      <c r="K527" s="217"/>
      <c r="L527" s="43"/>
      <c r="M527" s="218" t="s">
        <v>1</v>
      </c>
      <c r="N527" s="219" t="s">
        <v>47</v>
      </c>
      <c r="O527" s="90"/>
      <c r="P527" s="220">
        <f>O527*H527</f>
        <v>0</v>
      </c>
      <c r="Q527" s="220">
        <v>0.00098</v>
      </c>
      <c r="R527" s="220">
        <f>Q527*H527</f>
        <v>0.00588</v>
      </c>
      <c r="S527" s="220">
        <v>0</v>
      </c>
      <c r="T527" s="221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22" t="s">
        <v>153</v>
      </c>
      <c r="AT527" s="222" t="s">
        <v>155</v>
      </c>
      <c r="AU527" s="222" t="s">
        <v>90</v>
      </c>
      <c r="AY527" s="15" t="s">
        <v>154</v>
      </c>
      <c r="BE527" s="223">
        <f>IF(N527="základní",J527,0)</f>
        <v>0</v>
      </c>
      <c r="BF527" s="223">
        <f>IF(N527="snížená",J527,0)</f>
        <v>0</v>
      </c>
      <c r="BG527" s="223">
        <f>IF(N527="zákl. přenesená",J527,0)</f>
        <v>0</v>
      </c>
      <c r="BH527" s="223">
        <f>IF(N527="sníž. přenesená",J527,0)</f>
        <v>0</v>
      </c>
      <c r="BI527" s="223">
        <f>IF(N527="nulová",J527,0)</f>
        <v>0</v>
      </c>
      <c r="BJ527" s="15" t="s">
        <v>90</v>
      </c>
      <c r="BK527" s="223">
        <f>ROUND(I527*H527,2)</f>
        <v>0</v>
      </c>
      <c r="BL527" s="15" t="s">
        <v>153</v>
      </c>
      <c r="BM527" s="222" t="s">
        <v>3297</v>
      </c>
    </row>
    <row r="528" spans="1:47" s="2" customFormat="1" ht="12">
      <c r="A528" s="37"/>
      <c r="B528" s="38"/>
      <c r="C528" s="39"/>
      <c r="D528" s="224" t="s">
        <v>160</v>
      </c>
      <c r="E528" s="39"/>
      <c r="F528" s="225" t="s">
        <v>1561</v>
      </c>
      <c r="G528" s="39"/>
      <c r="H528" s="39"/>
      <c r="I528" s="226"/>
      <c r="J528" s="39"/>
      <c r="K528" s="39"/>
      <c r="L528" s="43"/>
      <c r="M528" s="227"/>
      <c r="N528" s="228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5" t="s">
        <v>160</v>
      </c>
      <c r="AU528" s="15" t="s">
        <v>90</v>
      </c>
    </row>
    <row r="529" spans="1:51" s="13" customFormat="1" ht="12">
      <c r="A529" s="13"/>
      <c r="B529" s="239"/>
      <c r="C529" s="240"/>
      <c r="D529" s="224" t="s">
        <v>223</v>
      </c>
      <c r="E529" s="241" t="s">
        <v>1167</v>
      </c>
      <c r="F529" s="242" t="s">
        <v>3298</v>
      </c>
      <c r="G529" s="240"/>
      <c r="H529" s="243">
        <v>6</v>
      </c>
      <c r="I529" s="244"/>
      <c r="J529" s="240"/>
      <c r="K529" s="240"/>
      <c r="L529" s="245"/>
      <c r="M529" s="246"/>
      <c r="N529" s="247"/>
      <c r="O529" s="247"/>
      <c r="P529" s="247"/>
      <c r="Q529" s="247"/>
      <c r="R529" s="247"/>
      <c r="S529" s="247"/>
      <c r="T529" s="24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9" t="s">
        <v>223</v>
      </c>
      <c r="AU529" s="249" t="s">
        <v>90</v>
      </c>
      <c r="AV529" s="13" t="s">
        <v>162</v>
      </c>
      <c r="AW529" s="13" t="s">
        <v>38</v>
      </c>
      <c r="AX529" s="13" t="s">
        <v>90</v>
      </c>
      <c r="AY529" s="249" t="s">
        <v>154</v>
      </c>
    </row>
    <row r="530" spans="1:63" s="11" customFormat="1" ht="25.9" customHeight="1">
      <c r="A530" s="11"/>
      <c r="B530" s="196"/>
      <c r="C530" s="197"/>
      <c r="D530" s="198" t="s">
        <v>81</v>
      </c>
      <c r="E530" s="199" t="s">
        <v>1092</v>
      </c>
      <c r="F530" s="199" t="s">
        <v>1652</v>
      </c>
      <c r="G530" s="197"/>
      <c r="H530" s="197"/>
      <c r="I530" s="200"/>
      <c r="J530" s="201">
        <f>BK530</f>
        <v>0</v>
      </c>
      <c r="K530" s="197"/>
      <c r="L530" s="202"/>
      <c r="M530" s="203"/>
      <c r="N530" s="204"/>
      <c r="O530" s="204"/>
      <c r="P530" s="205">
        <f>SUM(P531:P556)</f>
        <v>0</v>
      </c>
      <c r="Q530" s="204"/>
      <c r="R530" s="205">
        <f>SUM(R531:R556)</f>
        <v>52.70285526</v>
      </c>
      <c r="S530" s="204"/>
      <c r="T530" s="206">
        <f>SUM(T531:T556)</f>
        <v>1041.14826</v>
      </c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R530" s="207" t="s">
        <v>153</v>
      </c>
      <c r="AT530" s="208" t="s">
        <v>81</v>
      </c>
      <c r="AU530" s="208" t="s">
        <v>82</v>
      </c>
      <c r="AY530" s="207" t="s">
        <v>154</v>
      </c>
      <c r="BK530" s="209">
        <f>SUM(BK531:BK556)</f>
        <v>0</v>
      </c>
    </row>
    <row r="531" spans="1:65" s="2" customFormat="1" ht="24.15" customHeight="1">
      <c r="A531" s="37"/>
      <c r="B531" s="38"/>
      <c r="C531" s="210" t="s">
        <v>1169</v>
      </c>
      <c r="D531" s="210" t="s">
        <v>155</v>
      </c>
      <c r="E531" s="211" t="s">
        <v>2698</v>
      </c>
      <c r="F531" s="212" t="s">
        <v>2699</v>
      </c>
      <c r="G531" s="213" t="s">
        <v>324</v>
      </c>
      <c r="H531" s="214">
        <v>3.564</v>
      </c>
      <c r="I531" s="215"/>
      <c r="J531" s="216">
        <f>ROUND(I531*H531,2)</f>
        <v>0</v>
      </c>
      <c r="K531" s="217"/>
      <c r="L531" s="43"/>
      <c r="M531" s="218" t="s">
        <v>1</v>
      </c>
      <c r="N531" s="219" t="s">
        <v>47</v>
      </c>
      <c r="O531" s="90"/>
      <c r="P531" s="220">
        <f>O531*H531</f>
        <v>0</v>
      </c>
      <c r="Q531" s="220">
        <v>0.12</v>
      </c>
      <c r="R531" s="220">
        <f>Q531*H531</f>
        <v>0.42768</v>
      </c>
      <c r="S531" s="220">
        <v>2.49</v>
      </c>
      <c r="T531" s="221">
        <f>S531*H531</f>
        <v>8.874360000000001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22" t="s">
        <v>153</v>
      </c>
      <c r="AT531" s="222" t="s">
        <v>155</v>
      </c>
      <c r="AU531" s="222" t="s">
        <v>90</v>
      </c>
      <c r="AY531" s="15" t="s">
        <v>154</v>
      </c>
      <c r="BE531" s="223">
        <f>IF(N531="základní",J531,0)</f>
        <v>0</v>
      </c>
      <c r="BF531" s="223">
        <f>IF(N531="snížená",J531,0)</f>
        <v>0</v>
      </c>
      <c r="BG531" s="223">
        <f>IF(N531="zákl. přenesená",J531,0)</f>
        <v>0</v>
      </c>
      <c r="BH531" s="223">
        <f>IF(N531="sníž. přenesená",J531,0)</f>
        <v>0</v>
      </c>
      <c r="BI531" s="223">
        <f>IF(N531="nulová",J531,0)</f>
        <v>0</v>
      </c>
      <c r="BJ531" s="15" t="s">
        <v>90</v>
      </c>
      <c r="BK531" s="223">
        <f>ROUND(I531*H531,2)</f>
        <v>0</v>
      </c>
      <c r="BL531" s="15" t="s">
        <v>153</v>
      </c>
      <c r="BM531" s="222" t="s">
        <v>3299</v>
      </c>
    </row>
    <row r="532" spans="1:51" s="13" customFormat="1" ht="12">
      <c r="A532" s="13"/>
      <c r="B532" s="239"/>
      <c r="C532" s="240"/>
      <c r="D532" s="224" t="s">
        <v>223</v>
      </c>
      <c r="E532" s="241" t="s">
        <v>1173</v>
      </c>
      <c r="F532" s="242" t="s">
        <v>3300</v>
      </c>
      <c r="G532" s="240"/>
      <c r="H532" s="243">
        <v>3.564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9" t="s">
        <v>223</v>
      </c>
      <c r="AU532" s="249" t="s">
        <v>90</v>
      </c>
      <c r="AV532" s="13" t="s">
        <v>162</v>
      </c>
      <c r="AW532" s="13" t="s">
        <v>38</v>
      </c>
      <c r="AX532" s="13" t="s">
        <v>90</v>
      </c>
      <c r="AY532" s="249" t="s">
        <v>154</v>
      </c>
    </row>
    <row r="533" spans="1:65" s="2" customFormat="1" ht="24.15" customHeight="1">
      <c r="A533" s="37"/>
      <c r="B533" s="38"/>
      <c r="C533" s="210" t="s">
        <v>1175</v>
      </c>
      <c r="D533" s="210" t="s">
        <v>155</v>
      </c>
      <c r="E533" s="211" t="s">
        <v>1664</v>
      </c>
      <c r="F533" s="212" t="s">
        <v>1665</v>
      </c>
      <c r="G533" s="213" t="s">
        <v>324</v>
      </c>
      <c r="H533" s="214">
        <v>429.506</v>
      </c>
      <c r="I533" s="215"/>
      <c r="J533" s="216">
        <f>ROUND(I533*H533,2)</f>
        <v>0</v>
      </c>
      <c r="K533" s="217"/>
      <c r="L533" s="43"/>
      <c r="M533" s="218" t="s">
        <v>1</v>
      </c>
      <c r="N533" s="219" t="s">
        <v>47</v>
      </c>
      <c r="O533" s="90"/>
      <c r="P533" s="220">
        <f>O533*H533</f>
        <v>0</v>
      </c>
      <c r="Q533" s="220">
        <v>0.12171</v>
      </c>
      <c r="R533" s="220">
        <f>Q533*H533</f>
        <v>52.27517526</v>
      </c>
      <c r="S533" s="220">
        <v>2.4</v>
      </c>
      <c r="T533" s="221">
        <f>S533*H533</f>
        <v>1030.8144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22" t="s">
        <v>153</v>
      </c>
      <c r="AT533" s="222" t="s">
        <v>155</v>
      </c>
      <c r="AU533" s="222" t="s">
        <v>90</v>
      </c>
      <c r="AY533" s="15" t="s">
        <v>154</v>
      </c>
      <c r="BE533" s="223">
        <f>IF(N533="základní",J533,0)</f>
        <v>0</v>
      </c>
      <c r="BF533" s="223">
        <f>IF(N533="snížená",J533,0)</f>
        <v>0</v>
      </c>
      <c r="BG533" s="223">
        <f>IF(N533="zákl. přenesená",J533,0)</f>
        <v>0</v>
      </c>
      <c r="BH533" s="223">
        <f>IF(N533="sníž. přenesená",J533,0)</f>
        <v>0</v>
      </c>
      <c r="BI533" s="223">
        <f>IF(N533="nulová",J533,0)</f>
        <v>0</v>
      </c>
      <c r="BJ533" s="15" t="s">
        <v>90</v>
      </c>
      <c r="BK533" s="223">
        <f>ROUND(I533*H533,2)</f>
        <v>0</v>
      </c>
      <c r="BL533" s="15" t="s">
        <v>153</v>
      </c>
      <c r="BM533" s="222" t="s">
        <v>3301</v>
      </c>
    </row>
    <row r="534" spans="1:47" s="2" customFormat="1" ht="12">
      <c r="A534" s="37"/>
      <c r="B534" s="38"/>
      <c r="C534" s="39"/>
      <c r="D534" s="224" t="s">
        <v>160</v>
      </c>
      <c r="E534" s="39"/>
      <c r="F534" s="225" t="s">
        <v>2696</v>
      </c>
      <c r="G534" s="39"/>
      <c r="H534" s="39"/>
      <c r="I534" s="226"/>
      <c r="J534" s="39"/>
      <c r="K534" s="39"/>
      <c r="L534" s="43"/>
      <c r="M534" s="227"/>
      <c r="N534" s="228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5" t="s">
        <v>160</v>
      </c>
      <c r="AU534" s="15" t="s">
        <v>90</v>
      </c>
    </row>
    <row r="535" spans="1:51" s="12" customFormat="1" ht="12">
      <c r="A535" s="12"/>
      <c r="B535" s="229"/>
      <c r="C535" s="230"/>
      <c r="D535" s="224" t="s">
        <v>223</v>
      </c>
      <c r="E535" s="231" t="s">
        <v>1</v>
      </c>
      <c r="F535" s="232" t="s">
        <v>3302</v>
      </c>
      <c r="G535" s="230"/>
      <c r="H535" s="231" t="s">
        <v>1</v>
      </c>
      <c r="I535" s="233"/>
      <c r="J535" s="230"/>
      <c r="K535" s="230"/>
      <c r="L535" s="234"/>
      <c r="M535" s="235"/>
      <c r="N535" s="236"/>
      <c r="O535" s="236"/>
      <c r="P535" s="236"/>
      <c r="Q535" s="236"/>
      <c r="R535" s="236"/>
      <c r="S535" s="236"/>
      <c r="T535" s="237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T535" s="238" t="s">
        <v>223</v>
      </c>
      <c r="AU535" s="238" t="s">
        <v>90</v>
      </c>
      <c r="AV535" s="12" t="s">
        <v>90</v>
      </c>
      <c r="AW535" s="12" t="s">
        <v>38</v>
      </c>
      <c r="AX535" s="12" t="s">
        <v>82</v>
      </c>
      <c r="AY535" s="238" t="s">
        <v>154</v>
      </c>
    </row>
    <row r="536" spans="1:51" s="13" customFormat="1" ht="12">
      <c r="A536" s="13"/>
      <c r="B536" s="239"/>
      <c r="C536" s="240"/>
      <c r="D536" s="224" t="s">
        <v>223</v>
      </c>
      <c r="E536" s="241" t="s">
        <v>1179</v>
      </c>
      <c r="F536" s="242" t="s">
        <v>3303</v>
      </c>
      <c r="G536" s="240"/>
      <c r="H536" s="243">
        <v>184.538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223</v>
      </c>
      <c r="AU536" s="249" t="s">
        <v>90</v>
      </c>
      <c r="AV536" s="13" t="s">
        <v>162</v>
      </c>
      <c r="AW536" s="13" t="s">
        <v>38</v>
      </c>
      <c r="AX536" s="13" t="s">
        <v>82</v>
      </c>
      <c r="AY536" s="249" t="s">
        <v>154</v>
      </c>
    </row>
    <row r="537" spans="1:51" s="12" customFormat="1" ht="12">
      <c r="A537" s="12"/>
      <c r="B537" s="229"/>
      <c r="C537" s="230"/>
      <c r="D537" s="224" t="s">
        <v>223</v>
      </c>
      <c r="E537" s="231" t="s">
        <v>1</v>
      </c>
      <c r="F537" s="232" t="s">
        <v>3304</v>
      </c>
      <c r="G537" s="230"/>
      <c r="H537" s="231" t="s">
        <v>1</v>
      </c>
      <c r="I537" s="233"/>
      <c r="J537" s="230"/>
      <c r="K537" s="230"/>
      <c r="L537" s="234"/>
      <c r="M537" s="235"/>
      <c r="N537" s="236"/>
      <c r="O537" s="236"/>
      <c r="P537" s="236"/>
      <c r="Q537" s="236"/>
      <c r="R537" s="236"/>
      <c r="S537" s="236"/>
      <c r="T537" s="237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T537" s="238" t="s">
        <v>223</v>
      </c>
      <c r="AU537" s="238" t="s">
        <v>90</v>
      </c>
      <c r="AV537" s="12" t="s">
        <v>90</v>
      </c>
      <c r="AW537" s="12" t="s">
        <v>38</v>
      </c>
      <c r="AX537" s="12" t="s">
        <v>82</v>
      </c>
      <c r="AY537" s="238" t="s">
        <v>154</v>
      </c>
    </row>
    <row r="538" spans="1:51" s="13" customFormat="1" ht="12">
      <c r="A538" s="13"/>
      <c r="B538" s="239"/>
      <c r="C538" s="240"/>
      <c r="D538" s="224" t="s">
        <v>223</v>
      </c>
      <c r="E538" s="241" t="s">
        <v>3305</v>
      </c>
      <c r="F538" s="242" t="s">
        <v>3306</v>
      </c>
      <c r="G538" s="240"/>
      <c r="H538" s="243">
        <v>244.2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9" t="s">
        <v>223</v>
      </c>
      <c r="AU538" s="249" t="s">
        <v>90</v>
      </c>
      <c r="AV538" s="13" t="s">
        <v>162</v>
      </c>
      <c r="AW538" s="13" t="s">
        <v>38</v>
      </c>
      <c r="AX538" s="13" t="s">
        <v>82</v>
      </c>
      <c r="AY538" s="249" t="s">
        <v>154</v>
      </c>
    </row>
    <row r="539" spans="1:51" s="13" customFormat="1" ht="12">
      <c r="A539" s="13"/>
      <c r="B539" s="239"/>
      <c r="C539" s="240"/>
      <c r="D539" s="224" t="s">
        <v>223</v>
      </c>
      <c r="E539" s="241" t="s">
        <v>3307</v>
      </c>
      <c r="F539" s="242" t="s">
        <v>3308</v>
      </c>
      <c r="G539" s="240"/>
      <c r="H539" s="243">
        <v>0.768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9" t="s">
        <v>223</v>
      </c>
      <c r="AU539" s="249" t="s">
        <v>90</v>
      </c>
      <c r="AV539" s="13" t="s">
        <v>162</v>
      </c>
      <c r="AW539" s="13" t="s">
        <v>38</v>
      </c>
      <c r="AX539" s="13" t="s">
        <v>82</v>
      </c>
      <c r="AY539" s="249" t="s">
        <v>154</v>
      </c>
    </row>
    <row r="540" spans="1:51" s="13" customFormat="1" ht="12">
      <c r="A540" s="13"/>
      <c r="B540" s="239"/>
      <c r="C540" s="240"/>
      <c r="D540" s="224" t="s">
        <v>223</v>
      </c>
      <c r="E540" s="241" t="s">
        <v>3309</v>
      </c>
      <c r="F540" s="242" t="s">
        <v>3310</v>
      </c>
      <c r="G540" s="240"/>
      <c r="H540" s="243">
        <v>429.506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223</v>
      </c>
      <c r="AU540" s="249" t="s">
        <v>90</v>
      </c>
      <c r="AV540" s="13" t="s">
        <v>162</v>
      </c>
      <c r="AW540" s="13" t="s">
        <v>38</v>
      </c>
      <c r="AX540" s="13" t="s">
        <v>90</v>
      </c>
      <c r="AY540" s="249" t="s">
        <v>154</v>
      </c>
    </row>
    <row r="541" spans="1:65" s="2" customFormat="1" ht="49.05" customHeight="1">
      <c r="A541" s="37"/>
      <c r="B541" s="38"/>
      <c r="C541" s="210" t="s">
        <v>1181</v>
      </c>
      <c r="D541" s="210" t="s">
        <v>155</v>
      </c>
      <c r="E541" s="211" t="s">
        <v>3311</v>
      </c>
      <c r="F541" s="212" t="s">
        <v>3312</v>
      </c>
      <c r="G541" s="213" t="s">
        <v>220</v>
      </c>
      <c r="H541" s="214">
        <v>32.2</v>
      </c>
      <c r="I541" s="215"/>
      <c r="J541" s="216">
        <f>ROUND(I541*H541,2)</f>
        <v>0</v>
      </c>
      <c r="K541" s="217"/>
      <c r="L541" s="43"/>
      <c r="M541" s="218" t="s">
        <v>1</v>
      </c>
      <c r="N541" s="219" t="s">
        <v>47</v>
      </c>
      <c r="O541" s="90"/>
      <c r="P541" s="220">
        <f>O541*H541</f>
        <v>0</v>
      </c>
      <c r="Q541" s="220">
        <v>0</v>
      </c>
      <c r="R541" s="220">
        <f>Q541*H541</f>
        <v>0</v>
      </c>
      <c r="S541" s="220">
        <v>0.015</v>
      </c>
      <c r="T541" s="221">
        <f>S541*H541</f>
        <v>0.48300000000000004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22" t="s">
        <v>153</v>
      </c>
      <c r="AT541" s="222" t="s">
        <v>155</v>
      </c>
      <c r="AU541" s="222" t="s">
        <v>90</v>
      </c>
      <c r="AY541" s="15" t="s">
        <v>154</v>
      </c>
      <c r="BE541" s="223">
        <f>IF(N541="základní",J541,0)</f>
        <v>0</v>
      </c>
      <c r="BF541" s="223">
        <f>IF(N541="snížená",J541,0)</f>
        <v>0</v>
      </c>
      <c r="BG541" s="223">
        <f>IF(N541="zákl. přenesená",J541,0)</f>
        <v>0</v>
      </c>
      <c r="BH541" s="223">
        <f>IF(N541="sníž. přenesená",J541,0)</f>
        <v>0</v>
      </c>
      <c r="BI541" s="223">
        <f>IF(N541="nulová",J541,0)</f>
        <v>0</v>
      </c>
      <c r="BJ541" s="15" t="s">
        <v>90</v>
      </c>
      <c r="BK541" s="223">
        <f>ROUND(I541*H541,2)</f>
        <v>0</v>
      </c>
      <c r="BL541" s="15" t="s">
        <v>153</v>
      </c>
      <c r="BM541" s="222" t="s">
        <v>3313</v>
      </c>
    </row>
    <row r="542" spans="1:51" s="13" customFormat="1" ht="12">
      <c r="A542" s="13"/>
      <c r="B542" s="239"/>
      <c r="C542" s="240"/>
      <c r="D542" s="224" t="s">
        <v>223</v>
      </c>
      <c r="E542" s="241" t="s">
        <v>1185</v>
      </c>
      <c r="F542" s="242" t="s">
        <v>3314</v>
      </c>
      <c r="G542" s="240"/>
      <c r="H542" s="243">
        <v>32.2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9" t="s">
        <v>223</v>
      </c>
      <c r="AU542" s="249" t="s">
        <v>90</v>
      </c>
      <c r="AV542" s="13" t="s">
        <v>162</v>
      </c>
      <c r="AW542" s="13" t="s">
        <v>38</v>
      </c>
      <c r="AX542" s="13" t="s">
        <v>90</v>
      </c>
      <c r="AY542" s="249" t="s">
        <v>154</v>
      </c>
    </row>
    <row r="543" spans="1:65" s="2" customFormat="1" ht="14.4" customHeight="1">
      <c r="A543" s="37"/>
      <c r="B543" s="38"/>
      <c r="C543" s="210" t="s">
        <v>1186</v>
      </c>
      <c r="D543" s="210" t="s">
        <v>155</v>
      </c>
      <c r="E543" s="211" t="s">
        <v>3315</v>
      </c>
      <c r="F543" s="212" t="s">
        <v>1583</v>
      </c>
      <c r="G543" s="213" t="s">
        <v>253</v>
      </c>
      <c r="H543" s="214">
        <v>10.5</v>
      </c>
      <c r="I543" s="215"/>
      <c r="J543" s="216">
        <f>ROUND(I543*H543,2)</f>
        <v>0</v>
      </c>
      <c r="K543" s="217"/>
      <c r="L543" s="43"/>
      <c r="M543" s="218" t="s">
        <v>1</v>
      </c>
      <c r="N543" s="219" t="s">
        <v>47</v>
      </c>
      <c r="O543" s="90"/>
      <c r="P543" s="220">
        <f>O543*H543</f>
        <v>0</v>
      </c>
      <c r="Q543" s="220">
        <v>0</v>
      </c>
      <c r="R543" s="220">
        <f>Q543*H543</f>
        <v>0</v>
      </c>
      <c r="S543" s="220">
        <v>0.093</v>
      </c>
      <c r="T543" s="221">
        <f>S543*H543</f>
        <v>0.9765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222" t="s">
        <v>153</v>
      </c>
      <c r="AT543" s="222" t="s">
        <v>155</v>
      </c>
      <c r="AU543" s="222" t="s">
        <v>90</v>
      </c>
      <c r="AY543" s="15" t="s">
        <v>154</v>
      </c>
      <c r="BE543" s="223">
        <f>IF(N543="základní",J543,0)</f>
        <v>0</v>
      </c>
      <c r="BF543" s="223">
        <f>IF(N543="snížená",J543,0)</f>
        <v>0</v>
      </c>
      <c r="BG543" s="223">
        <f>IF(N543="zákl. přenesená",J543,0)</f>
        <v>0</v>
      </c>
      <c r="BH543" s="223">
        <f>IF(N543="sníž. přenesená",J543,0)</f>
        <v>0</v>
      </c>
      <c r="BI543" s="223">
        <f>IF(N543="nulová",J543,0)</f>
        <v>0</v>
      </c>
      <c r="BJ543" s="15" t="s">
        <v>90</v>
      </c>
      <c r="BK543" s="223">
        <f>ROUND(I543*H543,2)</f>
        <v>0</v>
      </c>
      <c r="BL543" s="15" t="s">
        <v>153</v>
      </c>
      <c r="BM543" s="222" t="s">
        <v>3316</v>
      </c>
    </row>
    <row r="544" spans="1:47" s="2" customFormat="1" ht="12">
      <c r="A544" s="37"/>
      <c r="B544" s="38"/>
      <c r="C544" s="39"/>
      <c r="D544" s="224" t="s">
        <v>160</v>
      </c>
      <c r="E544" s="39"/>
      <c r="F544" s="225" t="s">
        <v>3317</v>
      </c>
      <c r="G544" s="39"/>
      <c r="H544" s="39"/>
      <c r="I544" s="226"/>
      <c r="J544" s="39"/>
      <c r="K544" s="39"/>
      <c r="L544" s="43"/>
      <c r="M544" s="227"/>
      <c r="N544" s="228"/>
      <c r="O544" s="90"/>
      <c r="P544" s="90"/>
      <c r="Q544" s="90"/>
      <c r="R544" s="90"/>
      <c r="S544" s="90"/>
      <c r="T544" s="91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15" t="s">
        <v>160</v>
      </c>
      <c r="AU544" s="15" t="s">
        <v>90</v>
      </c>
    </row>
    <row r="545" spans="1:51" s="13" customFormat="1" ht="12">
      <c r="A545" s="13"/>
      <c r="B545" s="239"/>
      <c r="C545" s="240"/>
      <c r="D545" s="224" t="s">
        <v>223</v>
      </c>
      <c r="E545" s="241" t="s">
        <v>1192</v>
      </c>
      <c r="F545" s="242" t="s">
        <v>3318</v>
      </c>
      <c r="G545" s="240"/>
      <c r="H545" s="243">
        <v>10.5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9" t="s">
        <v>223</v>
      </c>
      <c r="AU545" s="249" t="s">
        <v>90</v>
      </c>
      <c r="AV545" s="13" t="s">
        <v>162</v>
      </c>
      <c r="AW545" s="13" t="s">
        <v>38</v>
      </c>
      <c r="AX545" s="13" t="s">
        <v>90</v>
      </c>
      <c r="AY545" s="249" t="s">
        <v>154</v>
      </c>
    </row>
    <row r="546" spans="1:65" s="2" customFormat="1" ht="37.8" customHeight="1">
      <c r="A546" s="37"/>
      <c r="B546" s="38"/>
      <c r="C546" s="210" t="s">
        <v>1202</v>
      </c>
      <c r="D546" s="210" t="s">
        <v>155</v>
      </c>
      <c r="E546" s="211" t="s">
        <v>1712</v>
      </c>
      <c r="F546" s="212" t="s">
        <v>1713</v>
      </c>
      <c r="G546" s="213" t="s">
        <v>486</v>
      </c>
      <c r="H546" s="214">
        <v>847.207</v>
      </c>
      <c r="I546" s="215"/>
      <c r="J546" s="216">
        <f>ROUND(I546*H546,2)</f>
        <v>0</v>
      </c>
      <c r="K546" s="217"/>
      <c r="L546" s="43"/>
      <c r="M546" s="218" t="s">
        <v>1</v>
      </c>
      <c r="N546" s="219" t="s">
        <v>47</v>
      </c>
      <c r="O546" s="90"/>
      <c r="P546" s="220">
        <f>O546*H546</f>
        <v>0</v>
      </c>
      <c r="Q546" s="220">
        <v>0</v>
      </c>
      <c r="R546" s="220">
        <f>Q546*H546</f>
        <v>0</v>
      </c>
      <c r="S546" s="220">
        <v>0</v>
      </c>
      <c r="T546" s="221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22" t="s">
        <v>153</v>
      </c>
      <c r="AT546" s="222" t="s">
        <v>155</v>
      </c>
      <c r="AU546" s="222" t="s">
        <v>90</v>
      </c>
      <c r="AY546" s="15" t="s">
        <v>154</v>
      </c>
      <c r="BE546" s="223">
        <f>IF(N546="základní",J546,0)</f>
        <v>0</v>
      </c>
      <c r="BF546" s="223">
        <f>IF(N546="snížená",J546,0)</f>
        <v>0</v>
      </c>
      <c r="BG546" s="223">
        <f>IF(N546="zákl. přenesená",J546,0)</f>
        <v>0</v>
      </c>
      <c r="BH546" s="223">
        <f>IF(N546="sníž. přenesená",J546,0)</f>
        <v>0</v>
      </c>
      <c r="BI546" s="223">
        <f>IF(N546="nulová",J546,0)</f>
        <v>0</v>
      </c>
      <c r="BJ546" s="15" t="s">
        <v>90</v>
      </c>
      <c r="BK546" s="223">
        <f>ROUND(I546*H546,2)</f>
        <v>0</v>
      </c>
      <c r="BL546" s="15" t="s">
        <v>153</v>
      </c>
      <c r="BM546" s="222" t="s">
        <v>3319</v>
      </c>
    </row>
    <row r="547" spans="1:51" s="13" customFormat="1" ht="12">
      <c r="A547" s="13"/>
      <c r="B547" s="239"/>
      <c r="C547" s="240"/>
      <c r="D547" s="224" t="s">
        <v>223</v>
      </c>
      <c r="E547" s="241" t="s">
        <v>1207</v>
      </c>
      <c r="F547" s="242" t="s">
        <v>3320</v>
      </c>
      <c r="G547" s="240"/>
      <c r="H547" s="243">
        <v>847.207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223</v>
      </c>
      <c r="AU547" s="249" t="s">
        <v>90</v>
      </c>
      <c r="AV547" s="13" t="s">
        <v>162</v>
      </c>
      <c r="AW547" s="13" t="s">
        <v>38</v>
      </c>
      <c r="AX547" s="13" t="s">
        <v>82</v>
      </c>
      <c r="AY547" s="249" t="s">
        <v>154</v>
      </c>
    </row>
    <row r="548" spans="1:51" s="13" customFormat="1" ht="12">
      <c r="A548" s="13"/>
      <c r="B548" s="239"/>
      <c r="C548" s="240"/>
      <c r="D548" s="224" t="s">
        <v>223</v>
      </c>
      <c r="E548" s="241" t="s">
        <v>3321</v>
      </c>
      <c r="F548" s="242" t="s">
        <v>3322</v>
      </c>
      <c r="G548" s="240"/>
      <c r="H548" s="243">
        <v>847.207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9" t="s">
        <v>223</v>
      </c>
      <c r="AU548" s="249" t="s">
        <v>90</v>
      </c>
      <c r="AV548" s="13" t="s">
        <v>162</v>
      </c>
      <c r="AW548" s="13" t="s">
        <v>38</v>
      </c>
      <c r="AX548" s="13" t="s">
        <v>90</v>
      </c>
      <c r="AY548" s="249" t="s">
        <v>154</v>
      </c>
    </row>
    <row r="549" spans="1:65" s="2" customFormat="1" ht="37.8" customHeight="1">
      <c r="A549" s="37"/>
      <c r="B549" s="38"/>
      <c r="C549" s="210" t="s">
        <v>1210</v>
      </c>
      <c r="D549" s="210" t="s">
        <v>155</v>
      </c>
      <c r="E549" s="211" t="s">
        <v>1694</v>
      </c>
      <c r="F549" s="212" t="s">
        <v>1695</v>
      </c>
      <c r="G549" s="213" t="s">
        <v>486</v>
      </c>
      <c r="H549" s="214">
        <v>1030.814</v>
      </c>
      <c r="I549" s="215"/>
      <c r="J549" s="216">
        <f>ROUND(I549*H549,2)</f>
        <v>0</v>
      </c>
      <c r="K549" s="217"/>
      <c r="L549" s="43"/>
      <c r="M549" s="218" t="s">
        <v>1</v>
      </c>
      <c r="N549" s="219" t="s">
        <v>47</v>
      </c>
      <c r="O549" s="90"/>
      <c r="P549" s="220">
        <f>O549*H549</f>
        <v>0</v>
      </c>
      <c r="Q549" s="220">
        <v>0</v>
      </c>
      <c r="R549" s="220">
        <f>Q549*H549</f>
        <v>0</v>
      </c>
      <c r="S549" s="220">
        <v>0</v>
      </c>
      <c r="T549" s="221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22" t="s">
        <v>153</v>
      </c>
      <c r="AT549" s="222" t="s">
        <v>155</v>
      </c>
      <c r="AU549" s="222" t="s">
        <v>90</v>
      </c>
      <c r="AY549" s="15" t="s">
        <v>154</v>
      </c>
      <c r="BE549" s="223">
        <f>IF(N549="základní",J549,0)</f>
        <v>0</v>
      </c>
      <c r="BF549" s="223">
        <f>IF(N549="snížená",J549,0)</f>
        <v>0</v>
      </c>
      <c r="BG549" s="223">
        <f>IF(N549="zákl. přenesená",J549,0)</f>
        <v>0</v>
      </c>
      <c r="BH549" s="223">
        <f>IF(N549="sníž. přenesená",J549,0)</f>
        <v>0</v>
      </c>
      <c r="BI549" s="223">
        <f>IF(N549="nulová",J549,0)</f>
        <v>0</v>
      </c>
      <c r="BJ549" s="15" t="s">
        <v>90</v>
      </c>
      <c r="BK549" s="223">
        <f>ROUND(I549*H549,2)</f>
        <v>0</v>
      </c>
      <c r="BL549" s="15" t="s">
        <v>153</v>
      </c>
      <c r="BM549" s="222" t="s">
        <v>3323</v>
      </c>
    </row>
    <row r="550" spans="1:51" s="12" customFormat="1" ht="12">
      <c r="A550" s="12"/>
      <c r="B550" s="229"/>
      <c r="C550" s="230"/>
      <c r="D550" s="224" t="s">
        <v>223</v>
      </c>
      <c r="E550" s="231" t="s">
        <v>1</v>
      </c>
      <c r="F550" s="232" t="s">
        <v>1697</v>
      </c>
      <c r="G550" s="230"/>
      <c r="H550" s="231" t="s">
        <v>1</v>
      </c>
      <c r="I550" s="233"/>
      <c r="J550" s="230"/>
      <c r="K550" s="230"/>
      <c r="L550" s="234"/>
      <c r="M550" s="235"/>
      <c r="N550" s="236"/>
      <c r="O550" s="236"/>
      <c r="P550" s="236"/>
      <c r="Q550" s="236"/>
      <c r="R550" s="236"/>
      <c r="S550" s="236"/>
      <c r="T550" s="237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T550" s="238" t="s">
        <v>223</v>
      </c>
      <c r="AU550" s="238" t="s">
        <v>90</v>
      </c>
      <c r="AV550" s="12" t="s">
        <v>90</v>
      </c>
      <c r="AW550" s="12" t="s">
        <v>38</v>
      </c>
      <c r="AX550" s="12" t="s">
        <v>82</v>
      </c>
      <c r="AY550" s="238" t="s">
        <v>154</v>
      </c>
    </row>
    <row r="551" spans="1:51" s="13" customFormat="1" ht="12">
      <c r="A551" s="13"/>
      <c r="B551" s="239"/>
      <c r="C551" s="240"/>
      <c r="D551" s="224" t="s">
        <v>223</v>
      </c>
      <c r="E551" s="241" t="s">
        <v>1214</v>
      </c>
      <c r="F551" s="242" t="s">
        <v>3324</v>
      </c>
      <c r="G551" s="240"/>
      <c r="H551" s="243">
        <v>1030.814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9" t="s">
        <v>223</v>
      </c>
      <c r="AU551" s="249" t="s">
        <v>90</v>
      </c>
      <c r="AV551" s="13" t="s">
        <v>162</v>
      </c>
      <c r="AW551" s="13" t="s">
        <v>38</v>
      </c>
      <c r="AX551" s="13" t="s">
        <v>82</v>
      </c>
      <c r="AY551" s="249" t="s">
        <v>154</v>
      </c>
    </row>
    <row r="552" spans="1:51" s="13" customFormat="1" ht="12">
      <c r="A552" s="13"/>
      <c r="B552" s="239"/>
      <c r="C552" s="240"/>
      <c r="D552" s="224" t="s">
        <v>223</v>
      </c>
      <c r="E552" s="241" t="s">
        <v>3325</v>
      </c>
      <c r="F552" s="242" t="s">
        <v>3326</v>
      </c>
      <c r="G552" s="240"/>
      <c r="H552" s="243">
        <v>1030.814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9" t="s">
        <v>223</v>
      </c>
      <c r="AU552" s="249" t="s">
        <v>90</v>
      </c>
      <c r="AV552" s="13" t="s">
        <v>162</v>
      </c>
      <c r="AW552" s="13" t="s">
        <v>38</v>
      </c>
      <c r="AX552" s="13" t="s">
        <v>90</v>
      </c>
      <c r="AY552" s="249" t="s">
        <v>154</v>
      </c>
    </row>
    <row r="553" spans="1:65" s="2" customFormat="1" ht="37.8" customHeight="1">
      <c r="A553" s="37"/>
      <c r="B553" s="38"/>
      <c r="C553" s="210" t="s">
        <v>1216</v>
      </c>
      <c r="D553" s="210" t="s">
        <v>155</v>
      </c>
      <c r="E553" s="211" t="s">
        <v>1703</v>
      </c>
      <c r="F553" s="212" t="s">
        <v>1704</v>
      </c>
      <c r="G553" s="213" t="s">
        <v>486</v>
      </c>
      <c r="H553" s="214">
        <v>8.874</v>
      </c>
      <c r="I553" s="215"/>
      <c r="J553" s="216">
        <f>ROUND(I553*H553,2)</f>
        <v>0</v>
      </c>
      <c r="K553" s="217"/>
      <c r="L553" s="43"/>
      <c r="M553" s="218" t="s">
        <v>1</v>
      </c>
      <c r="N553" s="219" t="s">
        <v>47</v>
      </c>
      <c r="O553" s="90"/>
      <c r="P553" s="220">
        <f>O553*H553</f>
        <v>0</v>
      </c>
      <c r="Q553" s="220">
        <v>0</v>
      </c>
      <c r="R553" s="220">
        <f>Q553*H553</f>
        <v>0</v>
      </c>
      <c r="S553" s="220">
        <v>0</v>
      </c>
      <c r="T553" s="221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22" t="s">
        <v>153</v>
      </c>
      <c r="AT553" s="222" t="s">
        <v>155</v>
      </c>
      <c r="AU553" s="222" t="s">
        <v>90</v>
      </c>
      <c r="AY553" s="15" t="s">
        <v>154</v>
      </c>
      <c r="BE553" s="223">
        <f>IF(N553="základní",J553,0)</f>
        <v>0</v>
      </c>
      <c r="BF553" s="223">
        <f>IF(N553="snížená",J553,0)</f>
        <v>0</v>
      </c>
      <c r="BG553" s="223">
        <f>IF(N553="zákl. přenesená",J553,0)</f>
        <v>0</v>
      </c>
      <c r="BH553" s="223">
        <f>IF(N553="sníž. přenesená",J553,0)</f>
        <v>0</v>
      </c>
      <c r="BI553" s="223">
        <f>IF(N553="nulová",J553,0)</f>
        <v>0</v>
      </c>
      <c r="BJ553" s="15" t="s">
        <v>90</v>
      </c>
      <c r="BK553" s="223">
        <f>ROUND(I553*H553,2)</f>
        <v>0</v>
      </c>
      <c r="BL553" s="15" t="s">
        <v>153</v>
      </c>
      <c r="BM553" s="222" t="s">
        <v>3327</v>
      </c>
    </row>
    <row r="554" spans="1:51" s="12" customFormat="1" ht="12">
      <c r="A554" s="12"/>
      <c r="B554" s="229"/>
      <c r="C554" s="230"/>
      <c r="D554" s="224" t="s">
        <v>223</v>
      </c>
      <c r="E554" s="231" t="s">
        <v>1</v>
      </c>
      <c r="F554" s="232" t="s">
        <v>3328</v>
      </c>
      <c r="G554" s="230"/>
      <c r="H554" s="231" t="s">
        <v>1</v>
      </c>
      <c r="I554" s="233"/>
      <c r="J554" s="230"/>
      <c r="K554" s="230"/>
      <c r="L554" s="234"/>
      <c r="M554" s="235"/>
      <c r="N554" s="236"/>
      <c r="O554" s="236"/>
      <c r="P554" s="236"/>
      <c r="Q554" s="236"/>
      <c r="R554" s="236"/>
      <c r="S554" s="236"/>
      <c r="T554" s="237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T554" s="238" t="s">
        <v>223</v>
      </c>
      <c r="AU554" s="238" t="s">
        <v>90</v>
      </c>
      <c r="AV554" s="12" t="s">
        <v>90</v>
      </c>
      <c r="AW554" s="12" t="s">
        <v>38</v>
      </c>
      <c r="AX554" s="12" t="s">
        <v>82</v>
      </c>
      <c r="AY554" s="238" t="s">
        <v>154</v>
      </c>
    </row>
    <row r="555" spans="1:51" s="13" customFormat="1" ht="12">
      <c r="A555" s="13"/>
      <c r="B555" s="239"/>
      <c r="C555" s="240"/>
      <c r="D555" s="224" t="s">
        <v>223</v>
      </c>
      <c r="E555" s="241" t="s">
        <v>2494</v>
      </c>
      <c r="F555" s="242" t="s">
        <v>3329</v>
      </c>
      <c r="G555" s="240"/>
      <c r="H555" s="243">
        <v>8.874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9" t="s">
        <v>223</v>
      </c>
      <c r="AU555" s="249" t="s">
        <v>90</v>
      </c>
      <c r="AV555" s="13" t="s">
        <v>162</v>
      </c>
      <c r="AW555" s="13" t="s">
        <v>38</v>
      </c>
      <c r="AX555" s="13" t="s">
        <v>82</v>
      </c>
      <c r="AY555" s="249" t="s">
        <v>154</v>
      </c>
    </row>
    <row r="556" spans="1:51" s="13" customFormat="1" ht="12">
      <c r="A556" s="13"/>
      <c r="B556" s="239"/>
      <c r="C556" s="240"/>
      <c r="D556" s="224" t="s">
        <v>223</v>
      </c>
      <c r="E556" s="241" t="s">
        <v>3330</v>
      </c>
      <c r="F556" s="242" t="s">
        <v>3331</v>
      </c>
      <c r="G556" s="240"/>
      <c r="H556" s="243">
        <v>8.874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9" t="s">
        <v>223</v>
      </c>
      <c r="AU556" s="249" t="s">
        <v>90</v>
      </c>
      <c r="AV556" s="13" t="s">
        <v>162</v>
      </c>
      <c r="AW556" s="13" t="s">
        <v>38</v>
      </c>
      <c r="AX556" s="13" t="s">
        <v>90</v>
      </c>
      <c r="AY556" s="249" t="s">
        <v>154</v>
      </c>
    </row>
    <row r="557" spans="1:63" s="11" customFormat="1" ht="25.9" customHeight="1">
      <c r="A557" s="11"/>
      <c r="B557" s="196"/>
      <c r="C557" s="197"/>
      <c r="D557" s="198" t="s">
        <v>81</v>
      </c>
      <c r="E557" s="199" t="s">
        <v>1897</v>
      </c>
      <c r="F557" s="199" t="s">
        <v>1898</v>
      </c>
      <c r="G557" s="197"/>
      <c r="H557" s="197"/>
      <c r="I557" s="200"/>
      <c r="J557" s="201">
        <f>BK557</f>
        <v>0</v>
      </c>
      <c r="K557" s="197"/>
      <c r="L557" s="202"/>
      <c r="M557" s="203"/>
      <c r="N557" s="204"/>
      <c r="O557" s="204"/>
      <c r="P557" s="205">
        <f>SUM(P558:P569)</f>
        <v>0</v>
      </c>
      <c r="Q557" s="204"/>
      <c r="R557" s="205">
        <f>SUM(R558:R569)</f>
        <v>0</v>
      </c>
      <c r="S557" s="204"/>
      <c r="T557" s="206">
        <f>SUM(T558:T569)</f>
        <v>0</v>
      </c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R557" s="207" t="s">
        <v>153</v>
      </c>
      <c r="AT557" s="208" t="s">
        <v>81</v>
      </c>
      <c r="AU557" s="208" t="s">
        <v>82</v>
      </c>
      <c r="AY557" s="207" t="s">
        <v>154</v>
      </c>
      <c r="BK557" s="209">
        <f>SUM(BK558:BK569)</f>
        <v>0</v>
      </c>
    </row>
    <row r="558" spans="1:65" s="2" customFormat="1" ht="49.05" customHeight="1">
      <c r="A558" s="37"/>
      <c r="B558" s="38"/>
      <c r="C558" s="210" t="s">
        <v>1220</v>
      </c>
      <c r="D558" s="210" t="s">
        <v>155</v>
      </c>
      <c r="E558" s="211" t="s">
        <v>3332</v>
      </c>
      <c r="F558" s="212" t="s">
        <v>3333</v>
      </c>
      <c r="G558" s="213" t="s">
        <v>486</v>
      </c>
      <c r="H558" s="214">
        <v>1030.814</v>
      </c>
      <c r="I558" s="215"/>
      <c r="J558" s="216">
        <f>ROUND(I558*H558,2)</f>
        <v>0</v>
      </c>
      <c r="K558" s="217"/>
      <c r="L558" s="43"/>
      <c r="M558" s="218" t="s">
        <v>1</v>
      </c>
      <c r="N558" s="219" t="s">
        <v>47</v>
      </c>
      <c r="O558" s="90"/>
      <c r="P558" s="220">
        <f>O558*H558</f>
        <v>0</v>
      </c>
      <c r="Q558" s="220">
        <v>0</v>
      </c>
      <c r="R558" s="220">
        <f>Q558*H558</f>
        <v>0</v>
      </c>
      <c r="S558" s="220">
        <v>0</v>
      </c>
      <c r="T558" s="221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22" t="s">
        <v>153</v>
      </c>
      <c r="AT558" s="222" t="s">
        <v>155</v>
      </c>
      <c r="AU558" s="222" t="s">
        <v>90</v>
      </c>
      <c r="AY558" s="15" t="s">
        <v>154</v>
      </c>
      <c r="BE558" s="223">
        <f>IF(N558="základní",J558,0)</f>
        <v>0</v>
      </c>
      <c r="BF558" s="223">
        <f>IF(N558="snížená",J558,0)</f>
        <v>0</v>
      </c>
      <c r="BG558" s="223">
        <f>IF(N558="zákl. přenesená",J558,0)</f>
        <v>0</v>
      </c>
      <c r="BH558" s="223">
        <f>IF(N558="sníž. přenesená",J558,0)</f>
        <v>0</v>
      </c>
      <c r="BI558" s="223">
        <f>IF(N558="nulová",J558,0)</f>
        <v>0</v>
      </c>
      <c r="BJ558" s="15" t="s">
        <v>90</v>
      </c>
      <c r="BK558" s="223">
        <f>ROUND(I558*H558,2)</f>
        <v>0</v>
      </c>
      <c r="BL558" s="15" t="s">
        <v>153</v>
      </c>
      <c r="BM558" s="222" t="s">
        <v>3334</v>
      </c>
    </row>
    <row r="559" spans="1:51" s="13" customFormat="1" ht="12">
      <c r="A559" s="13"/>
      <c r="B559" s="239"/>
      <c r="C559" s="240"/>
      <c r="D559" s="224" t="s">
        <v>223</v>
      </c>
      <c r="E559" s="241" t="s">
        <v>1224</v>
      </c>
      <c r="F559" s="242" t="s">
        <v>3335</v>
      </c>
      <c r="G559" s="240"/>
      <c r="H559" s="243">
        <v>1030.814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9" t="s">
        <v>223</v>
      </c>
      <c r="AU559" s="249" t="s">
        <v>90</v>
      </c>
      <c r="AV559" s="13" t="s">
        <v>162</v>
      </c>
      <c r="AW559" s="13" t="s">
        <v>38</v>
      </c>
      <c r="AX559" s="13" t="s">
        <v>90</v>
      </c>
      <c r="AY559" s="249" t="s">
        <v>154</v>
      </c>
    </row>
    <row r="560" spans="1:65" s="2" customFormat="1" ht="49.05" customHeight="1">
      <c r="A560" s="37"/>
      <c r="B560" s="38"/>
      <c r="C560" s="210" t="s">
        <v>1226</v>
      </c>
      <c r="D560" s="210" t="s">
        <v>155</v>
      </c>
      <c r="E560" s="211" t="s">
        <v>1670</v>
      </c>
      <c r="F560" s="212" t="s">
        <v>1671</v>
      </c>
      <c r="G560" s="213" t="s">
        <v>486</v>
      </c>
      <c r="H560" s="214">
        <v>8.874</v>
      </c>
      <c r="I560" s="215"/>
      <c r="J560" s="216">
        <f>ROUND(I560*H560,2)</f>
        <v>0</v>
      </c>
      <c r="K560" s="217"/>
      <c r="L560" s="43"/>
      <c r="M560" s="218" t="s">
        <v>1</v>
      </c>
      <c r="N560" s="219" t="s">
        <v>47</v>
      </c>
      <c r="O560" s="90"/>
      <c r="P560" s="220">
        <f>O560*H560</f>
        <v>0</v>
      </c>
      <c r="Q560" s="220">
        <v>0</v>
      </c>
      <c r="R560" s="220">
        <f>Q560*H560</f>
        <v>0</v>
      </c>
      <c r="S560" s="220">
        <v>0</v>
      </c>
      <c r="T560" s="221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22" t="s">
        <v>153</v>
      </c>
      <c r="AT560" s="222" t="s">
        <v>155</v>
      </c>
      <c r="AU560" s="222" t="s">
        <v>90</v>
      </c>
      <c r="AY560" s="15" t="s">
        <v>154</v>
      </c>
      <c r="BE560" s="223">
        <f>IF(N560="základní",J560,0)</f>
        <v>0</v>
      </c>
      <c r="BF560" s="223">
        <f>IF(N560="snížená",J560,0)</f>
        <v>0</v>
      </c>
      <c r="BG560" s="223">
        <f>IF(N560="zákl. přenesená",J560,0)</f>
        <v>0</v>
      </c>
      <c r="BH560" s="223">
        <f>IF(N560="sníž. přenesená",J560,0)</f>
        <v>0</v>
      </c>
      <c r="BI560" s="223">
        <f>IF(N560="nulová",J560,0)</f>
        <v>0</v>
      </c>
      <c r="BJ560" s="15" t="s">
        <v>90</v>
      </c>
      <c r="BK560" s="223">
        <f>ROUND(I560*H560,2)</f>
        <v>0</v>
      </c>
      <c r="BL560" s="15" t="s">
        <v>153</v>
      </c>
      <c r="BM560" s="222" t="s">
        <v>3336</v>
      </c>
    </row>
    <row r="561" spans="1:51" s="13" customFormat="1" ht="12">
      <c r="A561" s="13"/>
      <c r="B561" s="239"/>
      <c r="C561" s="240"/>
      <c r="D561" s="224" t="s">
        <v>223</v>
      </c>
      <c r="E561" s="241" t="s">
        <v>2501</v>
      </c>
      <c r="F561" s="242" t="s">
        <v>3337</v>
      </c>
      <c r="G561" s="240"/>
      <c r="H561" s="243">
        <v>8.874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9" t="s">
        <v>223</v>
      </c>
      <c r="AU561" s="249" t="s">
        <v>90</v>
      </c>
      <c r="AV561" s="13" t="s">
        <v>162</v>
      </c>
      <c r="AW561" s="13" t="s">
        <v>38</v>
      </c>
      <c r="AX561" s="13" t="s">
        <v>90</v>
      </c>
      <c r="AY561" s="249" t="s">
        <v>154</v>
      </c>
    </row>
    <row r="562" spans="1:65" s="2" customFormat="1" ht="24.15" customHeight="1">
      <c r="A562" s="37"/>
      <c r="B562" s="38"/>
      <c r="C562" s="210" t="s">
        <v>1230</v>
      </c>
      <c r="D562" s="210" t="s">
        <v>155</v>
      </c>
      <c r="E562" s="211" t="s">
        <v>1899</v>
      </c>
      <c r="F562" s="212" t="s">
        <v>1900</v>
      </c>
      <c r="G562" s="213" t="s">
        <v>486</v>
      </c>
      <c r="H562" s="214">
        <v>1030.814</v>
      </c>
      <c r="I562" s="215"/>
      <c r="J562" s="216">
        <f>ROUND(I562*H562,2)</f>
        <v>0</v>
      </c>
      <c r="K562" s="217"/>
      <c r="L562" s="43"/>
      <c r="M562" s="218" t="s">
        <v>1</v>
      </c>
      <c r="N562" s="219" t="s">
        <v>47</v>
      </c>
      <c r="O562" s="90"/>
      <c r="P562" s="220">
        <f>O562*H562</f>
        <v>0</v>
      </c>
      <c r="Q562" s="220">
        <v>0</v>
      </c>
      <c r="R562" s="220">
        <f>Q562*H562</f>
        <v>0</v>
      </c>
      <c r="S562" s="220">
        <v>0</v>
      </c>
      <c r="T562" s="221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22" t="s">
        <v>153</v>
      </c>
      <c r="AT562" s="222" t="s">
        <v>155</v>
      </c>
      <c r="AU562" s="222" t="s">
        <v>90</v>
      </c>
      <c r="AY562" s="15" t="s">
        <v>154</v>
      </c>
      <c r="BE562" s="223">
        <f>IF(N562="základní",J562,0)</f>
        <v>0</v>
      </c>
      <c r="BF562" s="223">
        <f>IF(N562="snížená",J562,0)</f>
        <v>0</v>
      </c>
      <c r="BG562" s="223">
        <f>IF(N562="zákl. přenesená",J562,0)</f>
        <v>0</v>
      </c>
      <c r="BH562" s="223">
        <f>IF(N562="sníž. přenesená",J562,0)</f>
        <v>0</v>
      </c>
      <c r="BI562" s="223">
        <f>IF(N562="nulová",J562,0)</f>
        <v>0</v>
      </c>
      <c r="BJ562" s="15" t="s">
        <v>90</v>
      </c>
      <c r="BK562" s="223">
        <f>ROUND(I562*H562,2)</f>
        <v>0</v>
      </c>
      <c r="BL562" s="15" t="s">
        <v>153</v>
      </c>
      <c r="BM562" s="222" t="s">
        <v>3338</v>
      </c>
    </row>
    <row r="563" spans="1:51" s="13" customFormat="1" ht="12">
      <c r="A563" s="13"/>
      <c r="B563" s="239"/>
      <c r="C563" s="240"/>
      <c r="D563" s="224" t="s">
        <v>223</v>
      </c>
      <c r="E563" s="241" t="s">
        <v>3339</v>
      </c>
      <c r="F563" s="242" t="s">
        <v>3340</v>
      </c>
      <c r="G563" s="240"/>
      <c r="H563" s="243">
        <v>1030.814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9" t="s">
        <v>223</v>
      </c>
      <c r="AU563" s="249" t="s">
        <v>90</v>
      </c>
      <c r="AV563" s="13" t="s">
        <v>162</v>
      </c>
      <c r="AW563" s="13" t="s">
        <v>38</v>
      </c>
      <c r="AX563" s="13" t="s">
        <v>90</v>
      </c>
      <c r="AY563" s="249" t="s">
        <v>154</v>
      </c>
    </row>
    <row r="564" spans="1:65" s="2" customFormat="1" ht="37.8" customHeight="1">
      <c r="A564" s="37"/>
      <c r="B564" s="38"/>
      <c r="C564" s="210" t="s">
        <v>1234</v>
      </c>
      <c r="D564" s="210" t="s">
        <v>155</v>
      </c>
      <c r="E564" s="211" t="s">
        <v>1902</v>
      </c>
      <c r="F564" s="212" t="s">
        <v>1903</v>
      </c>
      <c r="G564" s="213" t="s">
        <v>486</v>
      </c>
      <c r="H564" s="214">
        <v>11338.954</v>
      </c>
      <c r="I564" s="215"/>
      <c r="J564" s="216">
        <f>ROUND(I564*H564,2)</f>
        <v>0</v>
      </c>
      <c r="K564" s="217"/>
      <c r="L564" s="43"/>
      <c r="M564" s="218" t="s">
        <v>1</v>
      </c>
      <c r="N564" s="219" t="s">
        <v>47</v>
      </c>
      <c r="O564" s="90"/>
      <c r="P564" s="220">
        <f>O564*H564</f>
        <v>0</v>
      </c>
      <c r="Q564" s="220">
        <v>0</v>
      </c>
      <c r="R564" s="220">
        <f>Q564*H564</f>
        <v>0</v>
      </c>
      <c r="S564" s="220">
        <v>0</v>
      </c>
      <c r="T564" s="221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222" t="s">
        <v>153</v>
      </c>
      <c r="AT564" s="222" t="s">
        <v>155</v>
      </c>
      <c r="AU564" s="222" t="s">
        <v>90</v>
      </c>
      <c r="AY564" s="15" t="s">
        <v>154</v>
      </c>
      <c r="BE564" s="223">
        <f>IF(N564="základní",J564,0)</f>
        <v>0</v>
      </c>
      <c r="BF564" s="223">
        <f>IF(N564="snížená",J564,0)</f>
        <v>0</v>
      </c>
      <c r="BG564" s="223">
        <f>IF(N564="zákl. přenesená",J564,0)</f>
        <v>0</v>
      </c>
      <c r="BH564" s="223">
        <f>IF(N564="sníž. přenesená",J564,0)</f>
        <v>0</v>
      </c>
      <c r="BI564" s="223">
        <f>IF(N564="nulová",J564,0)</f>
        <v>0</v>
      </c>
      <c r="BJ564" s="15" t="s">
        <v>90</v>
      </c>
      <c r="BK564" s="223">
        <f>ROUND(I564*H564,2)</f>
        <v>0</v>
      </c>
      <c r="BL564" s="15" t="s">
        <v>153</v>
      </c>
      <c r="BM564" s="222" t="s">
        <v>3341</v>
      </c>
    </row>
    <row r="565" spans="1:51" s="13" customFormat="1" ht="12">
      <c r="A565" s="13"/>
      <c r="B565" s="239"/>
      <c r="C565" s="240"/>
      <c r="D565" s="224" t="s">
        <v>223</v>
      </c>
      <c r="E565" s="241" t="s">
        <v>3342</v>
      </c>
      <c r="F565" s="242" t="s">
        <v>3343</v>
      </c>
      <c r="G565" s="240"/>
      <c r="H565" s="243">
        <v>11338.954</v>
      </c>
      <c r="I565" s="244"/>
      <c r="J565" s="240"/>
      <c r="K565" s="240"/>
      <c r="L565" s="245"/>
      <c r="M565" s="246"/>
      <c r="N565" s="247"/>
      <c r="O565" s="247"/>
      <c r="P565" s="247"/>
      <c r="Q565" s="247"/>
      <c r="R565" s="247"/>
      <c r="S565" s="247"/>
      <c r="T565" s="24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9" t="s">
        <v>223</v>
      </c>
      <c r="AU565" s="249" t="s">
        <v>90</v>
      </c>
      <c r="AV565" s="13" t="s">
        <v>162</v>
      </c>
      <c r="AW565" s="13" t="s">
        <v>38</v>
      </c>
      <c r="AX565" s="13" t="s">
        <v>90</v>
      </c>
      <c r="AY565" s="249" t="s">
        <v>154</v>
      </c>
    </row>
    <row r="566" spans="1:65" s="2" customFormat="1" ht="49.05" customHeight="1">
      <c r="A566" s="37"/>
      <c r="B566" s="38"/>
      <c r="C566" s="210" t="s">
        <v>1238</v>
      </c>
      <c r="D566" s="210" t="s">
        <v>155</v>
      </c>
      <c r="E566" s="211" t="s">
        <v>1676</v>
      </c>
      <c r="F566" s="212" t="s">
        <v>1677</v>
      </c>
      <c r="G566" s="213" t="s">
        <v>486</v>
      </c>
      <c r="H566" s="214">
        <v>8.874</v>
      </c>
      <c r="I566" s="215"/>
      <c r="J566" s="216">
        <f>ROUND(I566*H566,2)</f>
        <v>0</v>
      </c>
      <c r="K566" s="217"/>
      <c r="L566" s="43"/>
      <c r="M566" s="218" t="s">
        <v>1</v>
      </c>
      <c r="N566" s="219" t="s">
        <v>47</v>
      </c>
      <c r="O566" s="90"/>
      <c r="P566" s="220">
        <f>O566*H566</f>
        <v>0</v>
      </c>
      <c r="Q566" s="220">
        <v>0</v>
      </c>
      <c r="R566" s="220">
        <f>Q566*H566</f>
        <v>0</v>
      </c>
      <c r="S566" s="220">
        <v>0</v>
      </c>
      <c r="T566" s="221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22" t="s">
        <v>153</v>
      </c>
      <c r="AT566" s="222" t="s">
        <v>155</v>
      </c>
      <c r="AU566" s="222" t="s">
        <v>90</v>
      </c>
      <c r="AY566" s="15" t="s">
        <v>154</v>
      </c>
      <c r="BE566" s="223">
        <f>IF(N566="základní",J566,0)</f>
        <v>0</v>
      </c>
      <c r="BF566" s="223">
        <f>IF(N566="snížená",J566,0)</f>
        <v>0</v>
      </c>
      <c r="BG566" s="223">
        <f>IF(N566="zákl. přenesená",J566,0)</f>
        <v>0</v>
      </c>
      <c r="BH566" s="223">
        <f>IF(N566="sníž. přenesená",J566,0)</f>
        <v>0</v>
      </c>
      <c r="BI566" s="223">
        <f>IF(N566="nulová",J566,0)</f>
        <v>0</v>
      </c>
      <c r="BJ566" s="15" t="s">
        <v>90</v>
      </c>
      <c r="BK566" s="223">
        <f>ROUND(I566*H566,2)</f>
        <v>0</v>
      </c>
      <c r="BL566" s="15" t="s">
        <v>153</v>
      </c>
      <c r="BM566" s="222" t="s">
        <v>3344</v>
      </c>
    </row>
    <row r="567" spans="1:51" s="13" customFormat="1" ht="12">
      <c r="A567" s="13"/>
      <c r="B567" s="239"/>
      <c r="C567" s="240"/>
      <c r="D567" s="224" t="s">
        <v>223</v>
      </c>
      <c r="E567" s="241" t="s">
        <v>3345</v>
      </c>
      <c r="F567" s="242" t="s">
        <v>3346</v>
      </c>
      <c r="G567" s="240"/>
      <c r="H567" s="243">
        <v>8.874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9" t="s">
        <v>223</v>
      </c>
      <c r="AU567" s="249" t="s">
        <v>90</v>
      </c>
      <c r="AV567" s="13" t="s">
        <v>162</v>
      </c>
      <c r="AW567" s="13" t="s">
        <v>38</v>
      </c>
      <c r="AX567" s="13" t="s">
        <v>90</v>
      </c>
      <c r="AY567" s="249" t="s">
        <v>154</v>
      </c>
    </row>
    <row r="568" spans="1:65" s="2" customFormat="1" ht="62.7" customHeight="1">
      <c r="A568" s="37"/>
      <c r="B568" s="38"/>
      <c r="C568" s="210" t="s">
        <v>1242</v>
      </c>
      <c r="D568" s="210" t="s">
        <v>155</v>
      </c>
      <c r="E568" s="211" t="s">
        <v>1682</v>
      </c>
      <c r="F568" s="212" t="s">
        <v>1683</v>
      </c>
      <c r="G568" s="213" t="s">
        <v>486</v>
      </c>
      <c r="H568" s="214">
        <v>97.614</v>
      </c>
      <c r="I568" s="215"/>
      <c r="J568" s="216">
        <f>ROUND(I568*H568,2)</f>
        <v>0</v>
      </c>
      <c r="K568" s="217"/>
      <c r="L568" s="43"/>
      <c r="M568" s="218" t="s">
        <v>1</v>
      </c>
      <c r="N568" s="219" t="s">
        <v>47</v>
      </c>
      <c r="O568" s="90"/>
      <c r="P568" s="220">
        <f>O568*H568</f>
        <v>0</v>
      </c>
      <c r="Q568" s="220">
        <v>0</v>
      </c>
      <c r="R568" s="220">
        <f>Q568*H568</f>
        <v>0</v>
      </c>
      <c r="S568" s="220">
        <v>0</v>
      </c>
      <c r="T568" s="221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22" t="s">
        <v>153</v>
      </c>
      <c r="AT568" s="222" t="s">
        <v>155</v>
      </c>
      <c r="AU568" s="222" t="s">
        <v>90</v>
      </c>
      <c r="AY568" s="15" t="s">
        <v>154</v>
      </c>
      <c r="BE568" s="223">
        <f>IF(N568="základní",J568,0)</f>
        <v>0</v>
      </c>
      <c r="BF568" s="223">
        <f>IF(N568="snížená",J568,0)</f>
        <v>0</v>
      </c>
      <c r="BG568" s="223">
        <f>IF(N568="zákl. přenesená",J568,0)</f>
        <v>0</v>
      </c>
      <c r="BH568" s="223">
        <f>IF(N568="sníž. přenesená",J568,0)</f>
        <v>0</v>
      </c>
      <c r="BI568" s="223">
        <f>IF(N568="nulová",J568,0)</f>
        <v>0</v>
      </c>
      <c r="BJ568" s="15" t="s">
        <v>90</v>
      </c>
      <c r="BK568" s="223">
        <f>ROUND(I568*H568,2)</f>
        <v>0</v>
      </c>
      <c r="BL568" s="15" t="s">
        <v>153</v>
      </c>
      <c r="BM568" s="222" t="s">
        <v>3347</v>
      </c>
    </row>
    <row r="569" spans="1:51" s="13" customFormat="1" ht="12">
      <c r="A569" s="13"/>
      <c r="B569" s="239"/>
      <c r="C569" s="240"/>
      <c r="D569" s="224" t="s">
        <v>223</v>
      </c>
      <c r="E569" s="241" t="s">
        <v>3348</v>
      </c>
      <c r="F569" s="242" t="s">
        <v>3349</v>
      </c>
      <c r="G569" s="240"/>
      <c r="H569" s="243">
        <v>97.614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9" t="s">
        <v>223</v>
      </c>
      <c r="AU569" s="249" t="s">
        <v>90</v>
      </c>
      <c r="AV569" s="13" t="s">
        <v>162</v>
      </c>
      <c r="AW569" s="13" t="s">
        <v>38</v>
      </c>
      <c r="AX569" s="13" t="s">
        <v>90</v>
      </c>
      <c r="AY569" s="249" t="s">
        <v>154</v>
      </c>
    </row>
    <row r="570" spans="1:63" s="11" customFormat="1" ht="25.9" customHeight="1">
      <c r="A570" s="11"/>
      <c r="B570" s="196"/>
      <c r="C570" s="197"/>
      <c r="D570" s="198" t="s">
        <v>81</v>
      </c>
      <c r="E570" s="199" t="s">
        <v>1721</v>
      </c>
      <c r="F570" s="199" t="s">
        <v>1722</v>
      </c>
      <c r="G570" s="197"/>
      <c r="H570" s="197"/>
      <c r="I570" s="200"/>
      <c r="J570" s="201">
        <f>BK570</f>
        <v>0</v>
      </c>
      <c r="K570" s="197"/>
      <c r="L570" s="202"/>
      <c r="M570" s="203"/>
      <c r="N570" s="204"/>
      <c r="O570" s="204"/>
      <c r="P570" s="205">
        <f>SUM(P571:P572)</f>
        <v>0</v>
      </c>
      <c r="Q570" s="204"/>
      <c r="R570" s="205">
        <f>SUM(R571:R572)</f>
        <v>0</v>
      </c>
      <c r="S570" s="204"/>
      <c r="T570" s="206">
        <f>SUM(T571:T572)</f>
        <v>0</v>
      </c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R570" s="207" t="s">
        <v>153</v>
      </c>
      <c r="AT570" s="208" t="s">
        <v>81</v>
      </c>
      <c r="AU570" s="208" t="s">
        <v>82</v>
      </c>
      <c r="AY570" s="207" t="s">
        <v>154</v>
      </c>
      <c r="BK570" s="209">
        <f>SUM(BK571:BK572)</f>
        <v>0</v>
      </c>
    </row>
    <row r="571" spans="1:65" s="2" customFormat="1" ht="37.8" customHeight="1">
      <c r="A571" s="37"/>
      <c r="B571" s="38"/>
      <c r="C571" s="210" t="s">
        <v>1246</v>
      </c>
      <c r="D571" s="210" t="s">
        <v>155</v>
      </c>
      <c r="E571" s="211" t="s">
        <v>1724</v>
      </c>
      <c r="F571" s="212" t="s">
        <v>1725</v>
      </c>
      <c r="G571" s="213" t="s">
        <v>486</v>
      </c>
      <c r="H571" s="214">
        <v>1215.773</v>
      </c>
      <c r="I571" s="215"/>
      <c r="J571" s="216">
        <f>ROUND(I571*H571,2)</f>
        <v>0</v>
      </c>
      <c r="K571" s="217"/>
      <c r="L571" s="43"/>
      <c r="M571" s="218" t="s">
        <v>1</v>
      </c>
      <c r="N571" s="219" t="s">
        <v>47</v>
      </c>
      <c r="O571" s="90"/>
      <c r="P571" s="220">
        <f>O571*H571</f>
        <v>0</v>
      </c>
      <c r="Q571" s="220">
        <v>0</v>
      </c>
      <c r="R571" s="220">
        <f>Q571*H571</f>
        <v>0</v>
      </c>
      <c r="S571" s="220">
        <v>0</v>
      </c>
      <c r="T571" s="221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22" t="s">
        <v>153</v>
      </c>
      <c r="AT571" s="222" t="s">
        <v>155</v>
      </c>
      <c r="AU571" s="222" t="s">
        <v>90</v>
      </c>
      <c r="AY571" s="15" t="s">
        <v>154</v>
      </c>
      <c r="BE571" s="223">
        <f>IF(N571="základní",J571,0)</f>
        <v>0</v>
      </c>
      <c r="BF571" s="223">
        <f>IF(N571="snížená",J571,0)</f>
        <v>0</v>
      </c>
      <c r="BG571" s="223">
        <f>IF(N571="zákl. přenesená",J571,0)</f>
        <v>0</v>
      </c>
      <c r="BH571" s="223">
        <f>IF(N571="sníž. přenesená",J571,0)</f>
        <v>0</v>
      </c>
      <c r="BI571" s="223">
        <f>IF(N571="nulová",J571,0)</f>
        <v>0</v>
      </c>
      <c r="BJ571" s="15" t="s">
        <v>90</v>
      </c>
      <c r="BK571" s="223">
        <f>ROUND(I571*H571,2)</f>
        <v>0</v>
      </c>
      <c r="BL571" s="15" t="s">
        <v>153</v>
      </c>
      <c r="BM571" s="222" t="s">
        <v>3350</v>
      </c>
    </row>
    <row r="572" spans="1:65" s="2" customFormat="1" ht="49.05" customHeight="1">
      <c r="A572" s="37"/>
      <c r="B572" s="38"/>
      <c r="C572" s="210" t="s">
        <v>1251</v>
      </c>
      <c r="D572" s="210" t="s">
        <v>155</v>
      </c>
      <c r="E572" s="211" t="s">
        <v>1728</v>
      </c>
      <c r="F572" s="212" t="s">
        <v>1729</v>
      </c>
      <c r="G572" s="213" t="s">
        <v>486</v>
      </c>
      <c r="H572" s="214">
        <v>1215.773</v>
      </c>
      <c r="I572" s="215"/>
      <c r="J572" s="216">
        <f>ROUND(I572*H572,2)</f>
        <v>0</v>
      </c>
      <c r="K572" s="217"/>
      <c r="L572" s="43"/>
      <c r="M572" s="218" t="s">
        <v>1</v>
      </c>
      <c r="N572" s="219" t="s">
        <v>47</v>
      </c>
      <c r="O572" s="90"/>
      <c r="P572" s="220">
        <f>O572*H572</f>
        <v>0</v>
      </c>
      <c r="Q572" s="220">
        <v>0</v>
      </c>
      <c r="R572" s="220">
        <f>Q572*H572</f>
        <v>0</v>
      </c>
      <c r="S572" s="220">
        <v>0</v>
      </c>
      <c r="T572" s="221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22" t="s">
        <v>153</v>
      </c>
      <c r="AT572" s="222" t="s">
        <v>155</v>
      </c>
      <c r="AU572" s="222" t="s">
        <v>90</v>
      </c>
      <c r="AY572" s="15" t="s">
        <v>154</v>
      </c>
      <c r="BE572" s="223">
        <f>IF(N572="základní",J572,0)</f>
        <v>0</v>
      </c>
      <c r="BF572" s="223">
        <f>IF(N572="snížená",J572,0)</f>
        <v>0</v>
      </c>
      <c r="BG572" s="223">
        <f>IF(N572="zákl. přenesená",J572,0)</f>
        <v>0</v>
      </c>
      <c r="BH572" s="223">
        <f>IF(N572="sníž. přenesená",J572,0)</f>
        <v>0</v>
      </c>
      <c r="BI572" s="223">
        <f>IF(N572="nulová",J572,0)</f>
        <v>0</v>
      </c>
      <c r="BJ572" s="15" t="s">
        <v>90</v>
      </c>
      <c r="BK572" s="223">
        <f>ROUND(I572*H572,2)</f>
        <v>0</v>
      </c>
      <c r="BL572" s="15" t="s">
        <v>153</v>
      </c>
      <c r="BM572" s="222" t="s">
        <v>3351</v>
      </c>
    </row>
    <row r="573" spans="1:63" s="11" customFormat="1" ht="25.9" customHeight="1">
      <c r="A573" s="11"/>
      <c r="B573" s="196"/>
      <c r="C573" s="197"/>
      <c r="D573" s="198" t="s">
        <v>81</v>
      </c>
      <c r="E573" s="199" t="s">
        <v>1916</v>
      </c>
      <c r="F573" s="199" t="s">
        <v>88</v>
      </c>
      <c r="G573" s="197"/>
      <c r="H573" s="197"/>
      <c r="I573" s="200"/>
      <c r="J573" s="201">
        <f>BK573</f>
        <v>0</v>
      </c>
      <c r="K573" s="197"/>
      <c r="L573" s="202"/>
      <c r="M573" s="203"/>
      <c r="N573" s="204"/>
      <c r="O573" s="204"/>
      <c r="P573" s="205">
        <f>SUM(P574:P576)</f>
        <v>0</v>
      </c>
      <c r="Q573" s="204"/>
      <c r="R573" s="205">
        <f>SUM(R574:R576)</f>
        <v>0</v>
      </c>
      <c r="S573" s="204"/>
      <c r="T573" s="206">
        <f>SUM(T574:T576)</f>
        <v>0</v>
      </c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R573" s="207" t="s">
        <v>153</v>
      </c>
      <c r="AT573" s="208" t="s">
        <v>81</v>
      </c>
      <c r="AU573" s="208" t="s">
        <v>82</v>
      </c>
      <c r="AY573" s="207" t="s">
        <v>154</v>
      </c>
      <c r="BK573" s="209">
        <f>SUM(BK574:BK576)</f>
        <v>0</v>
      </c>
    </row>
    <row r="574" spans="1:65" s="2" customFormat="1" ht="14.4" customHeight="1">
      <c r="A574" s="37"/>
      <c r="B574" s="38"/>
      <c r="C574" s="210" t="s">
        <v>1258</v>
      </c>
      <c r="D574" s="210" t="s">
        <v>155</v>
      </c>
      <c r="E574" s="211" t="s">
        <v>3352</v>
      </c>
      <c r="F574" s="212" t="s">
        <v>2507</v>
      </c>
      <c r="G574" s="213" t="s">
        <v>158</v>
      </c>
      <c r="H574" s="214">
        <v>3</v>
      </c>
      <c r="I574" s="215"/>
      <c r="J574" s="216">
        <f>ROUND(I574*H574,2)</f>
        <v>0</v>
      </c>
      <c r="K574" s="217"/>
      <c r="L574" s="43"/>
      <c r="M574" s="218" t="s">
        <v>1</v>
      </c>
      <c r="N574" s="219" t="s">
        <v>47</v>
      </c>
      <c r="O574" s="90"/>
      <c r="P574" s="220">
        <f>O574*H574</f>
        <v>0</v>
      </c>
      <c r="Q574" s="220">
        <v>0</v>
      </c>
      <c r="R574" s="220">
        <f>Q574*H574</f>
        <v>0</v>
      </c>
      <c r="S574" s="220">
        <v>0</v>
      </c>
      <c r="T574" s="221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22" t="s">
        <v>153</v>
      </c>
      <c r="AT574" s="222" t="s">
        <v>155</v>
      </c>
      <c r="AU574" s="222" t="s">
        <v>90</v>
      </c>
      <c r="AY574" s="15" t="s">
        <v>154</v>
      </c>
      <c r="BE574" s="223">
        <f>IF(N574="základní",J574,0)</f>
        <v>0</v>
      </c>
      <c r="BF574" s="223">
        <f>IF(N574="snížená",J574,0)</f>
        <v>0</v>
      </c>
      <c r="BG574" s="223">
        <f>IF(N574="zákl. přenesená",J574,0)</f>
        <v>0</v>
      </c>
      <c r="BH574" s="223">
        <f>IF(N574="sníž. přenesená",J574,0)</f>
        <v>0</v>
      </c>
      <c r="BI574" s="223">
        <f>IF(N574="nulová",J574,0)</f>
        <v>0</v>
      </c>
      <c r="BJ574" s="15" t="s">
        <v>90</v>
      </c>
      <c r="BK574" s="223">
        <f>ROUND(I574*H574,2)</f>
        <v>0</v>
      </c>
      <c r="BL574" s="15" t="s">
        <v>153</v>
      </c>
      <c r="BM574" s="222" t="s">
        <v>3353</v>
      </c>
    </row>
    <row r="575" spans="1:51" s="12" customFormat="1" ht="12">
      <c r="A575" s="12"/>
      <c r="B575" s="229"/>
      <c r="C575" s="230"/>
      <c r="D575" s="224" t="s">
        <v>223</v>
      </c>
      <c r="E575" s="231" t="s">
        <v>1</v>
      </c>
      <c r="F575" s="232" t="s">
        <v>2509</v>
      </c>
      <c r="G575" s="230"/>
      <c r="H575" s="231" t="s">
        <v>1</v>
      </c>
      <c r="I575" s="233"/>
      <c r="J575" s="230"/>
      <c r="K575" s="230"/>
      <c r="L575" s="234"/>
      <c r="M575" s="235"/>
      <c r="N575" s="236"/>
      <c r="O575" s="236"/>
      <c r="P575" s="236"/>
      <c r="Q575" s="236"/>
      <c r="R575" s="236"/>
      <c r="S575" s="236"/>
      <c r="T575" s="237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238" t="s">
        <v>223</v>
      </c>
      <c r="AU575" s="238" t="s">
        <v>90</v>
      </c>
      <c r="AV575" s="12" t="s">
        <v>90</v>
      </c>
      <c r="AW575" s="12" t="s">
        <v>38</v>
      </c>
      <c r="AX575" s="12" t="s">
        <v>82</v>
      </c>
      <c r="AY575" s="238" t="s">
        <v>154</v>
      </c>
    </row>
    <row r="576" spans="1:51" s="13" customFormat="1" ht="12">
      <c r="A576" s="13"/>
      <c r="B576" s="239"/>
      <c r="C576" s="240"/>
      <c r="D576" s="224" t="s">
        <v>223</v>
      </c>
      <c r="E576" s="241" t="s">
        <v>1262</v>
      </c>
      <c r="F576" s="242" t="s">
        <v>3354</v>
      </c>
      <c r="G576" s="240"/>
      <c r="H576" s="243">
        <v>3</v>
      </c>
      <c r="I576" s="244"/>
      <c r="J576" s="240"/>
      <c r="K576" s="240"/>
      <c r="L576" s="245"/>
      <c r="M576" s="268"/>
      <c r="N576" s="269"/>
      <c r="O576" s="269"/>
      <c r="P576" s="269"/>
      <c r="Q576" s="269"/>
      <c r="R576" s="269"/>
      <c r="S576" s="269"/>
      <c r="T576" s="27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9" t="s">
        <v>223</v>
      </c>
      <c r="AU576" s="249" t="s">
        <v>90</v>
      </c>
      <c r="AV576" s="13" t="s">
        <v>162</v>
      </c>
      <c r="AW576" s="13" t="s">
        <v>38</v>
      </c>
      <c r="AX576" s="13" t="s">
        <v>90</v>
      </c>
      <c r="AY576" s="249" t="s">
        <v>154</v>
      </c>
    </row>
    <row r="577" spans="1:31" s="2" customFormat="1" ht="6.95" customHeight="1">
      <c r="A577" s="37"/>
      <c r="B577" s="65"/>
      <c r="C577" s="66"/>
      <c r="D577" s="66"/>
      <c r="E577" s="66"/>
      <c r="F577" s="66"/>
      <c r="G577" s="66"/>
      <c r="H577" s="66"/>
      <c r="I577" s="66"/>
      <c r="J577" s="66"/>
      <c r="K577" s="66"/>
      <c r="L577" s="43"/>
      <c r="M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</sheetData>
  <sheetProtection password="CC35" sheet="1" objects="1" scenarios="1" formatColumns="0" formatRows="0" autoFilter="0"/>
  <autoFilter ref="C128:K57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3355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ROUND((SUM(BE117:BE365)),2)</f>
        <v>0</v>
      </c>
      <c r="G33" s="37"/>
      <c r="H33" s="37"/>
      <c r="I33" s="154">
        <v>0.21</v>
      </c>
      <c r="J33" s="153">
        <f>ROUND(((SUM(BE117:BE365))*I33),2)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ROUND((SUM(BF117:BF365)),2)</f>
        <v>0</v>
      </c>
      <c r="G34" s="37"/>
      <c r="H34" s="37"/>
      <c r="I34" s="154">
        <v>0.15</v>
      </c>
      <c r="J34" s="153">
        <f>ROUND(((SUM(BF117:BF365))*I34),2)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ROUND((SUM(BG117:BG365)),2)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ROUND((SUM(BH117:BH365)),2)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ROUND((SUM(BI117:BI365)),2)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10.1 - Kácení a náhradní výsadba na LB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1" t="s">
        <v>138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0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3" t="str">
        <f>E7</f>
        <v>Bečva, Hranice - PPO města - oprava 01/2021</v>
      </c>
      <c r="F107" s="30"/>
      <c r="G107" s="30"/>
      <c r="H107" s="30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0" t="s">
        <v>127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SO 10.1 - Kácení a náhradní výsadba na LB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0" t="s">
        <v>22</v>
      </c>
      <c r="D111" s="39"/>
      <c r="E111" s="39"/>
      <c r="F111" s="25" t="str">
        <f>F12</f>
        <v xml:space="preserve"> </v>
      </c>
      <c r="G111" s="39"/>
      <c r="H111" s="39"/>
      <c r="I111" s="30" t="s">
        <v>24</v>
      </c>
      <c r="J111" s="78" t="str">
        <f>IF(J12="","",J12)</f>
        <v>5. 1. 2021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0" t="s">
        <v>30</v>
      </c>
      <c r="D113" s="39"/>
      <c r="E113" s="39"/>
      <c r="F113" s="25" t="str">
        <f>E15</f>
        <v>Povodí Moravy, s.p.</v>
      </c>
      <c r="G113" s="39"/>
      <c r="H113" s="39"/>
      <c r="I113" s="30" t="s">
        <v>36</v>
      </c>
      <c r="J113" s="35" t="str">
        <f>E21</f>
        <v>Dopravoprojekt Brno a.s.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0" t="s">
        <v>34</v>
      </c>
      <c r="D114" s="39"/>
      <c r="E114" s="39"/>
      <c r="F114" s="25" t="str">
        <f>IF(E18="","",E18)</f>
        <v>Vyplň údaj</v>
      </c>
      <c r="G114" s="39"/>
      <c r="H114" s="39"/>
      <c r="I114" s="30" t="s">
        <v>39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4"/>
      <c r="B116" s="185"/>
      <c r="C116" s="186" t="s">
        <v>139</v>
      </c>
      <c r="D116" s="187" t="s">
        <v>67</v>
      </c>
      <c r="E116" s="187" t="s">
        <v>63</v>
      </c>
      <c r="F116" s="187" t="s">
        <v>64</v>
      </c>
      <c r="G116" s="187" t="s">
        <v>140</v>
      </c>
      <c r="H116" s="187" t="s">
        <v>141</v>
      </c>
      <c r="I116" s="187" t="s">
        <v>142</v>
      </c>
      <c r="J116" s="188" t="s">
        <v>131</v>
      </c>
      <c r="K116" s="189" t="s">
        <v>143</v>
      </c>
      <c r="L116" s="190"/>
      <c r="M116" s="99" t="s">
        <v>1</v>
      </c>
      <c r="N116" s="100" t="s">
        <v>46</v>
      </c>
      <c r="O116" s="100" t="s">
        <v>144</v>
      </c>
      <c r="P116" s="100" t="s">
        <v>145</v>
      </c>
      <c r="Q116" s="100" t="s">
        <v>146</v>
      </c>
      <c r="R116" s="100" t="s">
        <v>147</v>
      </c>
      <c r="S116" s="100" t="s">
        <v>148</v>
      </c>
      <c r="T116" s="101" t="s">
        <v>149</v>
      </c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63" s="2" customFormat="1" ht="22.8" customHeight="1">
      <c r="A117" s="37"/>
      <c r="B117" s="38"/>
      <c r="C117" s="106" t="s">
        <v>150</v>
      </c>
      <c r="D117" s="39"/>
      <c r="E117" s="39"/>
      <c r="F117" s="39"/>
      <c r="G117" s="39"/>
      <c r="H117" s="39"/>
      <c r="I117" s="39"/>
      <c r="J117" s="191">
        <f>BK117</f>
        <v>0</v>
      </c>
      <c r="K117" s="39"/>
      <c r="L117" s="43"/>
      <c r="M117" s="102"/>
      <c r="N117" s="192"/>
      <c r="O117" s="103"/>
      <c r="P117" s="193">
        <f>P118</f>
        <v>0</v>
      </c>
      <c r="Q117" s="103"/>
      <c r="R117" s="193">
        <f>R118</f>
        <v>5.719837500000001</v>
      </c>
      <c r="S117" s="103"/>
      <c r="T117" s="194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5" t="s">
        <v>81</v>
      </c>
      <c r="AU117" s="15" t="s">
        <v>92</v>
      </c>
      <c r="BK117" s="195">
        <f>BK118</f>
        <v>0</v>
      </c>
    </row>
    <row r="118" spans="1:63" s="11" customFormat="1" ht="25.9" customHeight="1">
      <c r="A118" s="11"/>
      <c r="B118" s="196"/>
      <c r="C118" s="197"/>
      <c r="D118" s="198" t="s">
        <v>81</v>
      </c>
      <c r="E118" s="199" t="s">
        <v>90</v>
      </c>
      <c r="F118" s="199" t="s">
        <v>321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SUM(P119:P365)</f>
        <v>0</v>
      </c>
      <c r="Q118" s="204"/>
      <c r="R118" s="205">
        <f>SUM(R119:R365)</f>
        <v>5.719837500000001</v>
      </c>
      <c r="S118" s="204"/>
      <c r="T118" s="206">
        <f>SUM(T119:T365)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153</v>
      </c>
      <c r="AT118" s="208" t="s">
        <v>81</v>
      </c>
      <c r="AU118" s="208" t="s">
        <v>82</v>
      </c>
      <c r="AY118" s="207" t="s">
        <v>154</v>
      </c>
      <c r="BK118" s="209">
        <f>SUM(BK119:BK365)</f>
        <v>0</v>
      </c>
    </row>
    <row r="119" spans="1:65" s="2" customFormat="1" ht="24.15" customHeight="1">
      <c r="A119" s="37"/>
      <c r="B119" s="38"/>
      <c r="C119" s="210" t="s">
        <v>90</v>
      </c>
      <c r="D119" s="210" t="s">
        <v>155</v>
      </c>
      <c r="E119" s="211" t="s">
        <v>1923</v>
      </c>
      <c r="F119" s="212" t="s">
        <v>1924</v>
      </c>
      <c r="G119" s="213" t="s">
        <v>593</v>
      </c>
      <c r="H119" s="214">
        <v>10</v>
      </c>
      <c r="I119" s="215"/>
      <c r="J119" s="216">
        <f>ROUND(I119*H119,2)</f>
        <v>0</v>
      </c>
      <c r="K119" s="217"/>
      <c r="L119" s="43"/>
      <c r="M119" s="218" t="s">
        <v>1</v>
      </c>
      <c r="N119" s="219" t="s">
        <v>47</v>
      </c>
      <c r="O119" s="90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153</v>
      </c>
      <c r="AT119" s="222" t="s">
        <v>155</v>
      </c>
      <c r="AU119" s="222" t="s">
        <v>90</v>
      </c>
      <c r="AY119" s="15" t="s">
        <v>154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5" t="s">
        <v>90</v>
      </c>
      <c r="BK119" s="223">
        <f>ROUND(I119*H119,2)</f>
        <v>0</v>
      </c>
      <c r="BL119" s="15" t="s">
        <v>153</v>
      </c>
      <c r="BM119" s="222" t="s">
        <v>3356</v>
      </c>
    </row>
    <row r="120" spans="1:47" s="2" customFormat="1" ht="12">
      <c r="A120" s="37"/>
      <c r="B120" s="38"/>
      <c r="C120" s="39"/>
      <c r="D120" s="224" t="s">
        <v>160</v>
      </c>
      <c r="E120" s="39"/>
      <c r="F120" s="225" t="s">
        <v>3357</v>
      </c>
      <c r="G120" s="39"/>
      <c r="H120" s="39"/>
      <c r="I120" s="226"/>
      <c r="J120" s="39"/>
      <c r="K120" s="39"/>
      <c r="L120" s="43"/>
      <c r="M120" s="227"/>
      <c r="N120" s="228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5" t="s">
        <v>160</v>
      </c>
      <c r="AU120" s="15" t="s">
        <v>90</v>
      </c>
    </row>
    <row r="121" spans="1:51" s="13" customFormat="1" ht="12">
      <c r="A121" s="13"/>
      <c r="B121" s="239"/>
      <c r="C121" s="240"/>
      <c r="D121" s="224" t="s">
        <v>223</v>
      </c>
      <c r="E121" s="241" t="s">
        <v>326</v>
      </c>
      <c r="F121" s="242" t="s">
        <v>201</v>
      </c>
      <c r="G121" s="240"/>
      <c r="H121" s="243">
        <v>10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9" t="s">
        <v>223</v>
      </c>
      <c r="AU121" s="249" t="s">
        <v>90</v>
      </c>
      <c r="AV121" s="13" t="s">
        <v>162</v>
      </c>
      <c r="AW121" s="13" t="s">
        <v>38</v>
      </c>
      <c r="AX121" s="13" t="s">
        <v>82</v>
      </c>
      <c r="AY121" s="249" t="s">
        <v>154</v>
      </c>
    </row>
    <row r="122" spans="1:51" s="13" customFormat="1" ht="12">
      <c r="A122" s="13"/>
      <c r="B122" s="239"/>
      <c r="C122" s="240"/>
      <c r="D122" s="224" t="s">
        <v>223</v>
      </c>
      <c r="E122" s="241" t="s">
        <v>328</v>
      </c>
      <c r="F122" s="242" t="s">
        <v>3358</v>
      </c>
      <c r="G122" s="240"/>
      <c r="H122" s="243">
        <v>10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223</v>
      </c>
      <c r="AU122" s="249" t="s">
        <v>90</v>
      </c>
      <c r="AV122" s="13" t="s">
        <v>162</v>
      </c>
      <c r="AW122" s="13" t="s">
        <v>38</v>
      </c>
      <c r="AX122" s="13" t="s">
        <v>90</v>
      </c>
      <c r="AY122" s="249" t="s">
        <v>154</v>
      </c>
    </row>
    <row r="123" spans="1:65" s="2" customFormat="1" ht="24.15" customHeight="1">
      <c r="A123" s="37"/>
      <c r="B123" s="38"/>
      <c r="C123" s="210" t="s">
        <v>162</v>
      </c>
      <c r="D123" s="210" t="s">
        <v>155</v>
      </c>
      <c r="E123" s="211" t="s">
        <v>1929</v>
      </c>
      <c r="F123" s="212" t="s">
        <v>1930</v>
      </c>
      <c r="G123" s="213" t="s">
        <v>593</v>
      </c>
      <c r="H123" s="214">
        <v>6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47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153</v>
      </c>
      <c r="AT123" s="222" t="s">
        <v>155</v>
      </c>
      <c r="AU123" s="222" t="s">
        <v>90</v>
      </c>
      <c r="AY123" s="15" t="s">
        <v>154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5" t="s">
        <v>90</v>
      </c>
      <c r="BK123" s="223">
        <f>ROUND(I123*H123,2)</f>
        <v>0</v>
      </c>
      <c r="BL123" s="15" t="s">
        <v>153</v>
      </c>
      <c r="BM123" s="222" t="s">
        <v>3359</v>
      </c>
    </row>
    <row r="124" spans="1:47" s="2" customFormat="1" ht="12">
      <c r="A124" s="37"/>
      <c r="B124" s="38"/>
      <c r="C124" s="39"/>
      <c r="D124" s="224" t="s">
        <v>160</v>
      </c>
      <c r="E124" s="39"/>
      <c r="F124" s="225" t="s">
        <v>3360</v>
      </c>
      <c r="G124" s="39"/>
      <c r="H124" s="39"/>
      <c r="I124" s="226"/>
      <c r="J124" s="39"/>
      <c r="K124" s="39"/>
      <c r="L124" s="43"/>
      <c r="M124" s="227"/>
      <c r="N124" s="22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5" t="s">
        <v>160</v>
      </c>
      <c r="AU124" s="15" t="s">
        <v>90</v>
      </c>
    </row>
    <row r="125" spans="1:51" s="13" customFormat="1" ht="12">
      <c r="A125" s="13"/>
      <c r="B125" s="239"/>
      <c r="C125" s="240"/>
      <c r="D125" s="224" t="s">
        <v>223</v>
      </c>
      <c r="E125" s="241" t="s">
        <v>334</v>
      </c>
      <c r="F125" s="242" t="s">
        <v>181</v>
      </c>
      <c r="G125" s="240"/>
      <c r="H125" s="243">
        <v>6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223</v>
      </c>
      <c r="AU125" s="249" t="s">
        <v>90</v>
      </c>
      <c r="AV125" s="13" t="s">
        <v>162</v>
      </c>
      <c r="AW125" s="13" t="s">
        <v>38</v>
      </c>
      <c r="AX125" s="13" t="s">
        <v>82</v>
      </c>
      <c r="AY125" s="249" t="s">
        <v>154</v>
      </c>
    </row>
    <row r="126" spans="1:51" s="13" customFormat="1" ht="12">
      <c r="A126" s="13"/>
      <c r="B126" s="239"/>
      <c r="C126" s="240"/>
      <c r="D126" s="224" t="s">
        <v>223</v>
      </c>
      <c r="E126" s="241" t="s">
        <v>1765</v>
      </c>
      <c r="F126" s="242" t="s">
        <v>3361</v>
      </c>
      <c r="G126" s="240"/>
      <c r="H126" s="243">
        <v>6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9" t="s">
        <v>223</v>
      </c>
      <c r="AU126" s="249" t="s">
        <v>90</v>
      </c>
      <c r="AV126" s="13" t="s">
        <v>162</v>
      </c>
      <c r="AW126" s="13" t="s">
        <v>38</v>
      </c>
      <c r="AX126" s="13" t="s">
        <v>90</v>
      </c>
      <c r="AY126" s="249" t="s">
        <v>154</v>
      </c>
    </row>
    <row r="127" spans="1:65" s="2" customFormat="1" ht="24.15" customHeight="1">
      <c r="A127" s="37"/>
      <c r="B127" s="38"/>
      <c r="C127" s="210" t="s">
        <v>167</v>
      </c>
      <c r="D127" s="210" t="s">
        <v>155</v>
      </c>
      <c r="E127" s="211" t="s">
        <v>1935</v>
      </c>
      <c r="F127" s="212" t="s">
        <v>1936</v>
      </c>
      <c r="G127" s="213" t="s">
        <v>593</v>
      </c>
      <c r="H127" s="214">
        <v>5</v>
      </c>
      <c r="I127" s="215"/>
      <c r="J127" s="216">
        <f>ROUND(I127*H127,2)</f>
        <v>0</v>
      </c>
      <c r="K127" s="217"/>
      <c r="L127" s="43"/>
      <c r="M127" s="218" t="s">
        <v>1</v>
      </c>
      <c r="N127" s="219" t="s">
        <v>47</v>
      </c>
      <c r="O127" s="90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153</v>
      </c>
      <c r="AT127" s="222" t="s">
        <v>155</v>
      </c>
      <c r="AU127" s="222" t="s">
        <v>90</v>
      </c>
      <c r="AY127" s="15" t="s">
        <v>154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5" t="s">
        <v>90</v>
      </c>
      <c r="BK127" s="223">
        <f>ROUND(I127*H127,2)</f>
        <v>0</v>
      </c>
      <c r="BL127" s="15" t="s">
        <v>153</v>
      </c>
      <c r="BM127" s="222" t="s">
        <v>3362</v>
      </c>
    </row>
    <row r="128" spans="1:47" s="2" customFormat="1" ht="12">
      <c r="A128" s="37"/>
      <c r="B128" s="38"/>
      <c r="C128" s="39"/>
      <c r="D128" s="224" t="s">
        <v>160</v>
      </c>
      <c r="E128" s="39"/>
      <c r="F128" s="225" t="s">
        <v>3363</v>
      </c>
      <c r="G128" s="39"/>
      <c r="H128" s="39"/>
      <c r="I128" s="226"/>
      <c r="J128" s="39"/>
      <c r="K128" s="39"/>
      <c r="L128" s="43"/>
      <c r="M128" s="227"/>
      <c r="N128" s="22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5" t="s">
        <v>160</v>
      </c>
      <c r="AU128" s="15" t="s">
        <v>90</v>
      </c>
    </row>
    <row r="129" spans="1:51" s="13" customFormat="1" ht="12">
      <c r="A129" s="13"/>
      <c r="B129" s="239"/>
      <c r="C129" s="240"/>
      <c r="D129" s="224" t="s">
        <v>223</v>
      </c>
      <c r="E129" s="241" t="s">
        <v>339</v>
      </c>
      <c r="F129" s="242" t="s">
        <v>176</v>
      </c>
      <c r="G129" s="240"/>
      <c r="H129" s="243">
        <v>5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223</v>
      </c>
      <c r="AU129" s="249" t="s">
        <v>90</v>
      </c>
      <c r="AV129" s="13" t="s">
        <v>162</v>
      </c>
      <c r="AW129" s="13" t="s">
        <v>38</v>
      </c>
      <c r="AX129" s="13" t="s">
        <v>82</v>
      </c>
      <c r="AY129" s="249" t="s">
        <v>154</v>
      </c>
    </row>
    <row r="130" spans="1:51" s="13" customFormat="1" ht="12">
      <c r="A130" s="13"/>
      <c r="B130" s="239"/>
      <c r="C130" s="240"/>
      <c r="D130" s="224" t="s">
        <v>223</v>
      </c>
      <c r="E130" s="241" t="s">
        <v>1769</v>
      </c>
      <c r="F130" s="242" t="s">
        <v>1934</v>
      </c>
      <c r="G130" s="240"/>
      <c r="H130" s="243">
        <v>5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223</v>
      </c>
      <c r="AU130" s="249" t="s">
        <v>90</v>
      </c>
      <c r="AV130" s="13" t="s">
        <v>162</v>
      </c>
      <c r="AW130" s="13" t="s">
        <v>38</v>
      </c>
      <c r="AX130" s="13" t="s">
        <v>90</v>
      </c>
      <c r="AY130" s="249" t="s">
        <v>154</v>
      </c>
    </row>
    <row r="131" spans="1:65" s="2" customFormat="1" ht="24.15" customHeight="1">
      <c r="A131" s="37"/>
      <c r="B131" s="38"/>
      <c r="C131" s="210" t="s">
        <v>153</v>
      </c>
      <c r="D131" s="210" t="s">
        <v>155</v>
      </c>
      <c r="E131" s="211" t="s">
        <v>1941</v>
      </c>
      <c r="F131" s="212" t="s">
        <v>1942</v>
      </c>
      <c r="G131" s="213" t="s">
        <v>593</v>
      </c>
      <c r="H131" s="214">
        <v>3</v>
      </c>
      <c r="I131" s="215"/>
      <c r="J131" s="216">
        <f>ROUND(I131*H131,2)</f>
        <v>0</v>
      </c>
      <c r="K131" s="217"/>
      <c r="L131" s="43"/>
      <c r="M131" s="218" t="s">
        <v>1</v>
      </c>
      <c r="N131" s="219" t="s">
        <v>47</v>
      </c>
      <c r="O131" s="90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153</v>
      </c>
      <c r="AT131" s="222" t="s">
        <v>155</v>
      </c>
      <c r="AU131" s="222" t="s">
        <v>90</v>
      </c>
      <c r="AY131" s="15" t="s">
        <v>154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90</v>
      </c>
      <c r="BK131" s="223">
        <f>ROUND(I131*H131,2)</f>
        <v>0</v>
      </c>
      <c r="BL131" s="15" t="s">
        <v>153</v>
      </c>
      <c r="BM131" s="222" t="s">
        <v>3364</v>
      </c>
    </row>
    <row r="132" spans="1:47" s="2" customFormat="1" ht="12">
      <c r="A132" s="37"/>
      <c r="B132" s="38"/>
      <c r="C132" s="39"/>
      <c r="D132" s="224" t="s">
        <v>160</v>
      </c>
      <c r="E132" s="39"/>
      <c r="F132" s="225" t="s">
        <v>3365</v>
      </c>
      <c r="G132" s="39"/>
      <c r="H132" s="39"/>
      <c r="I132" s="226"/>
      <c r="J132" s="39"/>
      <c r="K132" s="39"/>
      <c r="L132" s="43"/>
      <c r="M132" s="227"/>
      <c r="N132" s="22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160</v>
      </c>
      <c r="AU132" s="15" t="s">
        <v>90</v>
      </c>
    </row>
    <row r="133" spans="1:51" s="13" customFormat="1" ht="12">
      <c r="A133" s="13"/>
      <c r="B133" s="239"/>
      <c r="C133" s="240"/>
      <c r="D133" s="224" t="s">
        <v>223</v>
      </c>
      <c r="E133" s="241" t="s">
        <v>345</v>
      </c>
      <c r="F133" s="242" t="s">
        <v>167</v>
      </c>
      <c r="G133" s="240"/>
      <c r="H133" s="243">
        <v>3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223</v>
      </c>
      <c r="AU133" s="249" t="s">
        <v>90</v>
      </c>
      <c r="AV133" s="13" t="s">
        <v>162</v>
      </c>
      <c r="AW133" s="13" t="s">
        <v>38</v>
      </c>
      <c r="AX133" s="13" t="s">
        <v>82</v>
      </c>
      <c r="AY133" s="249" t="s">
        <v>154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1772</v>
      </c>
      <c r="F134" s="242" t="s">
        <v>1921</v>
      </c>
      <c r="G134" s="240"/>
      <c r="H134" s="243">
        <v>3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5" s="2" customFormat="1" ht="24.15" customHeight="1">
      <c r="A135" s="37"/>
      <c r="B135" s="38"/>
      <c r="C135" s="210" t="s">
        <v>176</v>
      </c>
      <c r="D135" s="210" t="s">
        <v>155</v>
      </c>
      <c r="E135" s="211" t="s">
        <v>3366</v>
      </c>
      <c r="F135" s="212" t="s">
        <v>3367</v>
      </c>
      <c r="G135" s="213" t="s">
        <v>593</v>
      </c>
      <c r="H135" s="214">
        <v>1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47</v>
      </c>
      <c r="O135" s="90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153</v>
      </c>
      <c r="AT135" s="222" t="s">
        <v>155</v>
      </c>
      <c r="AU135" s="222" t="s">
        <v>90</v>
      </c>
      <c r="AY135" s="15" t="s">
        <v>154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90</v>
      </c>
      <c r="BK135" s="223">
        <f>ROUND(I135*H135,2)</f>
        <v>0</v>
      </c>
      <c r="BL135" s="15" t="s">
        <v>153</v>
      </c>
      <c r="BM135" s="222" t="s">
        <v>3368</v>
      </c>
    </row>
    <row r="136" spans="1:47" s="2" customFormat="1" ht="12">
      <c r="A136" s="37"/>
      <c r="B136" s="38"/>
      <c r="C136" s="39"/>
      <c r="D136" s="224" t="s">
        <v>160</v>
      </c>
      <c r="E136" s="39"/>
      <c r="F136" s="225" t="s">
        <v>3369</v>
      </c>
      <c r="G136" s="39"/>
      <c r="H136" s="39"/>
      <c r="I136" s="226"/>
      <c r="J136" s="39"/>
      <c r="K136" s="39"/>
      <c r="L136" s="43"/>
      <c r="M136" s="227"/>
      <c r="N136" s="22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160</v>
      </c>
      <c r="AU136" s="15" t="s">
        <v>90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1776</v>
      </c>
      <c r="F137" s="242" t="s">
        <v>90</v>
      </c>
      <c r="G137" s="240"/>
      <c r="H137" s="243">
        <v>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82</v>
      </c>
      <c r="AY137" s="249" t="s">
        <v>154</v>
      </c>
    </row>
    <row r="138" spans="1:51" s="13" customFormat="1" ht="12">
      <c r="A138" s="13"/>
      <c r="B138" s="239"/>
      <c r="C138" s="240"/>
      <c r="D138" s="224" t="s">
        <v>223</v>
      </c>
      <c r="E138" s="241" t="s">
        <v>1778</v>
      </c>
      <c r="F138" s="242" t="s">
        <v>1945</v>
      </c>
      <c r="G138" s="240"/>
      <c r="H138" s="243">
        <v>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223</v>
      </c>
      <c r="AU138" s="249" t="s">
        <v>90</v>
      </c>
      <c r="AV138" s="13" t="s">
        <v>162</v>
      </c>
      <c r="AW138" s="13" t="s">
        <v>38</v>
      </c>
      <c r="AX138" s="13" t="s">
        <v>90</v>
      </c>
      <c r="AY138" s="249" t="s">
        <v>154</v>
      </c>
    </row>
    <row r="139" spans="1:65" s="2" customFormat="1" ht="24.15" customHeight="1">
      <c r="A139" s="37"/>
      <c r="B139" s="38"/>
      <c r="C139" s="210" t="s">
        <v>181</v>
      </c>
      <c r="D139" s="210" t="s">
        <v>155</v>
      </c>
      <c r="E139" s="211" t="s">
        <v>3370</v>
      </c>
      <c r="F139" s="212" t="s">
        <v>3371</v>
      </c>
      <c r="G139" s="213" t="s">
        <v>593</v>
      </c>
      <c r="H139" s="214">
        <v>1</v>
      </c>
      <c r="I139" s="215"/>
      <c r="J139" s="216">
        <f>ROUND(I139*H139,2)</f>
        <v>0</v>
      </c>
      <c r="K139" s="217"/>
      <c r="L139" s="43"/>
      <c r="M139" s="218" t="s">
        <v>1</v>
      </c>
      <c r="N139" s="219" t="s">
        <v>47</v>
      </c>
      <c r="O139" s="90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153</v>
      </c>
      <c r="AT139" s="222" t="s">
        <v>155</v>
      </c>
      <c r="AU139" s="222" t="s">
        <v>90</v>
      </c>
      <c r="AY139" s="15" t="s">
        <v>154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5" t="s">
        <v>90</v>
      </c>
      <c r="BK139" s="223">
        <f>ROUND(I139*H139,2)</f>
        <v>0</v>
      </c>
      <c r="BL139" s="15" t="s">
        <v>153</v>
      </c>
      <c r="BM139" s="222" t="s">
        <v>3372</v>
      </c>
    </row>
    <row r="140" spans="1:47" s="2" customFormat="1" ht="12">
      <c r="A140" s="37"/>
      <c r="B140" s="38"/>
      <c r="C140" s="39"/>
      <c r="D140" s="224" t="s">
        <v>160</v>
      </c>
      <c r="E140" s="39"/>
      <c r="F140" s="225" t="s">
        <v>3369</v>
      </c>
      <c r="G140" s="39"/>
      <c r="H140" s="39"/>
      <c r="I140" s="226"/>
      <c r="J140" s="39"/>
      <c r="K140" s="39"/>
      <c r="L140" s="43"/>
      <c r="M140" s="227"/>
      <c r="N140" s="22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160</v>
      </c>
      <c r="AU140" s="15" t="s">
        <v>90</v>
      </c>
    </row>
    <row r="141" spans="1:51" s="13" customFormat="1" ht="12">
      <c r="A141" s="13"/>
      <c r="B141" s="239"/>
      <c r="C141" s="240"/>
      <c r="D141" s="224" t="s">
        <v>223</v>
      </c>
      <c r="E141" s="241" t="s">
        <v>356</v>
      </c>
      <c r="F141" s="242" t="s">
        <v>90</v>
      </c>
      <c r="G141" s="240"/>
      <c r="H141" s="243">
        <v>1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223</v>
      </c>
      <c r="AU141" s="249" t="s">
        <v>90</v>
      </c>
      <c r="AV141" s="13" t="s">
        <v>162</v>
      </c>
      <c r="AW141" s="13" t="s">
        <v>38</v>
      </c>
      <c r="AX141" s="13" t="s">
        <v>82</v>
      </c>
      <c r="AY141" s="249" t="s">
        <v>154</v>
      </c>
    </row>
    <row r="142" spans="1:51" s="13" customFormat="1" ht="12">
      <c r="A142" s="13"/>
      <c r="B142" s="239"/>
      <c r="C142" s="240"/>
      <c r="D142" s="224" t="s">
        <v>223</v>
      </c>
      <c r="E142" s="241" t="s">
        <v>358</v>
      </c>
      <c r="F142" s="242" t="s">
        <v>1945</v>
      </c>
      <c r="G142" s="240"/>
      <c r="H142" s="243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223</v>
      </c>
      <c r="AU142" s="249" t="s">
        <v>90</v>
      </c>
      <c r="AV142" s="13" t="s">
        <v>162</v>
      </c>
      <c r="AW142" s="13" t="s">
        <v>38</v>
      </c>
      <c r="AX142" s="13" t="s">
        <v>90</v>
      </c>
      <c r="AY142" s="249" t="s">
        <v>154</v>
      </c>
    </row>
    <row r="143" spans="1:65" s="2" customFormat="1" ht="24.15" customHeight="1">
      <c r="A143" s="37"/>
      <c r="B143" s="38"/>
      <c r="C143" s="210" t="s">
        <v>185</v>
      </c>
      <c r="D143" s="210" t="s">
        <v>155</v>
      </c>
      <c r="E143" s="211" t="s">
        <v>3373</v>
      </c>
      <c r="F143" s="212" t="s">
        <v>3374</v>
      </c>
      <c r="G143" s="213" t="s">
        <v>593</v>
      </c>
      <c r="H143" s="214">
        <v>2</v>
      </c>
      <c r="I143" s="215"/>
      <c r="J143" s="216">
        <f>ROUND(I143*H143,2)</f>
        <v>0</v>
      </c>
      <c r="K143" s="217"/>
      <c r="L143" s="43"/>
      <c r="M143" s="218" t="s">
        <v>1</v>
      </c>
      <c r="N143" s="219" t="s">
        <v>47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153</v>
      </c>
      <c r="AT143" s="222" t="s">
        <v>155</v>
      </c>
      <c r="AU143" s="222" t="s">
        <v>90</v>
      </c>
      <c r="AY143" s="15" t="s">
        <v>154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5" t="s">
        <v>90</v>
      </c>
      <c r="BK143" s="223">
        <f>ROUND(I143*H143,2)</f>
        <v>0</v>
      </c>
      <c r="BL143" s="15" t="s">
        <v>153</v>
      </c>
      <c r="BM143" s="222" t="s">
        <v>3375</v>
      </c>
    </row>
    <row r="144" spans="1:47" s="2" customFormat="1" ht="12">
      <c r="A144" s="37"/>
      <c r="B144" s="38"/>
      <c r="C144" s="39"/>
      <c r="D144" s="224" t="s">
        <v>160</v>
      </c>
      <c r="E144" s="39"/>
      <c r="F144" s="225" t="s">
        <v>3376</v>
      </c>
      <c r="G144" s="39"/>
      <c r="H144" s="39"/>
      <c r="I144" s="226"/>
      <c r="J144" s="39"/>
      <c r="K144" s="39"/>
      <c r="L144" s="43"/>
      <c r="M144" s="227"/>
      <c r="N144" s="22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160</v>
      </c>
      <c r="AU144" s="15" t="s">
        <v>90</v>
      </c>
    </row>
    <row r="145" spans="1:51" s="13" customFormat="1" ht="12">
      <c r="A145" s="13"/>
      <c r="B145" s="239"/>
      <c r="C145" s="240"/>
      <c r="D145" s="224" t="s">
        <v>223</v>
      </c>
      <c r="E145" s="241" t="s">
        <v>365</v>
      </c>
      <c r="F145" s="242" t="s">
        <v>162</v>
      </c>
      <c r="G145" s="240"/>
      <c r="H145" s="243">
        <v>2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223</v>
      </c>
      <c r="AU145" s="249" t="s">
        <v>90</v>
      </c>
      <c r="AV145" s="13" t="s">
        <v>162</v>
      </c>
      <c r="AW145" s="13" t="s">
        <v>38</v>
      </c>
      <c r="AX145" s="13" t="s">
        <v>82</v>
      </c>
      <c r="AY145" s="249" t="s">
        <v>154</v>
      </c>
    </row>
    <row r="146" spans="1:51" s="13" customFormat="1" ht="12">
      <c r="A146" s="13"/>
      <c r="B146" s="239"/>
      <c r="C146" s="240"/>
      <c r="D146" s="224" t="s">
        <v>223</v>
      </c>
      <c r="E146" s="241" t="s">
        <v>1786</v>
      </c>
      <c r="F146" s="242" t="s">
        <v>3377</v>
      </c>
      <c r="G146" s="240"/>
      <c r="H146" s="243">
        <v>2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223</v>
      </c>
      <c r="AU146" s="249" t="s">
        <v>90</v>
      </c>
      <c r="AV146" s="13" t="s">
        <v>162</v>
      </c>
      <c r="AW146" s="13" t="s">
        <v>38</v>
      </c>
      <c r="AX146" s="13" t="s">
        <v>90</v>
      </c>
      <c r="AY146" s="249" t="s">
        <v>154</v>
      </c>
    </row>
    <row r="147" spans="1:65" s="2" customFormat="1" ht="37.8" customHeight="1">
      <c r="A147" s="37"/>
      <c r="B147" s="38"/>
      <c r="C147" s="210" t="s">
        <v>192</v>
      </c>
      <c r="D147" s="210" t="s">
        <v>155</v>
      </c>
      <c r="E147" s="211" t="s">
        <v>3378</v>
      </c>
      <c r="F147" s="212" t="s">
        <v>3379</v>
      </c>
      <c r="G147" s="213" t="s">
        <v>593</v>
      </c>
      <c r="H147" s="214">
        <v>1</v>
      </c>
      <c r="I147" s="215"/>
      <c r="J147" s="216">
        <f>ROUND(I147*H147,2)</f>
        <v>0</v>
      </c>
      <c r="K147" s="217"/>
      <c r="L147" s="43"/>
      <c r="M147" s="218" t="s">
        <v>1</v>
      </c>
      <c r="N147" s="219" t="s">
        <v>47</v>
      </c>
      <c r="O147" s="90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153</v>
      </c>
      <c r="AT147" s="222" t="s">
        <v>155</v>
      </c>
      <c r="AU147" s="222" t="s">
        <v>90</v>
      </c>
      <c r="AY147" s="15" t="s">
        <v>154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5" t="s">
        <v>90</v>
      </c>
      <c r="BK147" s="223">
        <f>ROUND(I147*H147,2)</f>
        <v>0</v>
      </c>
      <c r="BL147" s="15" t="s">
        <v>153</v>
      </c>
      <c r="BM147" s="222" t="s">
        <v>3380</v>
      </c>
    </row>
    <row r="148" spans="1:47" s="2" customFormat="1" ht="12">
      <c r="A148" s="37"/>
      <c r="B148" s="38"/>
      <c r="C148" s="39"/>
      <c r="D148" s="224" t="s">
        <v>160</v>
      </c>
      <c r="E148" s="39"/>
      <c r="F148" s="225" t="s">
        <v>3381</v>
      </c>
      <c r="G148" s="39"/>
      <c r="H148" s="39"/>
      <c r="I148" s="226"/>
      <c r="J148" s="39"/>
      <c r="K148" s="39"/>
      <c r="L148" s="43"/>
      <c r="M148" s="227"/>
      <c r="N148" s="22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160</v>
      </c>
      <c r="AU148" s="15" t="s">
        <v>90</v>
      </c>
    </row>
    <row r="149" spans="1:51" s="13" customFormat="1" ht="12">
      <c r="A149" s="13"/>
      <c r="B149" s="239"/>
      <c r="C149" s="240"/>
      <c r="D149" s="224" t="s">
        <v>223</v>
      </c>
      <c r="E149" s="241" t="s">
        <v>1788</v>
      </c>
      <c r="F149" s="242" t="s">
        <v>90</v>
      </c>
      <c r="G149" s="240"/>
      <c r="H149" s="243">
        <v>1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223</v>
      </c>
      <c r="AU149" s="249" t="s">
        <v>90</v>
      </c>
      <c r="AV149" s="13" t="s">
        <v>162</v>
      </c>
      <c r="AW149" s="13" t="s">
        <v>38</v>
      </c>
      <c r="AX149" s="13" t="s">
        <v>82</v>
      </c>
      <c r="AY149" s="249" t="s">
        <v>154</v>
      </c>
    </row>
    <row r="150" spans="1:51" s="13" customFormat="1" ht="12">
      <c r="A150" s="13"/>
      <c r="B150" s="239"/>
      <c r="C150" s="240"/>
      <c r="D150" s="224" t="s">
        <v>223</v>
      </c>
      <c r="E150" s="241" t="s">
        <v>1966</v>
      </c>
      <c r="F150" s="242" t="s">
        <v>1945</v>
      </c>
      <c r="G150" s="240"/>
      <c r="H150" s="243">
        <v>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223</v>
      </c>
      <c r="AU150" s="249" t="s">
        <v>90</v>
      </c>
      <c r="AV150" s="13" t="s">
        <v>162</v>
      </c>
      <c r="AW150" s="13" t="s">
        <v>38</v>
      </c>
      <c r="AX150" s="13" t="s">
        <v>90</v>
      </c>
      <c r="AY150" s="249" t="s">
        <v>154</v>
      </c>
    </row>
    <row r="151" spans="1:65" s="2" customFormat="1" ht="37.8" customHeight="1">
      <c r="A151" s="37"/>
      <c r="B151" s="38"/>
      <c r="C151" s="210" t="s">
        <v>197</v>
      </c>
      <c r="D151" s="210" t="s">
        <v>155</v>
      </c>
      <c r="E151" s="211" t="s">
        <v>3382</v>
      </c>
      <c r="F151" s="212" t="s">
        <v>3383</v>
      </c>
      <c r="G151" s="213" t="s">
        <v>593</v>
      </c>
      <c r="H151" s="214">
        <v>2</v>
      </c>
      <c r="I151" s="215"/>
      <c r="J151" s="216">
        <f>ROUND(I151*H151,2)</f>
        <v>0</v>
      </c>
      <c r="K151" s="217"/>
      <c r="L151" s="43"/>
      <c r="M151" s="218" t="s">
        <v>1</v>
      </c>
      <c r="N151" s="219" t="s">
        <v>47</v>
      </c>
      <c r="O151" s="90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153</v>
      </c>
      <c r="AT151" s="222" t="s">
        <v>155</v>
      </c>
      <c r="AU151" s="222" t="s">
        <v>90</v>
      </c>
      <c r="AY151" s="15" t="s">
        <v>154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5" t="s">
        <v>90</v>
      </c>
      <c r="BK151" s="223">
        <f>ROUND(I151*H151,2)</f>
        <v>0</v>
      </c>
      <c r="BL151" s="15" t="s">
        <v>153</v>
      </c>
      <c r="BM151" s="222" t="s">
        <v>3384</v>
      </c>
    </row>
    <row r="152" spans="1:47" s="2" customFormat="1" ht="12">
      <c r="A152" s="37"/>
      <c r="B152" s="38"/>
      <c r="C152" s="39"/>
      <c r="D152" s="224" t="s">
        <v>160</v>
      </c>
      <c r="E152" s="39"/>
      <c r="F152" s="225" t="s">
        <v>3385</v>
      </c>
      <c r="G152" s="39"/>
      <c r="H152" s="39"/>
      <c r="I152" s="226"/>
      <c r="J152" s="39"/>
      <c r="K152" s="39"/>
      <c r="L152" s="43"/>
      <c r="M152" s="227"/>
      <c r="N152" s="22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5" t="s">
        <v>160</v>
      </c>
      <c r="AU152" s="15" t="s">
        <v>90</v>
      </c>
    </row>
    <row r="153" spans="1:51" s="13" customFormat="1" ht="12">
      <c r="A153" s="13"/>
      <c r="B153" s="239"/>
      <c r="C153" s="240"/>
      <c r="D153" s="224" t="s">
        <v>223</v>
      </c>
      <c r="E153" s="241" t="s">
        <v>375</v>
      </c>
      <c r="F153" s="242" t="s">
        <v>3386</v>
      </c>
      <c r="G153" s="240"/>
      <c r="H153" s="243">
        <v>2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223</v>
      </c>
      <c r="AU153" s="249" t="s">
        <v>90</v>
      </c>
      <c r="AV153" s="13" t="s">
        <v>162</v>
      </c>
      <c r="AW153" s="13" t="s">
        <v>38</v>
      </c>
      <c r="AX153" s="13" t="s">
        <v>82</v>
      </c>
      <c r="AY153" s="249" t="s">
        <v>154</v>
      </c>
    </row>
    <row r="154" spans="1:51" s="13" customFormat="1" ht="12">
      <c r="A154" s="13"/>
      <c r="B154" s="239"/>
      <c r="C154" s="240"/>
      <c r="D154" s="224" t="s">
        <v>223</v>
      </c>
      <c r="E154" s="241" t="s">
        <v>1795</v>
      </c>
      <c r="F154" s="242" t="s">
        <v>3377</v>
      </c>
      <c r="G154" s="240"/>
      <c r="H154" s="243">
        <v>2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223</v>
      </c>
      <c r="AU154" s="249" t="s">
        <v>90</v>
      </c>
      <c r="AV154" s="13" t="s">
        <v>162</v>
      </c>
      <c r="AW154" s="13" t="s">
        <v>38</v>
      </c>
      <c r="AX154" s="13" t="s">
        <v>90</v>
      </c>
      <c r="AY154" s="249" t="s">
        <v>154</v>
      </c>
    </row>
    <row r="155" spans="1:65" s="2" customFormat="1" ht="37.8" customHeight="1">
      <c r="A155" s="37"/>
      <c r="B155" s="38"/>
      <c r="C155" s="210" t="s">
        <v>201</v>
      </c>
      <c r="D155" s="210" t="s">
        <v>155</v>
      </c>
      <c r="E155" s="211" t="s">
        <v>3387</v>
      </c>
      <c r="F155" s="212" t="s">
        <v>3388</v>
      </c>
      <c r="G155" s="213" t="s">
        <v>593</v>
      </c>
      <c r="H155" s="214">
        <v>8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47</v>
      </c>
      <c r="O155" s="90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153</v>
      </c>
      <c r="AT155" s="222" t="s">
        <v>155</v>
      </c>
      <c r="AU155" s="222" t="s">
        <v>90</v>
      </c>
      <c r="AY155" s="15" t="s">
        <v>154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5" t="s">
        <v>90</v>
      </c>
      <c r="BK155" s="223">
        <f>ROUND(I155*H155,2)</f>
        <v>0</v>
      </c>
      <c r="BL155" s="15" t="s">
        <v>153</v>
      </c>
      <c r="BM155" s="222" t="s">
        <v>3389</v>
      </c>
    </row>
    <row r="156" spans="1:47" s="2" customFormat="1" ht="12">
      <c r="A156" s="37"/>
      <c r="B156" s="38"/>
      <c r="C156" s="39"/>
      <c r="D156" s="224" t="s">
        <v>160</v>
      </c>
      <c r="E156" s="39"/>
      <c r="F156" s="225" t="s">
        <v>3390</v>
      </c>
      <c r="G156" s="39"/>
      <c r="H156" s="39"/>
      <c r="I156" s="226"/>
      <c r="J156" s="39"/>
      <c r="K156" s="39"/>
      <c r="L156" s="43"/>
      <c r="M156" s="227"/>
      <c r="N156" s="22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160</v>
      </c>
      <c r="AU156" s="15" t="s">
        <v>90</v>
      </c>
    </row>
    <row r="157" spans="1:51" s="13" customFormat="1" ht="12">
      <c r="A157" s="13"/>
      <c r="B157" s="239"/>
      <c r="C157" s="240"/>
      <c r="D157" s="224" t="s">
        <v>223</v>
      </c>
      <c r="E157" s="241" t="s">
        <v>381</v>
      </c>
      <c r="F157" s="242" t="s">
        <v>3391</v>
      </c>
      <c r="G157" s="240"/>
      <c r="H157" s="243">
        <v>8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223</v>
      </c>
      <c r="AU157" s="249" t="s">
        <v>90</v>
      </c>
      <c r="AV157" s="13" t="s">
        <v>162</v>
      </c>
      <c r="AW157" s="13" t="s">
        <v>38</v>
      </c>
      <c r="AX157" s="13" t="s">
        <v>82</v>
      </c>
      <c r="AY157" s="249" t="s">
        <v>154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383</v>
      </c>
      <c r="F158" s="242" t="s">
        <v>3392</v>
      </c>
      <c r="G158" s="240"/>
      <c r="H158" s="243">
        <v>8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90</v>
      </c>
      <c r="AY158" s="249" t="s">
        <v>154</v>
      </c>
    </row>
    <row r="159" spans="1:65" s="2" customFormat="1" ht="37.8" customHeight="1">
      <c r="A159" s="37"/>
      <c r="B159" s="38"/>
      <c r="C159" s="210" t="s">
        <v>207</v>
      </c>
      <c r="D159" s="210" t="s">
        <v>155</v>
      </c>
      <c r="E159" s="211" t="s">
        <v>3393</v>
      </c>
      <c r="F159" s="212" t="s">
        <v>3394</v>
      </c>
      <c r="G159" s="213" t="s">
        <v>593</v>
      </c>
      <c r="H159" s="214">
        <v>8</v>
      </c>
      <c r="I159" s="215"/>
      <c r="J159" s="216">
        <f>ROUND(I159*H159,2)</f>
        <v>0</v>
      </c>
      <c r="K159" s="217"/>
      <c r="L159" s="43"/>
      <c r="M159" s="218" t="s">
        <v>1</v>
      </c>
      <c r="N159" s="219" t="s">
        <v>47</v>
      </c>
      <c r="O159" s="90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153</v>
      </c>
      <c r="AT159" s="222" t="s">
        <v>155</v>
      </c>
      <c r="AU159" s="222" t="s">
        <v>90</v>
      </c>
      <c r="AY159" s="15" t="s">
        <v>154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5" t="s">
        <v>90</v>
      </c>
      <c r="BK159" s="223">
        <f>ROUND(I159*H159,2)</f>
        <v>0</v>
      </c>
      <c r="BL159" s="15" t="s">
        <v>153</v>
      </c>
      <c r="BM159" s="222" t="s">
        <v>3395</v>
      </c>
    </row>
    <row r="160" spans="1:51" s="13" customFormat="1" ht="12">
      <c r="A160" s="13"/>
      <c r="B160" s="239"/>
      <c r="C160" s="240"/>
      <c r="D160" s="224" t="s">
        <v>223</v>
      </c>
      <c r="E160" s="241" t="s">
        <v>389</v>
      </c>
      <c r="F160" s="242" t="s">
        <v>192</v>
      </c>
      <c r="G160" s="240"/>
      <c r="H160" s="243">
        <v>8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223</v>
      </c>
      <c r="AU160" s="249" t="s">
        <v>90</v>
      </c>
      <c r="AV160" s="13" t="s">
        <v>162</v>
      </c>
      <c r="AW160" s="13" t="s">
        <v>38</v>
      </c>
      <c r="AX160" s="13" t="s">
        <v>82</v>
      </c>
      <c r="AY160" s="249" t="s">
        <v>154</v>
      </c>
    </row>
    <row r="161" spans="1:51" s="13" customFormat="1" ht="12">
      <c r="A161" s="13"/>
      <c r="B161" s="239"/>
      <c r="C161" s="240"/>
      <c r="D161" s="224" t="s">
        <v>223</v>
      </c>
      <c r="E161" s="241" t="s">
        <v>1976</v>
      </c>
      <c r="F161" s="242" t="s">
        <v>3392</v>
      </c>
      <c r="G161" s="240"/>
      <c r="H161" s="243">
        <v>8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223</v>
      </c>
      <c r="AU161" s="249" t="s">
        <v>90</v>
      </c>
      <c r="AV161" s="13" t="s">
        <v>162</v>
      </c>
      <c r="AW161" s="13" t="s">
        <v>38</v>
      </c>
      <c r="AX161" s="13" t="s">
        <v>90</v>
      </c>
      <c r="AY161" s="249" t="s">
        <v>154</v>
      </c>
    </row>
    <row r="162" spans="1:65" s="2" customFormat="1" ht="37.8" customHeight="1">
      <c r="A162" s="37"/>
      <c r="B162" s="38"/>
      <c r="C162" s="210" t="s">
        <v>212</v>
      </c>
      <c r="D162" s="210" t="s">
        <v>155</v>
      </c>
      <c r="E162" s="211" t="s">
        <v>3396</v>
      </c>
      <c r="F162" s="212" t="s">
        <v>3397</v>
      </c>
      <c r="G162" s="213" t="s">
        <v>593</v>
      </c>
      <c r="H162" s="214">
        <v>3</v>
      </c>
      <c r="I162" s="215"/>
      <c r="J162" s="216">
        <f>ROUND(I162*H162,2)</f>
        <v>0</v>
      </c>
      <c r="K162" s="217"/>
      <c r="L162" s="43"/>
      <c r="M162" s="218" t="s">
        <v>1</v>
      </c>
      <c r="N162" s="219" t="s">
        <v>47</v>
      </c>
      <c r="O162" s="90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153</v>
      </c>
      <c r="AT162" s="222" t="s">
        <v>155</v>
      </c>
      <c r="AU162" s="222" t="s">
        <v>90</v>
      </c>
      <c r="AY162" s="15" t="s">
        <v>154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5" t="s">
        <v>90</v>
      </c>
      <c r="BK162" s="223">
        <f>ROUND(I162*H162,2)</f>
        <v>0</v>
      </c>
      <c r="BL162" s="15" t="s">
        <v>153</v>
      </c>
      <c r="BM162" s="222" t="s">
        <v>3398</v>
      </c>
    </row>
    <row r="163" spans="1:47" s="2" customFormat="1" ht="12">
      <c r="A163" s="37"/>
      <c r="B163" s="38"/>
      <c r="C163" s="39"/>
      <c r="D163" s="224" t="s">
        <v>160</v>
      </c>
      <c r="E163" s="39"/>
      <c r="F163" s="225" t="s">
        <v>3399</v>
      </c>
      <c r="G163" s="39"/>
      <c r="H163" s="39"/>
      <c r="I163" s="226"/>
      <c r="J163" s="39"/>
      <c r="K163" s="39"/>
      <c r="L163" s="43"/>
      <c r="M163" s="227"/>
      <c r="N163" s="22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160</v>
      </c>
      <c r="AU163" s="15" t="s">
        <v>90</v>
      </c>
    </row>
    <row r="164" spans="1:51" s="13" customFormat="1" ht="12">
      <c r="A164" s="13"/>
      <c r="B164" s="239"/>
      <c r="C164" s="240"/>
      <c r="D164" s="224" t="s">
        <v>223</v>
      </c>
      <c r="E164" s="241" t="s">
        <v>395</v>
      </c>
      <c r="F164" s="242" t="s">
        <v>167</v>
      </c>
      <c r="G164" s="240"/>
      <c r="H164" s="243">
        <v>3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223</v>
      </c>
      <c r="AU164" s="249" t="s">
        <v>90</v>
      </c>
      <c r="AV164" s="13" t="s">
        <v>162</v>
      </c>
      <c r="AW164" s="13" t="s">
        <v>38</v>
      </c>
      <c r="AX164" s="13" t="s">
        <v>82</v>
      </c>
      <c r="AY164" s="249" t="s">
        <v>154</v>
      </c>
    </row>
    <row r="165" spans="1:51" s="13" customFormat="1" ht="12">
      <c r="A165" s="13"/>
      <c r="B165" s="239"/>
      <c r="C165" s="240"/>
      <c r="D165" s="224" t="s">
        <v>223</v>
      </c>
      <c r="E165" s="241" t="s">
        <v>397</v>
      </c>
      <c r="F165" s="242" t="s">
        <v>1921</v>
      </c>
      <c r="G165" s="240"/>
      <c r="H165" s="243">
        <v>3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223</v>
      </c>
      <c r="AU165" s="249" t="s">
        <v>90</v>
      </c>
      <c r="AV165" s="13" t="s">
        <v>162</v>
      </c>
      <c r="AW165" s="13" t="s">
        <v>38</v>
      </c>
      <c r="AX165" s="13" t="s">
        <v>90</v>
      </c>
      <c r="AY165" s="249" t="s">
        <v>154</v>
      </c>
    </row>
    <row r="166" spans="1:65" s="2" customFormat="1" ht="37.8" customHeight="1">
      <c r="A166" s="37"/>
      <c r="B166" s="38"/>
      <c r="C166" s="210" t="s">
        <v>217</v>
      </c>
      <c r="D166" s="210" t="s">
        <v>155</v>
      </c>
      <c r="E166" s="211" t="s">
        <v>3400</v>
      </c>
      <c r="F166" s="212" t="s">
        <v>3401</v>
      </c>
      <c r="G166" s="213" t="s">
        <v>593</v>
      </c>
      <c r="H166" s="214">
        <v>2</v>
      </c>
      <c r="I166" s="215"/>
      <c r="J166" s="216">
        <f>ROUND(I166*H166,2)</f>
        <v>0</v>
      </c>
      <c r="K166" s="217"/>
      <c r="L166" s="43"/>
      <c r="M166" s="218" t="s">
        <v>1</v>
      </c>
      <c r="N166" s="219" t="s">
        <v>47</v>
      </c>
      <c r="O166" s="90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2" t="s">
        <v>153</v>
      </c>
      <c r="AT166" s="222" t="s">
        <v>155</v>
      </c>
      <c r="AU166" s="222" t="s">
        <v>90</v>
      </c>
      <c r="AY166" s="15" t="s">
        <v>154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5" t="s">
        <v>90</v>
      </c>
      <c r="BK166" s="223">
        <f>ROUND(I166*H166,2)</f>
        <v>0</v>
      </c>
      <c r="BL166" s="15" t="s">
        <v>153</v>
      </c>
      <c r="BM166" s="222" t="s">
        <v>3402</v>
      </c>
    </row>
    <row r="167" spans="1:47" s="2" customFormat="1" ht="12">
      <c r="A167" s="37"/>
      <c r="B167" s="38"/>
      <c r="C167" s="39"/>
      <c r="D167" s="224" t="s">
        <v>160</v>
      </c>
      <c r="E167" s="39"/>
      <c r="F167" s="225" t="s">
        <v>3403</v>
      </c>
      <c r="G167" s="39"/>
      <c r="H167" s="39"/>
      <c r="I167" s="226"/>
      <c r="J167" s="39"/>
      <c r="K167" s="39"/>
      <c r="L167" s="43"/>
      <c r="M167" s="227"/>
      <c r="N167" s="22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160</v>
      </c>
      <c r="AU167" s="15" t="s">
        <v>90</v>
      </c>
    </row>
    <row r="168" spans="1:51" s="13" customFormat="1" ht="12">
      <c r="A168" s="13"/>
      <c r="B168" s="239"/>
      <c r="C168" s="240"/>
      <c r="D168" s="224" t="s">
        <v>223</v>
      </c>
      <c r="E168" s="241" t="s">
        <v>225</v>
      </c>
      <c r="F168" s="242" t="s">
        <v>162</v>
      </c>
      <c r="G168" s="240"/>
      <c r="H168" s="243">
        <v>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223</v>
      </c>
      <c r="AU168" s="249" t="s">
        <v>90</v>
      </c>
      <c r="AV168" s="13" t="s">
        <v>162</v>
      </c>
      <c r="AW168" s="13" t="s">
        <v>38</v>
      </c>
      <c r="AX168" s="13" t="s">
        <v>82</v>
      </c>
      <c r="AY168" s="249" t="s">
        <v>154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1984</v>
      </c>
      <c r="F169" s="242" t="s">
        <v>3377</v>
      </c>
      <c r="G169" s="240"/>
      <c r="H169" s="243">
        <v>2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90</v>
      </c>
      <c r="AY169" s="249" t="s">
        <v>154</v>
      </c>
    </row>
    <row r="170" spans="1:65" s="2" customFormat="1" ht="37.8" customHeight="1">
      <c r="A170" s="37"/>
      <c r="B170" s="38"/>
      <c r="C170" s="210" t="s">
        <v>227</v>
      </c>
      <c r="D170" s="210" t="s">
        <v>155</v>
      </c>
      <c r="E170" s="211" t="s">
        <v>3404</v>
      </c>
      <c r="F170" s="212" t="s">
        <v>3405</v>
      </c>
      <c r="G170" s="213" t="s">
        <v>593</v>
      </c>
      <c r="H170" s="214">
        <v>3</v>
      </c>
      <c r="I170" s="215"/>
      <c r="J170" s="216">
        <f>ROUND(I170*H170,2)</f>
        <v>0</v>
      </c>
      <c r="K170" s="217"/>
      <c r="L170" s="43"/>
      <c r="M170" s="218" t="s">
        <v>1</v>
      </c>
      <c r="N170" s="219" t="s">
        <v>47</v>
      </c>
      <c r="O170" s="90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153</v>
      </c>
      <c r="AT170" s="222" t="s">
        <v>155</v>
      </c>
      <c r="AU170" s="222" t="s">
        <v>90</v>
      </c>
      <c r="AY170" s="15" t="s">
        <v>154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5" t="s">
        <v>90</v>
      </c>
      <c r="BK170" s="223">
        <f>ROUND(I170*H170,2)</f>
        <v>0</v>
      </c>
      <c r="BL170" s="15" t="s">
        <v>153</v>
      </c>
      <c r="BM170" s="222" t="s">
        <v>3406</v>
      </c>
    </row>
    <row r="171" spans="1:47" s="2" customFormat="1" ht="12">
      <c r="A171" s="37"/>
      <c r="B171" s="38"/>
      <c r="C171" s="39"/>
      <c r="D171" s="224" t="s">
        <v>160</v>
      </c>
      <c r="E171" s="39"/>
      <c r="F171" s="225" t="s">
        <v>3407</v>
      </c>
      <c r="G171" s="39"/>
      <c r="H171" s="39"/>
      <c r="I171" s="226"/>
      <c r="J171" s="39"/>
      <c r="K171" s="39"/>
      <c r="L171" s="43"/>
      <c r="M171" s="227"/>
      <c r="N171" s="228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160</v>
      </c>
      <c r="AU171" s="15" t="s">
        <v>90</v>
      </c>
    </row>
    <row r="172" spans="1:51" s="13" customFormat="1" ht="12">
      <c r="A172" s="13"/>
      <c r="B172" s="239"/>
      <c r="C172" s="240"/>
      <c r="D172" s="224" t="s">
        <v>223</v>
      </c>
      <c r="E172" s="241" t="s">
        <v>233</v>
      </c>
      <c r="F172" s="242" t="s">
        <v>167</v>
      </c>
      <c r="G172" s="240"/>
      <c r="H172" s="243">
        <v>3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223</v>
      </c>
      <c r="AU172" s="249" t="s">
        <v>90</v>
      </c>
      <c r="AV172" s="13" t="s">
        <v>162</v>
      </c>
      <c r="AW172" s="13" t="s">
        <v>38</v>
      </c>
      <c r="AX172" s="13" t="s">
        <v>82</v>
      </c>
      <c r="AY172" s="249" t="s">
        <v>154</v>
      </c>
    </row>
    <row r="173" spans="1:51" s="13" customFormat="1" ht="12">
      <c r="A173" s="13"/>
      <c r="B173" s="239"/>
      <c r="C173" s="240"/>
      <c r="D173" s="224" t="s">
        <v>223</v>
      </c>
      <c r="E173" s="241" t="s">
        <v>237</v>
      </c>
      <c r="F173" s="242" t="s">
        <v>1921</v>
      </c>
      <c r="G173" s="240"/>
      <c r="H173" s="243">
        <v>3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223</v>
      </c>
      <c r="AU173" s="249" t="s">
        <v>90</v>
      </c>
      <c r="AV173" s="13" t="s">
        <v>162</v>
      </c>
      <c r="AW173" s="13" t="s">
        <v>38</v>
      </c>
      <c r="AX173" s="13" t="s">
        <v>90</v>
      </c>
      <c r="AY173" s="249" t="s">
        <v>154</v>
      </c>
    </row>
    <row r="174" spans="1:65" s="2" customFormat="1" ht="37.8" customHeight="1">
      <c r="A174" s="37"/>
      <c r="B174" s="38"/>
      <c r="C174" s="210" t="s">
        <v>8</v>
      </c>
      <c r="D174" s="210" t="s">
        <v>155</v>
      </c>
      <c r="E174" s="211" t="s">
        <v>3408</v>
      </c>
      <c r="F174" s="212" t="s">
        <v>3409</v>
      </c>
      <c r="G174" s="213" t="s">
        <v>593</v>
      </c>
      <c r="H174" s="214">
        <v>2</v>
      </c>
      <c r="I174" s="215"/>
      <c r="J174" s="216">
        <f>ROUND(I174*H174,2)</f>
        <v>0</v>
      </c>
      <c r="K174" s="217"/>
      <c r="L174" s="43"/>
      <c r="M174" s="218" t="s">
        <v>1</v>
      </c>
      <c r="N174" s="219" t="s">
        <v>47</v>
      </c>
      <c r="O174" s="90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153</v>
      </c>
      <c r="AT174" s="222" t="s">
        <v>155</v>
      </c>
      <c r="AU174" s="222" t="s">
        <v>90</v>
      </c>
      <c r="AY174" s="15" t="s">
        <v>154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5" t="s">
        <v>90</v>
      </c>
      <c r="BK174" s="223">
        <f>ROUND(I174*H174,2)</f>
        <v>0</v>
      </c>
      <c r="BL174" s="15" t="s">
        <v>153</v>
      </c>
      <c r="BM174" s="222" t="s">
        <v>3410</v>
      </c>
    </row>
    <row r="175" spans="1:47" s="2" customFormat="1" ht="12">
      <c r="A175" s="37"/>
      <c r="B175" s="38"/>
      <c r="C175" s="39"/>
      <c r="D175" s="224" t="s">
        <v>160</v>
      </c>
      <c r="E175" s="39"/>
      <c r="F175" s="225" t="s">
        <v>3411</v>
      </c>
      <c r="G175" s="39"/>
      <c r="H175" s="39"/>
      <c r="I175" s="226"/>
      <c r="J175" s="39"/>
      <c r="K175" s="39"/>
      <c r="L175" s="43"/>
      <c r="M175" s="227"/>
      <c r="N175" s="22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160</v>
      </c>
      <c r="AU175" s="15" t="s">
        <v>90</v>
      </c>
    </row>
    <row r="176" spans="1:51" s="13" customFormat="1" ht="12">
      <c r="A176" s="13"/>
      <c r="B176" s="239"/>
      <c r="C176" s="240"/>
      <c r="D176" s="224" t="s">
        <v>223</v>
      </c>
      <c r="E176" s="241" t="s">
        <v>256</v>
      </c>
      <c r="F176" s="242" t="s">
        <v>162</v>
      </c>
      <c r="G176" s="240"/>
      <c r="H176" s="243">
        <v>2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223</v>
      </c>
      <c r="AU176" s="249" t="s">
        <v>90</v>
      </c>
      <c r="AV176" s="13" t="s">
        <v>162</v>
      </c>
      <c r="AW176" s="13" t="s">
        <v>38</v>
      </c>
      <c r="AX176" s="13" t="s">
        <v>82</v>
      </c>
      <c r="AY176" s="249" t="s">
        <v>154</v>
      </c>
    </row>
    <row r="177" spans="1:51" s="13" customFormat="1" ht="12">
      <c r="A177" s="13"/>
      <c r="B177" s="239"/>
      <c r="C177" s="240"/>
      <c r="D177" s="224" t="s">
        <v>223</v>
      </c>
      <c r="E177" s="241" t="s">
        <v>258</v>
      </c>
      <c r="F177" s="242" t="s">
        <v>3377</v>
      </c>
      <c r="G177" s="240"/>
      <c r="H177" s="243">
        <v>2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223</v>
      </c>
      <c r="AU177" s="249" t="s">
        <v>90</v>
      </c>
      <c r="AV177" s="13" t="s">
        <v>162</v>
      </c>
      <c r="AW177" s="13" t="s">
        <v>38</v>
      </c>
      <c r="AX177" s="13" t="s">
        <v>90</v>
      </c>
      <c r="AY177" s="249" t="s">
        <v>154</v>
      </c>
    </row>
    <row r="178" spans="1:65" s="2" customFormat="1" ht="37.8" customHeight="1">
      <c r="A178" s="37"/>
      <c r="B178" s="38"/>
      <c r="C178" s="210" t="s">
        <v>260</v>
      </c>
      <c r="D178" s="210" t="s">
        <v>155</v>
      </c>
      <c r="E178" s="211" t="s">
        <v>3412</v>
      </c>
      <c r="F178" s="212" t="s">
        <v>3413</v>
      </c>
      <c r="G178" s="213" t="s">
        <v>593</v>
      </c>
      <c r="H178" s="214">
        <v>3</v>
      </c>
      <c r="I178" s="215"/>
      <c r="J178" s="216">
        <f>ROUND(I178*H178,2)</f>
        <v>0</v>
      </c>
      <c r="K178" s="217"/>
      <c r="L178" s="43"/>
      <c r="M178" s="218" t="s">
        <v>1</v>
      </c>
      <c r="N178" s="219" t="s">
        <v>47</v>
      </c>
      <c r="O178" s="90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153</v>
      </c>
      <c r="AT178" s="222" t="s">
        <v>155</v>
      </c>
      <c r="AU178" s="222" t="s">
        <v>90</v>
      </c>
      <c r="AY178" s="15" t="s">
        <v>154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5" t="s">
        <v>90</v>
      </c>
      <c r="BK178" s="223">
        <f>ROUND(I178*H178,2)</f>
        <v>0</v>
      </c>
      <c r="BL178" s="15" t="s">
        <v>153</v>
      </c>
      <c r="BM178" s="222" t="s">
        <v>3414</v>
      </c>
    </row>
    <row r="179" spans="1:47" s="2" customFormat="1" ht="12">
      <c r="A179" s="37"/>
      <c r="B179" s="38"/>
      <c r="C179" s="39"/>
      <c r="D179" s="224" t="s">
        <v>160</v>
      </c>
      <c r="E179" s="39"/>
      <c r="F179" s="225" t="s">
        <v>3415</v>
      </c>
      <c r="G179" s="39"/>
      <c r="H179" s="39"/>
      <c r="I179" s="226"/>
      <c r="J179" s="39"/>
      <c r="K179" s="39"/>
      <c r="L179" s="43"/>
      <c r="M179" s="227"/>
      <c r="N179" s="228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5" t="s">
        <v>160</v>
      </c>
      <c r="AU179" s="15" t="s">
        <v>90</v>
      </c>
    </row>
    <row r="180" spans="1:51" s="13" customFormat="1" ht="12">
      <c r="A180" s="13"/>
      <c r="B180" s="239"/>
      <c r="C180" s="240"/>
      <c r="D180" s="224" t="s">
        <v>223</v>
      </c>
      <c r="E180" s="241" t="s">
        <v>418</v>
      </c>
      <c r="F180" s="242" t="s">
        <v>167</v>
      </c>
      <c r="G180" s="240"/>
      <c r="H180" s="243">
        <v>3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223</v>
      </c>
      <c r="AU180" s="249" t="s">
        <v>90</v>
      </c>
      <c r="AV180" s="13" t="s">
        <v>162</v>
      </c>
      <c r="AW180" s="13" t="s">
        <v>38</v>
      </c>
      <c r="AX180" s="13" t="s">
        <v>82</v>
      </c>
      <c r="AY180" s="249" t="s">
        <v>154</v>
      </c>
    </row>
    <row r="181" spans="1:51" s="13" customFormat="1" ht="12">
      <c r="A181" s="13"/>
      <c r="B181" s="239"/>
      <c r="C181" s="240"/>
      <c r="D181" s="224" t="s">
        <v>223</v>
      </c>
      <c r="E181" s="241" t="s">
        <v>2080</v>
      </c>
      <c r="F181" s="242" t="s">
        <v>1921</v>
      </c>
      <c r="G181" s="240"/>
      <c r="H181" s="243">
        <v>3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223</v>
      </c>
      <c r="AU181" s="249" t="s">
        <v>90</v>
      </c>
      <c r="AV181" s="13" t="s">
        <v>162</v>
      </c>
      <c r="AW181" s="13" t="s">
        <v>38</v>
      </c>
      <c r="AX181" s="13" t="s">
        <v>90</v>
      </c>
      <c r="AY181" s="249" t="s">
        <v>154</v>
      </c>
    </row>
    <row r="182" spans="1:65" s="2" customFormat="1" ht="37.8" customHeight="1">
      <c r="A182" s="37"/>
      <c r="B182" s="38"/>
      <c r="C182" s="210" t="s">
        <v>265</v>
      </c>
      <c r="D182" s="210" t="s">
        <v>155</v>
      </c>
      <c r="E182" s="211" t="s">
        <v>3416</v>
      </c>
      <c r="F182" s="212" t="s">
        <v>3417</v>
      </c>
      <c r="G182" s="213" t="s">
        <v>593</v>
      </c>
      <c r="H182" s="214">
        <v>2</v>
      </c>
      <c r="I182" s="215"/>
      <c r="J182" s="216">
        <f>ROUND(I182*H182,2)</f>
        <v>0</v>
      </c>
      <c r="K182" s="217"/>
      <c r="L182" s="43"/>
      <c r="M182" s="218" t="s">
        <v>1</v>
      </c>
      <c r="N182" s="219" t="s">
        <v>47</v>
      </c>
      <c r="O182" s="90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153</v>
      </c>
      <c r="AT182" s="222" t="s">
        <v>155</v>
      </c>
      <c r="AU182" s="222" t="s">
        <v>90</v>
      </c>
      <c r="AY182" s="15" t="s">
        <v>154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5" t="s">
        <v>90</v>
      </c>
      <c r="BK182" s="223">
        <f>ROUND(I182*H182,2)</f>
        <v>0</v>
      </c>
      <c r="BL182" s="15" t="s">
        <v>153</v>
      </c>
      <c r="BM182" s="222" t="s">
        <v>3418</v>
      </c>
    </row>
    <row r="183" spans="1:47" s="2" customFormat="1" ht="12">
      <c r="A183" s="37"/>
      <c r="B183" s="38"/>
      <c r="C183" s="39"/>
      <c r="D183" s="224" t="s">
        <v>160</v>
      </c>
      <c r="E183" s="39"/>
      <c r="F183" s="225" t="s">
        <v>3419</v>
      </c>
      <c r="G183" s="39"/>
      <c r="H183" s="39"/>
      <c r="I183" s="226"/>
      <c r="J183" s="39"/>
      <c r="K183" s="39"/>
      <c r="L183" s="43"/>
      <c r="M183" s="227"/>
      <c r="N183" s="228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160</v>
      </c>
      <c r="AU183" s="15" t="s">
        <v>90</v>
      </c>
    </row>
    <row r="184" spans="1:51" s="13" customFormat="1" ht="12">
      <c r="A184" s="13"/>
      <c r="B184" s="239"/>
      <c r="C184" s="240"/>
      <c r="D184" s="224" t="s">
        <v>223</v>
      </c>
      <c r="E184" s="241" t="s">
        <v>424</v>
      </c>
      <c r="F184" s="242" t="s">
        <v>162</v>
      </c>
      <c r="G184" s="240"/>
      <c r="H184" s="243">
        <v>2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223</v>
      </c>
      <c r="AU184" s="249" t="s">
        <v>90</v>
      </c>
      <c r="AV184" s="13" t="s">
        <v>162</v>
      </c>
      <c r="AW184" s="13" t="s">
        <v>38</v>
      </c>
      <c r="AX184" s="13" t="s">
        <v>82</v>
      </c>
      <c r="AY184" s="249" t="s">
        <v>154</v>
      </c>
    </row>
    <row r="185" spans="1:51" s="13" customFormat="1" ht="12">
      <c r="A185" s="13"/>
      <c r="B185" s="239"/>
      <c r="C185" s="240"/>
      <c r="D185" s="224" t="s">
        <v>223</v>
      </c>
      <c r="E185" s="241" t="s">
        <v>426</v>
      </c>
      <c r="F185" s="242" t="s">
        <v>3377</v>
      </c>
      <c r="G185" s="240"/>
      <c r="H185" s="243">
        <v>2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223</v>
      </c>
      <c r="AU185" s="249" t="s">
        <v>90</v>
      </c>
      <c r="AV185" s="13" t="s">
        <v>162</v>
      </c>
      <c r="AW185" s="13" t="s">
        <v>38</v>
      </c>
      <c r="AX185" s="13" t="s">
        <v>90</v>
      </c>
      <c r="AY185" s="249" t="s">
        <v>154</v>
      </c>
    </row>
    <row r="186" spans="1:65" s="2" customFormat="1" ht="37.8" customHeight="1">
      <c r="A186" s="37"/>
      <c r="B186" s="38"/>
      <c r="C186" s="210" t="s">
        <v>270</v>
      </c>
      <c r="D186" s="210" t="s">
        <v>155</v>
      </c>
      <c r="E186" s="211" t="s">
        <v>3420</v>
      </c>
      <c r="F186" s="212" t="s">
        <v>3421</v>
      </c>
      <c r="G186" s="213" t="s">
        <v>593</v>
      </c>
      <c r="H186" s="214">
        <v>2</v>
      </c>
      <c r="I186" s="215"/>
      <c r="J186" s="216">
        <f>ROUND(I186*H186,2)</f>
        <v>0</v>
      </c>
      <c r="K186" s="217"/>
      <c r="L186" s="43"/>
      <c r="M186" s="218" t="s">
        <v>1</v>
      </c>
      <c r="N186" s="219" t="s">
        <v>47</v>
      </c>
      <c r="O186" s="90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2" t="s">
        <v>153</v>
      </c>
      <c r="AT186" s="222" t="s">
        <v>155</v>
      </c>
      <c r="AU186" s="222" t="s">
        <v>90</v>
      </c>
      <c r="AY186" s="15" t="s">
        <v>154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5" t="s">
        <v>90</v>
      </c>
      <c r="BK186" s="223">
        <f>ROUND(I186*H186,2)</f>
        <v>0</v>
      </c>
      <c r="BL186" s="15" t="s">
        <v>153</v>
      </c>
      <c r="BM186" s="222" t="s">
        <v>3422</v>
      </c>
    </row>
    <row r="187" spans="1:47" s="2" customFormat="1" ht="12">
      <c r="A187" s="37"/>
      <c r="B187" s="38"/>
      <c r="C187" s="39"/>
      <c r="D187" s="224" t="s">
        <v>160</v>
      </c>
      <c r="E187" s="39"/>
      <c r="F187" s="225" t="s">
        <v>3423</v>
      </c>
      <c r="G187" s="39"/>
      <c r="H187" s="39"/>
      <c r="I187" s="226"/>
      <c r="J187" s="39"/>
      <c r="K187" s="39"/>
      <c r="L187" s="43"/>
      <c r="M187" s="227"/>
      <c r="N187" s="22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160</v>
      </c>
      <c r="AU187" s="15" t="s">
        <v>90</v>
      </c>
    </row>
    <row r="188" spans="1:51" s="13" customFormat="1" ht="12">
      <c r="A188" s="13"/>
      <c r="B188" s="239"/>
      <c r="C188" s="240"/>
      <c r="D188" s="224" t="s">
        <v>223</v>
      </c>
      <c r="E188" s="241" t="s">
        <v>443</v>
      </c>
      <c r="F188" s="242" t="s">
        <v>162</v>
      </c>
      <c r="G188" s="240"/>
      <c r="H188" s="243">
        <v>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223</v>
      </c>
      <c r="AU188" s="249" t="s">
        <v>90</v>
      </c>
      <c r="AV188" s="13" t="s">
        <v>162</v>
      </c>
      <c r="AW188" s="13" t="s">
        <v>38</v>
      </c>
      <c r="AX188" s="13" t="s">
        <v>82</v>
      </c>
      <c r="AY188" s="249" t="s">
        <v>154</v>
      </c>
    </row>
    <row r="189" spans="1:51" s="13" customFormat="1" ht="12">
      <c r="A189" s="13"/>
      <c r="B189" s="239"/>
      <c r="C189" s="240"/>
      <c r="D189" s="224" t="s">
        <v>223</v>
      </c>
      <c r="E189" s="241" t="s">
        <v>445</v>
      </c>
      <c r="F189" s="242" t="s">
        <v>3377</v>
      </c>
      <c r="G189" s="240"/>
      <c r="H189" s="243">
        <v>2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223</v>
      </c>
      <c r="AU189" s="249" t="s">
        <v>90</v>
      </c>
      <c r="AV189" s="13" t="s">
        <v>162</v>
      </c>
      <c r="AW189" s="13" t="s">
        <v>38</v>
      </c>
      <c r="AX189" s="13" t="s">
        <v>90</v>
      </c>
      <c r="AY189" s="249" t="s">
        <v>154</v>
      </c>
    </row>
    <row r="190" spans="1:65" s="2" customFormat="1" ht="37.8" customHeight="1">
      <c r="A190" s="37"/>
      <c r="B190" s="38"/>
      <c r="C190" s="210" t="s">
        <v>275</v>
      </c>
      <c r="D190" s="210" t="s">
        <v>155</v>
      </c>
      <c r="E190" s="211" t="s">
        <v>3424</v>
      </c>
      <c r="F190" s="212" t="s">
        <v>3425</v>
      </c>
      <c r="G190" s="213" t="s">
        <v>593</v>
      </c>
      <c r="H190" s="214">
        <v>1</v>
      </c>
      <c r="I190" s="215"/>
      <c r="J190" s="216">
        <f>ROUND(I190*H190,2)</f>
        <v>0</v>
      </c>
      <c r="K190" s="217"/>
      <c r="L190" s="43"/>
      <c r="M190" s="218" t="s">
        <v>1</v>
      </c>
      <c r="N190" s="219" t="s">
        <v>47</v>
      </c>
      <c r="O190" s="90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153</v>
      </c>
      <c r="AT190" s="222" t="s">
        <v>155</v>
      </c>
      <c r="AU190" s="222" t="s">
        <v>90</v>
      </c>
      <c r="AY190" s="15" t="s">
        <v>154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5" t="s">
        <v>90</v>
      </c>
      <c r="BK190" s="223">
        <f>ROUND(I190*H190,2)</f>
        <v>0</v>
      </c>
      <c r="BL190" s="15" t="s">
        <v>153</v>
      </c>
      <c r="BM190" s="222" t="s">
        <v>3426</v>
      </c>
    </row>
    <row r="191" spans="1:47" s="2" customFormat="1" ht="12">
      <c r="A191" s="37"/>
      <c r="B191" s="38"/>
      <c r="C191" s="39"/>
      <c r="D191" s="224" t="s">
        <v>160</v>
      </c>
      <c r="E191" s="39"/>
      <c r="F191" s="225" t="s">
        <v>3427</v>
      </c>
      <c r="G191" s="39"/>
      <c r="H191" s="39"/>
      <c r="I191" s="226"/>
      <c r="J191" s="39"/>
      <c r="K191" s="39"/>
      <c r="L191" s="43"/>
      <c r="M191" s="227"/>
      <c r="N191" s="22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5" t="s">
        <v>160</v>
      </c>
      <c r="AU191" s="15" t="s">
        <v>90</v>
      </c>
    </row>
    <row r="192" spans="1:51" s="13" customFormat="1" ht="12">
      <c r="A192" s="13"/>
      <c r="B192" s="239"/>
      <c r="C192" s="240"/>
      <c r="D192" s="224" t="s">
        <v>223</v>
      </c>
      <c r="E192" s="241" t="s">
        <v>450</v>
      </c>
      <c r="F192" s="242" t="s">
        <v>90</v>
      </c>
      <c r="G192" s="240"/>
      <c r="H192" s="243">
        <v>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223</v>
      </c>
      <c r="AU192" s="249" t="s">
        <v>90</v>
      </c>
      <c r="AV192" s="13" t="s">
        <v>162</v>
      </c>
      <c r="AW192" s="13" t="s">
        <v>38</v>
      </c>
      <c r="AX192" s="13" t="s">
        <v>82</v>
      </c>
      <c r="AY192" s="249" t="s">
        <v>154</v>
      </c>
    </row>
    <row r="193" spans="1:51" s="13" customFormat="1" ht="12">
      <c r="A193" s="13"/>
      <c r="B193" s="239"/>
      <c r="C193" s="240"/>
      <c r="D193" s="224" t="s">
        <v>223</v>
      </c>
      <c r="E193" s="241" t="s">
        <v>2876</v>
      </c>
      <c r="F193" s="242" t="s">
        <v>1945</v>
      </c>
      <c r="G193" s="240"/>
      <c r="H193" s="243">
        <v>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223</v>
      </c>
      <c r="AU193" s="249" t="s">
        <v>90</v>
      </c>
      <c r="AV193" s="13" t="s">
        <v>162</v>
      </c>
      <c r="AW193" s="13" t="s">
        <v>38</v>
      </c>
      <c r="AX193" s="13" t="s">
        <v>90</v>
      </c>
      <c r="AY193" s="249" t="s">
        <v>154</v>
      </c>
    </row>
    <row r="194" spans="1:65" s="2" customFormat="1" ht="37.8" customHeight="1">
      <c r="A194" s="37"/>
      <c r="B194" s="38"/>
      <c r="C194" s="210" t="s">
        <v>282</v>
      </c>
      <c r="D194" s="210" t="s">
        <v>155</v>
      </c>
      <c r="E194" s="211" t="s">
        <v>1946</v>
      </c>
      <c r="F194" s="212" t="s">
        <v>1947</v>
      </c>
      <c r="G194" s="213" t="s">
        <v>324</v>
      </c>
      <c r="H194" s="214">
        <v>52</v>
      </c>
      <c r="I194" s="215"/>
      <c r="J194" s="216">
        <f>ROUND(I194*H194,2)</f>
        <v>0</v>
      </c>
      <c r="K194" s="217"/>
      <c r="L194" s="43"/>
      <c r="M194" s="218" t="s">
        <v>1</v>
      </c>
      <c r="N194" s="219" t="s">
        <v>47</v>
      </c>
      <c r="O194" s="90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153</v>
      </c>
      <c r="AT194" s="222" t="s">
        <v>155</v>
      </c>
      <c r="AU194" s="222" t="s">
        <v>90</v>
      </c>
      <c r="AY194" s="15" t="s">
        <v>154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5" t="s">
        <v>90</v>
      </c>
      <c r="BK194" s="223">
        <f>ROUND(I194*H194,2)</f>
        <v>0</v>
      </c>
      <c r="BL194" s="15" t="s">
        <v>153</v>
      </c>
      <c r="BM194" s="222" t="s">
        <v>3428</v>
      </c>
    </row>
    <row r="195" spans="1:47" s="2" customFormat="1" ht="12">
      <c r="A195" s="37"/>
      <c r="B195" s="38"/>
      <c r="C195" s="39"/>
      <c r="D195" s="224" t="s">
        <v>160</v>
      </c>
      <c r="E195" s="39"/>
      <c r="F195" s="225" t="s">
        <v>1949</v>
      </c>
      <c r="G195" s="39"/>
      <c r="H195" s="39"/>
      <c r="I195" s="226"/>
      <c r="J195" s="39"/>
      <c r="K195" s="39"/>
      <c r="L195" s="43"/>
      <c r="M195" s="227"/>
      <c r="N195" s="228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5" t="s">
        <v>160</v>
      </c>
      <c r="AU195" s="15" t="s">
        <v>90</v>
      </c>
    </row>
    <row r="196" spans="1:51" s="13" customFormat="1" ht="12">
      <c r="A196" s="13"/>
      <c r="B196" s="239"/>
      <c r="C196" s="240"/>
      <c r="D196" s="224" t="s">
        <v>223</v>
      </c>
      <c r="E196" s="241" t="s">
        <v>455</v>
      </c>
      <c r="F196" s="242" t="s">
        <v>3429</v>
      </c>
      <c r="G196" s="240"/>
      <c r="H196" s="243">
        <v>52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223</v>
      </c>
      <c r="AU196" s="249" t="s">
        <v>90</v>
      </c>
      <c r="AV196" s="13" t="s">
        <v>162</v>
      </c>
      <c r="AW196" s="13" t="s">
        <v>38</v>
      </c>
      <c r="AX196" s="13" t="s">
        <v>82</v>
      </c>
      <c r="AY196" s="249" t="s">
        <v>154</v>
      </c>
    </row>
    <row r="197" spans="1:51" s="13" customFormat="1" ht="12">
      <c r="A197" s="13"/>
      <c r="B197" s="239"/>
      <c r="C197" s="240"/>
      <c r="D197" s="224" t="s">
        <v>223</v>
      </c>
      <c r="E197" s="241" t="s">
        <v>457</v>
      </c>
      <c r="F197" s="242" t="s">
        <v>3430</v>
      </c>
      <c r="G197" s="240"/>
      <c r="H197" s="243">
        <v>52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223</v>
      </c>
      <c r="AU197" s="249" t="s">
        <v>90</v>
      </c>
      <c r="AV197" s="13" t="s">
        <v>162</v>
      </c>
      <c r="AW197" s="13" t="s">
        <v>38</v>
      </c>
      <c r="AX197" s="13" t="s">
        <v>90</v>
      </c>
      <c r="AY197" s="249" t="s">
        <v>154</v>
      </c>
    </row>
    <row r="198" spans="1:65" s="2" customFormat="1" ht="37.8" customHeight="1">
      <c r="A198" s="37"/>
      <c r="B198" s="38"/>
      <c r="C198" s="210" t="s">
        <v>7</v>
      </c>
      <c r="D198" s="210" t="s">
        <v>155</v>
      </c>
      <c r="E198" s="211" t="s">
        <v>1952</v>
      </c>
      <c r="F198" s="212" t="s">
        <v>1953</v>
      </c>
      <c r="G198" s="213" t="s">
        <v>220</v>
      </c>
      <c r="H198" s="214">
        <v>17</v>
      </c>
      <c r="I198" s="215"/>
      <c r="J198" s="216">
        <f>ROUND(I198*H198,2)</f>
        <v>0</v>
      </c>
      <c r="K198" s="217"/>
      <c r="L198" s="43"/>
      <c r="M198" s="218" t="s">
        <v>1</v>
      </c>
      <c r="N198" s="219" t="s">
        <v>47</v>
      </c>
      <c r="O198" s="90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153</v>
      </c>
      <c r="AT198" s="222" t="s">
        <v>155</v>
      </c>
      <c r="AU198" s="222" t="s">
        <v>90</v>
      </c>
      <c r="AY198" s="15" t="s">
        <v>154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5" t="s">
        <v>90</v>
      </c>
      <c r="BK198" s="223">
        <f>ROUND(I198*H198,2)</f>
        <v>0</v>
      </c>
      <c r="BL198" s="15" t="s">
        <v>153</v>
      </c>
      <c r="BM198" s="222" t="s">
        <v>3431</v>
      </c>
    </row>
    <row r="199" spans="1:47" s="2" customFormat="1" ht="12">
      <c r="A199" s="37"/>
      <c r="B199" s="38"/>
      <c r="C199" s="39"/>
      <c r="D199" s="224" t="s">
        <v>160</v>
      </c>
      <c r="E199" s="39"/>
      <c r="F199" s="225" t="s">
        <v>3432</v>
      </c>
      <c r="G199" s="39"/>
      <c r="H199" s="39"/>
      <c r="I199" s="226"/>
      <c r="J199" s="39"/>
      <c r="K199" s="39"/>
      <c r="L199" s="43"/>
      <c r="M199" s="227"/>
      <c r="N199" s="22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160</v>
      </c>
      <c r="AU199" s="15" t="s">
        <v>90</v>
      </c>
    </row>
    <row r="200" spans="1:51" s="13" customFormat="1" ht="12">
      <c r="A200" s="13"/>
      <c r="B200" s="239"/>
      <c r="C200" s="240"/>
      <c r="D200" s="224" t="s">
        <v>223</v>
      </c>
      <c r="E200" s="241" t="s">
        <v>463</v>
      </c>
      <c r="F200" s="242" t="s">
        <v>265</v>
      </c>
      <c r="G200" s="240"/>
      <c r="H200" s="243">
        <v>17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223</v>
      </c>
      <c r="AU200" s="249" t="s">
        <v>90</v>
      </c>
      <c r="AV200" s="13" t="s">
        <v>162</v>
      </c>
      <c r="AW200" s="13" t="s">
        <v>38</v>
      </c>
      <c r="AX200" s="13" t="s">
        <v>82</v>
      </c>
      <c r="AY200" s="249" t="s">
        <v>154</v>
      </c>
    </row>
    <row r="201" spans="1:51" s="13" customFormat="1" ht="12">
      <c r="A201" s="13"/>
      <c r="B201" s="239"/>
      <c r="C201" s="240"/>
      <c r="D201" s="224" t="s">
        <v>223</v>
      </c>
      <c r="E201" s="241" t="s">
        <v>2012</v>
      </c>
      <c r="F201" s="242" t="s">
        <v>3433</v>
      </c>
      <c r="G201" s="240"/>
      <c r="H201" s="243">
        <v>17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223</v>
      </c>
      <c r="AU201" s="249" t="s">
        <v>90</v>
      </c>
      <c r="AV201" s="13" t="s">
        <v>162</v>
      </c>
      <c r="AW201" s="13" t="s">
        <v>38</v>
      </c>
      <c r="AX201" s="13" t="s">
        <v>90</v>
      </c>
      <c r="AY201" s="249" t="s">
        <v>154</v>
      </c>
    </row>
    <row r="202" spans="1:65" s="2" customFormat="1" ht="24.15" customHeight="1">
      <c r="A202" s="37"/>
      <c r="B202" s="38"/>
      <c r="C202" s="210" t="s">
        <v>291</v>
      </c>
      <c r="D202" s="210" t="s">
        <v>155</v>
      </c>
      <c r="E202" s="211" t="s">
        <v>1958</v>
      </c>
      <c r="F202" s="212" t="s">
        <v>1959</v>
      </c>
      <c r="G202" s="213" t="s">
        <v>593</v>
      </c>
      <c r="H202" s="214">
        <v>1</v>
      </c>
      <c r="I202" s="215"/>
      <c r="J202" s="216">
        <f>ROUND(I202*H202,2)</f>
        <v>0</v>
      </c>
      <c r="K202" s="217"/>
      <c r="L202" s="43"/>
      <c r="M202" s="218" t="s">
        <v>1</v>
      </c>
      <c r="N202" s="219" t="s">
        <v>47</v>
      </c>
      <c r="O202" s="90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153</v>
      </c>
      <c r="AT202" s="222" t="s">
        <v>155</v>
      </c>
      <c r="AU202" s="222" t="s">
        <v>90</v>
      </c>
      <c r="AY202" s="15" t="s">
        <v>154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5" t="s">
        <v>90</v>
      </c>
      <c r="BK202" s="223">
        <f>ROUND(I202*H202,2)</f>
        <v>0</v>
      </c>
      <c r="BL202" s="15" t="s">
        <v>153</v>
      </c>
      <c r="BM202" s="222" t="s">
        <v>3434</v>
      </c>
    </row>
    <row r="203" spans="1:47" s="2" customFormat="1" ht="12">
      <c r="A203" s="37"/>
      <c r="B203" s="38"/>
      <c r="C203" s="39"/>
      <c r="D203" s="224" t="s">
        <v>160</v>
      </c>
      <c r="E203" s="39"/>
      <c r="F203" s="225" t="s">
        <v>3435</v>
      </c>
      <c r="G203" s="39"/>
      <c r="H203" s="39"/>
      <c r="I203" s="226"/>
      <c r="J203" s="39"/>
      <c r="K203" s="39"/>
      <c r="L203" s="43"/>
      <c r="M203" s="227"/>
      <c r="N203" s="22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5" t="s">
        <v>160</v>
      </c>
      <c r="AU203" s="15" t="s">
        <v>90</v>
      </c>
    </row>
    <row r="204" spans="1:51" s="13" customFormat="1" ht="12">
      <c r="A204" s="13"/>
      <c r="B204" s="239"/>
      <c r="C204" s="240"/>
      <c r="D204" s="224" t="s">
        <v>223</v>
      </c>
      <c r="E204" s="241" t="s">
        <v>468</v>
      </c>
      <c r="F204" s="242" t="s">
        <v>90</v>
      </c>
      <c r="G204" s="240"/>
      <c r="H204" s="243">
        <v>1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223</v>
      </c>
      <c r="AU204" s="249" t="s">
        <v>90</v>
      </c>
      <c r="AV204" s="13" t="s">
        <v>162</v>
      </c>
      <c r="AW204" s="13" t="s">
        <v>38</v>
      </c>
      <c r="AX204" s="13" t="s">
        <v>82</v>
      </c>
      <c r="AY204" s="249" t="s">
        <v>154</v>
      </c>
    </row>
    <row r="205" spans="1:51" s="13" customFormat="1" ht="12">
      <c r="A205" s="13"/>
      <c r="B205" s="239"/>
      <c r="C205" s="240"/>
      <c r="D205" s="224" t="s">
        <v>223</v>
      </c>
      <c r="E205" s="241" t="s">
        <v>2892</v>
      </c>
      <c r="F205" s="242" t="s">
        <v>1945</v>
      </c>
      <c r="G205" s="240"/>
      <c r="H205" s="243">
        <v>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223</v>
      </c>
      <c r="AU205" s="249" t="s">
        <v>90</v>
      </c>
      <c r="AV205" s="13" t="s">
        <v>162</v>
      </c>
      <c r="AW205" s="13" t="s">
        <v>38</v>
      </c>
      <c r="AX205" s="13" t="s">
        <v>90</v>
      </c>
      <c r="AY205" s="249" t="s">
        <v>154</v>
      </c>
    </row>
    <row r="206" spans="1:65" s="2" customFormat="1" ht="24.15" customHeight="1">
      <c r="A206" s="37"/>
      <c r="B206" s="38"/>
      <c r="C206" s="210" t="s">
        <v>298</v>
      </c>
      <c r="D206" s="210" t="s">
        <v>155</v>
      </c>
      <c r="E206" s="211" t="s">
        <v>1962</v>
      </c>
      <c r="F206" s="212" t="s">
        <v>1963</v>
      </c>
      <c r="G206" s="213" t="s">
        <v>593</v>
      </c>
      <c r="H206" s="214">
        <v>10</v>
      </c>
      <c r="I206" s="215"/>
      <c r="J206" s="216">
        <f>ROUND(I206*H206,2)</f>
        <v>0</v>
      </c>
      <c r="K206" s="217"/>
      <c r="L206" s="43"/>
      <c r="M206" s="218" t="s">
        <v>1</v>
      </c>
      <c r="N206" s="219" t="s">
        <v>47</v>
      </c>
      <c r="O206" s="90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153</v>
      </c>
      <c r="AT206" s="222" t="s">
        <v>155</v>
      </c>
      <c r="AU206" s="222" t="s">
        <v>90</v>
      </c>
      <c r="AY206" s="15" t="s">
        <v>154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5" t="s">
        <v>90</v>
      </c>
      <c r="BK206" s="223">
        <f>ROUND(I206*H206,2)</f>
        <v>0</v>
      </c>
      <c r="BL206" s="15" t="s">
        <v>153</v>
      </c>
      <c r="BM206" s="222" t="s">
        <v>3436</v>
      </c>
    </row>
    <row r="207" spans="1:47" s="2" customFormat="1" ht="12">
      <c r="A207" s="37"/>
      <c r="B207" s="38"/>
      <c r="C207" s="39"/>
      <c r="D207" s="224" t="s">
        <v>160</v>
      </c>
      <c r="E207" s="39"/>
      <c r="F207" s="225" t="s">
        <v>1965</v>
      </c>
      <c r="G207" s="39"/>
      <c r="H207" s="39"/>
      <c r="I207" s="226"/>
      <c r="J207" s="39"/>
      <c r="K207" s="39"/>
      <c r="L207" s="43"/>
      <c r="M207" s="227"/>
      <c r="N207" s="22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160</v>
      </c>
      <c r="AU207" s="15" t="s">
        <v>90</v>
      </c>
    </row>
    <row r="208" spans="1:51" s="13" customFormat="1" ht="12">
      <c r="A208" s="13"/>
      <c r="B208" s="239"/>
      <c r="C208" s="240"/>
      <c r="D208" s="224" t="s">
        <v>223</v>
      </c>
      <c r="E208" s="241" t="s">
        <v>474</v>
      </c>
      <c r="F208" s="242" t="s">
        <v>201</v>
      </c>
      <c r="G208" s="240"/>
      <c r="H208" s="243">
        <v>10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223</v>
      </c>
      <c r="AU208" s="249" t="s">
        <v>90</v>
      </c>
      <c r="AV208" s="13" t="s">
        <v>162</v>
      </c>
      <c r="AW208" s="13" t="s">
        <v>38</v>
      </c>
      <c r="AX208" s="13" t="s">
        <v>82</v>
      </c>
      <c r="AY208" s="249" t="s">
        <v>154</v>
      </c>
    </row>
    <row r="209" spans="1:51" s="13" customFormat="1" ht="12">
      <c r="A209" s="13"/>
      <c r="B209" s="239"/>
      <c r="C209" s="240"/>
      <c r="D209" s="224" t="s">
        <v>223</v>
      </c>
      <c r="E209" s="241" t="s">
        <v>476</v>
      </c>
      <c r="F209" s="242" t="s">
        <v>3358</v>
      </c>
      <c r="G209" s="240"/>
      <c r="H209" s="243">
        <v>10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223</v>
      </c>
      <c r="AU209" s="249" t="s">
        <v>90</v>
      </c>
      <c r="AV209" s="13" t="s">
        <v>162</v>
      </c>
      <c r="AW209" s="13" t="s">
        <v>38</v>
      </c>
      <c r="AX209" s="13" t="s">
        <v>90</v>
      </c>
      <c r="AY209" s="249" t="s">
        <v>154</v>
      </c>
    </row>
    <row r="210" spans="1:65" s="2" customFormat="1" ht="24.15" customHeight="1">
      <c r="A210" s="37"/>
      <c r="B210" s="38"/>
      <c r="C210" s="210" t="s">
        <v>21</v>
      </c>
      <c r="D210" s="210" t="s">
        <v>155</v>
      </c>
      <c r="E210" s="211" t="s">
        <v>1967</v>
      </c>
      <c r="F210" s="212" t="s">
        <v>1968</v>
      </c>
      <c r="G210" s="213" t="s">
        <v>593</v>
      </c>
      <c r="H210" s="214">
        <v>8</v>
      </c>
      <c r="I210" s="215"/>
      <c r="J210" s="216">
        <f>ROUND(I210*H210,2)</f>
        <v>0</v>
      </c>
      <c r="K210" s="217"/>
      <c r="L210" s="43"/>
      <c r="M210" s="218" t="s">
        <v>1</v>
      </c>
      <c r="N210" s="219" t="s">
        <v>47</v>
      </c>
      <c r="O210" s="90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153</v>
      </c>
      <c r="AT210" s="222" t="s">
        <v>155</v>
      </c>
      <c r="AU210" s="222" t="s">
        <v>90</v>
      </c>
      <c r="AY210" s="15" t="s">
        <v>154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5" t="s">
        <v>90</v>
      </c>
      <c r="BK210" s="223">
        <f>ROUND(I210*H210,2)</f>
        <v>0</v>
      </c>
      <c r="BL210" s="15" t="s">
        <v>153</v>
      </c>
      <c r="BM210" s="222" t="s">
        <v>3437</v>
      </c>
    </row>
    <row r="211" spans="1:47" s="2" customFormat="1" ht="12">
      <c r="A211" s="37"/>
      <c r="B211" s="38"/>
      <c r="C211" s="39"/>
      <c r="D211" s="224" t="s">
        <v>160</v>
      </c>
      <c r="E211" s="39"/>
      <c r="F211" s="225" t="s">
        <v>1965</v>
      </c>
      <c r="G211" s="39"/>
      <c r="H211" s="39"/>
      <c r="I211" s="226"/>
      <c r="J211" s="39"/>
      <c r="K211" s="39"/>
      <c r="L211" s="43"/>
      <c r="M211" s="227"/>
      <c r="N211" s="228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5" t="s">
        <v>160</v>
      </c>
      <c r="AU211" s="15" t="s">
        <v>90</v>
      </c>
    </row>
    <row r="212" spans="1:51" s="13" customFormat="1" ht="12">
      <c r="A212" s="13"/>
      <c r="B212" s="239"/>
      <c r="C212" s="240"/>
      <c r="D212" s="224" t="s">
        <v>223</v>
      </c>
      <c r="E212" s="241" t="s">
        <v>488</v>
      </c>
      <c r="F212" s="242" t="s">
        <v>3438</v>
      </c>
      <c r="G212" s="240"/>
      <c r="H212" s="243">
        <v>8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223</v>
      </c>
      <c r="AU212" s="249" t="s">
        <v>90</v>
      </c>
      <c r="AV212" s="13" t="s">
        <v>162</v>
      </c>
      <c r="AW212" s="13" t="s">
        <v>38</v>
      </c>
      <c r="AX212" s="13" t="s">
        <v>82</v>
      </c>
      <c r="AY212" s="249" t="s">
        <v>154</v>
      </c>
    </row>
    <row r="213" spans="1:51" s="13" customFormat="1" ht="12">
      <c r="A213" s="13"/>
      <c r="B213" s="239"/>
      <c r="C213" s="240"/>
      <c r="D213" s="224" t="s">
        <v>223</v>
      </c>
      <c r="E213" s="241" t="s">
        <v>2116</v>
      </c>
      <c r="F213" s="242" t="s">
        <v>3392</v>
      </c>
      <c r="G213" s="240"/>
      <c r="H213" s="243">
        <v>8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223</v>
      </c>
      <c r="AU213" s="249" t="s">
        <v>90</v>
      </c>
      <c r="AV213" s="13" t="s">
        <v>162</v>
      </c>
      <c r="AW213" s="13" t="s">
        <v>38</v>
      </c>
      <c r="AX213" s="13" t="s">
        <v>90</v>
      </c>
      <c r="AY213" s="249" t="s">
        <v>154</v>
      </c>
    </row>
    <row r="214" spans="1:65" s="2" customFormat="1" ht="24.15" customHeight="1">
      <c r="A214" s="37"/>
      <c r="B214" s="38"/>
      <c r="C214" s="210" t="s">
        <v>490</v>
      </c>
      <c r="D214" s="210" t="s">
        <v>155</v>
      </c>
      <c r="E214" s="211" t="s">
        <v>1970</v>
      </c>
      <c r="F214" s="212" t="s">
        <v>1971</v>
      </c>
      <c r="G214" s="213" t="s">
        <v>593</v>
      </c>
      <c r="H214" s="214">
        <v>13</v>
      </c>
      <c r="I214" s="215"/>
      <c r="J214" s="216">
        <f>ROUND(I214*H214,2)</f>
        <v>0</v>
      </c>
      <c r="K214" s="217"/>
      <c r="L214" s="43"/>
      <c r="M214" s="218" t="s">
        <v>1</v>
      </c>
      <c r="N214" s="219" t="s">
        <v>47</v>
      </c>
      <c r="O214" s="90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153</v>
      </c>
      <c r="AT214" s="222" t="s">
        <v>155</v>
      </c>
      <c r="AU214" s="222" t="s">
        <v>90</v>
      </c>
      <c r="AY214" s="15" t="s">
        <v>154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5" t="s">
        <v>90</v>
      </c>
      <c r="BK214" s="223">
        <f>ROUND(I214*H214,2)</f>
        <v>0</v>
      </c>
      <c r="BL214" s="15" t="s">
        <v>153</v>
      </c>
      <c r="BM214" s="222" t="s">
        <v>3439</v>
      </c>
    </row>
    <row r="215" spans="1:47" s="2" customFormat="1" ht="12">
      <c r="A215" s="37"/>
      <c r="B215" s="38"/>
      <c r="C215" s="39"/>
      <c r="D215" s="224" t="s">
        <v>160</v>
      </c>
      <c r="E215" s="39"/>
      <c r="F215" s="225" t="s">
        <v>1965</v>
      </c>
      <c r="G215" s="39"/>
      <c r="H215" s="39"/>
      <c r="I215" s="226"/>
      <c r="J215" s="39"/>
      <c r="K215" s="39"/>
      <c r="L215" s="43"/>
      <c r="M215" s="227"/>
      <c r="N215" s="228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5" t="s">
        <v>160</v>
      </c>
      <c r="AU215" s="15" t="s">
        <v>90</v>
      </c>
    </row>
    <row r="216" spans="1:51" s="13" customFormat="1" ht="12">
      <c r="A216" s="13"/>
      <c r="B216" s="239"/>
      <c r="C216" s="240"/>
      <c r="D216" s="224" t="s">
        <v>223</v>
      </c>
      <c r="E216" s="241" t="s">
        <v>494</v>
      </c>
      <c r="F216" s="242" t="s">
        <v>3440</v>
      </c>
      <c r="G216" s="240"/>
      <c r="H216" s="243">
        <v>13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223</v>
      </c>
      <c r="AU216" s="249" t="s">
        <v>90</v>
      </c>
      <c r="AV216" s="13" t="s">
        <v>162</v>
      </c>
      <c r="AW216" s="13" t="s">
        <v>38</v>
      </c>
      <c r="AX216" s="13" t="s">
        <v>82</v>
      </c>
      <c r="AY216" s="249" t="s">
        <v>154</v>
      </c>
    </row>
    <row r="217" spans="1:51" s="13" customFormat="1" ht="12">
      <c r="A217" s="13"/>
      <c r="B217" s="239"/>
      <c r="C217" s="240"/>
      <c r="D217" s="224" t="s">
        <v>223</v>
      </c>
      <c r="E217" s="241" t="s">
        <v>496</v>
      </c>
      <c r="F217" s="242" t="s">
        <v>3441</v>
      </c>
      <c r="G217" s="240"/>
      <c r="H217" s="243">
        <v>13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223</v>
      </c>
      <c r="AU217" s="249" t="s">
        <v>90</v>
      </c>
      <c r="AV217" s="13" t="s">
        <v>162</v>
      </c>
      <c r="AW217" s="13" t="s">
        <v>38</v>
      </c>
      <c r="AX217" s="13" t="s">
        <v>90</v>
      </c>
      <c r="AY217" s="249" t="s">
        <v>154</v>
      </c>
    </row>
    <row r="218" spans="1:65" s="2" customFormat="1" ht="24.15" customHeight="1">
      <c r="A218" s="37"/>
      <c r="B218" s="38"/>
      <c r="C218" s="210" t="s">
        <v>502</v>
      </c>
      <c r="D218" s="210" t="s">
        <v>155</v>
      </c>
      <c r="E218" s="211" t="s">
        <v>1973</v>
      </c>
      <c r="F218" s="212" t="s">
        <v>1974</v>
      </c>
      <c r="G218" s="213" t="s">
        <v>593</v>
      </c>
      <c r="H218" s="214">
        <v>8</v>
      </c>
      <c r="I218" s="215"/>
      <c r="J218" s="216">
        <f>ROUND(I218*H218,2)</f>
        <v>0</v>
      </c>
      <c r="K218" s="217"/>
      <c r="L218" s="43"/>
      <c r="M218" s="218" t="s">
        <v>1</v>
      </c>
      <c r="N218" s="219" t="s">
        <v>47</v>
      </c>
      <c r="O218" s="90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153</v>
      </c>
      <c r="AT218" s="222" t="s">
        <v>155</v>
      </c>
      <c r="AU218" s="222" t="s">
        <v>90</v>
      </c>
      <c r="AY218" s="15" t="s">
        <v>154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5" t="s">
        <v>90</v>
      </c>
      <c r="BK218" s="223">
        <f>ROUND(I218*H218,2)</f>
        <v>0</v>
      </c>
      <c r="BL218" s="15" t="s">
        <v>153</v>
      </c>
      <c r="BM218" s="222" t="s">
        <v>3442</v>
      </c>
    </row>
    <row r="219" spans="1:47" s="2" customFormat="1" ht="12">
      <c r="A219" s="37"/>
      <c r="B219" s="38"/>
      <c r="C219" s="39"/>
      <c r="D219" s="224" t="s">
        <v>160</v>
      </c>
      <c r="E219" s="39"/>
      <c r="F219" s="225" t="s">
        <v>1965</v>
      </c>
      <c r="G219" s="39"/>
      <c r="H219" s="39"/>
      <c r="I219" s="226"/>
      <c r="J219" s="39"/>
      <c r="K219" s="39"/>
      <c r="L219" s="43"/>
      <c r="M219" s="227"/>
      <c r="N219" s="228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160</v>
      </c>
      <c r="AU219" s="15" t="s">
        <v>90</v>
      </c>
    </row>
    <row r="220" spans="1:51" s="13" customFormat="1" ht="12">
      <c r="A220" s="13"/>
      <c r="B220" s="239"/>
      <c r="C220" s="240"/>
      <c r="D220" s="224" t="s">
        <v>223</v>
      </c>
      <c r="E220" s="241" t="s">
        <v>506</v>
      </c>
      <c r="F220" s="242" t="s">
        <v>192</v>
      </c>
      <c r="G220" s="240"/>
      <c r="H220" s="243">
        <v>8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223</v>
      </c>
      <c r="AU220" s="249" t="s">
        <v>90</v>
      </c>
      <c r="AV220" s="13" t="s">
        <v>162</v>
      </c>
      <c r="AW220" s="13" t="s">
        <v>38</v>
      </c>
      <c r="AX220" s="13" t="s">
        <v>82</v>
      </c>
      <c r="AY220" s="249" t="s">
        <v>154</v>
      </c>
    </row>
    <row r="221" spans="1:51" s="13" customFormat="1" ht="12">
      <c r="A221" s="13"/>
      <c r="B221" s="239"/>
      <c r="C221" s="240"/>
      <c r="D221" s="224" t="s">
        <v>223</v>
      </c>
      <c r="E221" s="241" t="s">
        <v>2595</v>
      </c>
      <c r="F221" s="242" t="s">
        <v>3392</v>
      </c>
      <c r="G221" s="240"/>
      <c r="H221" s="243">
        <v>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223</v>
      </c>
      <c r="AU221" s="249" t="s">
        <v>90</v>
      </c>
      <c r="AV221" s="13" t="s">
        <v>162</v>
      </c>
      <c r="AW221" s="13" t="s">
        <v>38</v>
      </c>
      <c r="AX221" s="13" t="s">
        <v>90</v>
      </c>
      <c r="AY221" s="249" t="s">
        <v>154</v>
      </c>
    </row>
    <row r="222" spans="1:65" s="2" customFormat="1" ht="24.15" customHeight="1">
      <c r="A222" s="37"/>
      <c r="B222" s="38"/>
      <c r="C222" s="210" t="s">
        <v>508</v>
      </c>
      <c r="D222" s="210" t="s">
        <v>155</v>
      </c>
      <c r="E222" s="211" t="s">
        <v>1977</v>
      </c>
      <c r="F222" s="212" t="s">
        <v>1978</v>
      </c>
      <c r="G222" s="213" t="s">
        <v>593</v>
      </c>
      <c r="H222" s="214">
        <v>6</v>
      </c>
      <c r="I222" s="215"/>
      <c r="J222" s="216">
        <f>ROUND(I222*H222,2)</f>
        <v>0</v>
      </c>
      <c r="K222" s="217"/>
      <c r="L222" s="43"/>
      <c r="M222" s="218" t="s">
        <v>1</v>
      </c>
      <c r="N222" s="219" t="s">
        <v>47</v>
      </c>
      <c r="O222" s="90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2" t="s">
        <v>153</v>
      </c>
      <c r="AT222" s="222" t="s">
        <v>155</v>
      </c>
      <c r="AU222" s="222" t="s">
        <v>90</v>
      </c>
      <c r="AY222" s="15" t="s">
        <v>154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5" t="s">
        <v>90</v>
      </c>
      <c r="BK222" s="223">
        <f>ROUND(I222*H222,2)</f>
        <v>0</v>
      </c>
      <c r="BL222" s="15" t="s">
        <v>153</v>
      </c>
      <c r="BM222" s="222" t="s">
        <v>3443</v>
      </c>
    </row>
    <row r="223" spans="1:47" s="2" customFormat="1" ht="12">
      <c r="A223" s="37"/>
      <c r="B223" s="38"/>
      <c r="C223" s="39"/>
      <c r="D223" s="224" t="s">
        <v>160</v>
      </c>
      <c r="E223" s="39"/>
      <c r="F223" s="225" t="s">
        <v>1965</v>
      </c>
      <c r="G223" s="39"/>
      <c r="H223" s="39"/>
      <c r="I223" s="226"/>
      <c r="J223" s="39"/>
      <c r="K223" s="39"/>
      <c r="L223" s="43"/>
      <c r="M223" s="227"/>
      <c r="N223" s="228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5" t="s">
        <v>160</v>
      </c>
      <c r="AU223" s="15" t="s">
        <v>90</v>
      </c>
    </row>
    <row r="224" spans="1:51" s="13" customFormat="1" ht="12">
      <c r="A224" s="13"/>
      <c r="B224" s="239"/>
      <c r="C224" s="240"/>
      <c r="D224" s="224" t="s">
        <v>223</v>
      </c>
      <c r="E224" s="241" t="s">
        <v>512</v>
      </c>
      <c r="F224" s="242" t="s">
        <v>3444</v>
      </c>
      <c r="G224" s="240"/>
      <c r="H224" s="243">
        <v>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223</v>
      </c>
      <c r="AU224" s="249" t="s">
        <v>90</v>
      </c>
      <c r="AV224" s="13" t="s">
        <v>162</v>
      </c>
      <c r="AW224" s="13" t="s">
        <v>38</v>
      </c>
      <c r="AX224" s="13" t="s">
        <v>82</v>
      </c>
      <c r="AY224" s="249" t="s">
        <v>154</v>
      </c>
    </row>
    <row r="225" spans="1:51" s="13" customFormat="1" ht="12">
      <c r="A225" s="13"/>
      <c r="B225" s="239"/>
      <c r="C225" s="240"/>
      <c r="D225" s="224" t="s">
        <v>223</v>
      </c>
      <c r="E225" s="241" t="s">
        <v>3445</v>
      </c>
      <c r="F225" s="242" t="s">
        <v>3361</v>
      </c>
      <c r="G225" s="240"/>
      <c r="H225" s="243">
        <v>6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223</v>
      </c>
      <c r="AU225" s="249" t="s">
        <v>90</v>
      </c>
      <c r="AV225" s="13" t="s">
        <v>162</v>
      </c>
      <c r="AW225" s="13" t="s">
        <v>38</v>
      </c>
      <c r="AX225" s="13" t="s">
        <v>90</v>
      </c>
      <c r="AY225" s="249" t="s">
        <v>154</v>
      </c>
    </row>
    <row r="226" spans="1:65" s="2" customFormat="1" ht="24.15" customHeight="1">
      <c r="A226" s="37"/>
      <c r="B226" s="38"/>
      <c r="C226" s="210" t="s">
        <v>514</v>
      </c>
      <c r="D226" s="210" t="s">
        <v>155</v>
      </c>
      <c r="E226" s="211" t="s">
        <v>3446</v>
      </c>
      <c r="F226" s="212" t="s">
        <v>3447</v>
      </c>
      <c r="G226" s="213" t="s">
        <v>593</v>
      </c>
      <c r="H226" s="214">
        <v>3</v>
      </c>
      <c r="I226" s="215"/>
      <c r="J226" s="216">
        <f>ROUND(I226*H226,2)</f>
        <v>0</v>
      </c>
      <c r="K226" s="217"/>
      <c r="L226" s="43"/>
      <c r="M226" s="218" t="s">
        <v>1</v>
      </c>
      <c r="N226" s="219" t="s">
        <v>47</v>
      </c>
      <c r="O226" s="90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153</v>
      </c>
      <c r="AT226" s="222" t="s">
        <v>155</v>
      </c>
      <c r="AU226" s="222" t="s">
        <v>90</v>
      </c>
      <c r="AY226" s="15" t="s">
        <v>154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5" t="s">
        <v>90</v>
      </c>
      <c r="BK226" s="223">
        <f>ROUND(I226*H226,2)</f>
        <v>0</v>
      </c>
      <c r="BL226" s="15" t="s">
        <v>153</v>
      </c>
      <c r="BM226" s="222" t="s">
        <v>3448</v>
      </c>
    </row>
    <row r="227" spans="1:47" s="2" customFormat="1" ht="12">
      <c r="A227" s="37"/>
      <c r="B227" s="38"/>
      <c r="C227" s="39"/>
      <c r="D227" s="224" t="s">
        <v>160</v>
      </c>
      <c r="E227" s="39"/>
      <c r="F227" s="225" t="s">
        <v>1965</v>
      </c>
      <c r="G227" s="39"/>
      <c r="H227" s="39"/>
      <c r="I227" s="226"/>
      <c r="J227" s="39"/>
      <c r="K227" s="39"/>
      <c r="L227" s="43"/>
      <c r="M227" s="227"/>
      <c r="N227" s="22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160</v>
      </c>
      <c r="AU227" s="15" t="s">
        <v>90</v>
      </c>
    </row>
    <row r="228" spans="1:51" s="13" customFormat="1" ht="12">
      <c r="A228" s="13"/>
      <c r="B228" s="239"/>
      <c r="C228" s="240"/>
      <c r="D228" s="224" t="s">
        <v>223</v>
      </c>
      <c r="E228" s="241" t="s">
        <v>518</v>
      </c>
      <c r="F228" s="242" t="s">
        <v>3449</v>
      </c>
      <c r="G228" s="240"/>
      <c r="H228" s="243">
        <v>3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223</v>
      </c>
      <c r="AU228" s="249" t="s">
        <v>90</v>
      </c>
      <c r="AV228" s="13" t="s">
        <v>162</v>
      </c>
      <c r="AW228" s="13" t="s">
        <v>38</v>
      </c>
      <c r="AX228" s="13" t="s">
        <v>82</v>
      </c>
      <c r="AY228" s="249" t="s">
        <v>154</v>
      </c>
    </row>
    <row r="229" spans="1:51" s="13" customFormat="1" ht="12">
      <c r="A229" s="13"/>
      <c r="B229" s="239"/>
      <c r="C229" s="240"/>
      <c r="D229" s="224" t="s">
        <v>223</v>
      </c>
      <c r="E229" s="241" t="s">
        <v>519</v>
      </c>
      <c r="F229" s="242" t="s">
        <v>1921</v>
      </c>
      <c r="G229" s="240"/>
      <c r="H229" s="243">
        <v>3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223</v>
      </c>
      <c r="AU229" s="249" t="s">
        <v>90</v>
      </c>
      <c r="AV229" s="13" t="s">
        <v>162</v>
      </c>
      <c r="AW229" s="13" t="s">
        <v>38</v>
      </c>
      <c r="AX229" s="13" t="s">
        <v>90</v>
      </c>
      <c r="AY229" s="249" t="s">
        <v>154</v>
      </c>
    </row>
    <row r="230" spans="1:65" s="2" customFormat="1" ht="24.15" customHeight="1">
      <c r="A230" s="37"/>
      <c r="B230" s="38"/>
      <c r="C230" s="210" t="s">
        <v>523</v>
      </c>
      <c r="D230" s="210" t="s">
        <v>155</v>
      </c>
      <c r="E230" s="211" t="s">
        <v>3450</v>
      </c>
      <c r="F230" s="212" t="s">
        <v>3451</v>
      </c>
      <c r="G230" s="213" t="s">
        <v>593</v>
      </c>
      <c r="H230" s="214">
        <v>3</v>
      </c>
      <c r="I230" s="215"/>
      <c r="J230" s="216">
        <f>ROUND(I230*H230,2)</f>
        <v>0</v>
      </c>
      <c r="K230" s="217"/>
      <c r="L230" s="43"/>
      <c r="M230" s="218" t="s">
        <v>1</v>
      </c>
      <c r="N230" s="219" t="s">
        <v>47</v>
      </c>
      <c r="O230" s="90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153</v>
      </c>
      <c r="AT230" s="222" t="s">
        <v>155</v>
      </c>
      <c r="AU230" s="222" t="s">
        <v>90</v>
      </c>
      <c r="AY230" s="15" t="s">
        <v>154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5" t="s">
        <v>90</v>
      </c>
      <c r="BK230" s="223">
        <f>ROUND(I230*H230,2)</f>
        <v>0</v>
      </c>
      <c r="BL230" s="15" t="s">
        <v>153</v>
      </c>
      <c r="BM230" s="222" t="s">
        <v>3452</v>
      </c>
    </row>
    <row r="231" spans="1:47" s="2" customFormat="1" ht="12">
      <c r="A231" s="37"/>
      <c r="B231" s="38"/>
      <c r="C231" s="39"/>
      <c r="D231" s="224" t="s">
        <v>160</v>
      </c>
      <c r="E231" s="39"/>
      <c r="F231" s="225" t="s">
        <v>1965</v>
      </c>
      <c r="G231" s="39"/>
      <c r="H231" s="39"/>
      <c r="I231" s="226"/>
      <c r="J231" s="39"/>
      <c r="K231" s="39"/>
      <c r="L231" s="43"/>
      <c r="M231" s="227"/>
      <c r="N231" s="22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160</v>
      </c>
      <c r="AU231" s="15" t="s">
        <v>90</v>
      </c>
    </row>
    <row r="232" spans="1:51" s="13" customFormat="1" ht="12">
      <c r="A232" s="13"/>
      <c r="B232" s="239"/>
      <c r="C232" s="240"/>
      <c r="D232" s="224" t="s">
        <v>223</v>
      </c>
      <c r="E232" s="241" t="s">
        <v>527</v>
      </c>
      <c r="F232" s="242" t="s">
        <v>167</v>
      </c>
      <c r="G232" s="240"/>
      <c r="H232" s="243">
        <v>3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223</v>
      </c>
      <c r="AU232" s="249" t="s">
        <v>90</v>
      </c>
      <c r="AV232" s="13" t="s">
        <v>162</v>
      </c>
      <c r="AW232" s="13" t="s">
        <v>38</v>
      </c>
      <c r="AX232" s="13" t="s">
        <v>82</v>
      </c>
      <c r="AY232" s="249" t="s">
        <v>154</v>
      </c>
    </row>
    <row r="233" spans="1:51" s="13" customFormat="1" ht="12">
      <c r="A233" s="13"/>
      <c r="B233" s="239"/>
      <c r="C233" s="240"/>
      <c r="D233" s="224" t="s">
        <v>223</v>
      </c>
      <c r="E233" s="241" t="s">
        <v>3453</v>
      </c>
      <c r="F233" s="242" t="s">
        <v>1921</v>
      </c>
      <c r="G233" s="240"/>
      <c r="H233" s="243">
        <v>3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223</v>
      </c>
      <c r="AU233" s="249" t="s">
        <v>90</v>
      </c>
      <c r="AV233" s="13" t="s">
        <v>162</v>
      </c>
      <c r="AW233" s="13" t="s">
        <v>38</v>
      </c>
      <c r="AX233" s="13" t="s">
        <v>90</v>
      </c>
      <c r="AY233" s="249" t="s">
        <v>154</v>
      </c>
    </row>
    <row r="234" spans="1:65" s="2" customFormat="1" ht="24.15" customHeight="1">
      <c r="A234" s="37"/>
      <c r="B234" s="38"/>
      <c r="C234" s="210" t="s">
        <v>529</v>
      </c>
      <c r="D234" s="210" t="s">
        <v>155</v>
      </c>
      <c r="E234" s="211" t="s">
        <v>3454</v>
      </c>
      <c r="F234" s="212" t="s">
        <v>3455</v>
      </c>
      <c r="G234" s="213" t="s">
        <v>593</v>
      </c>
      <c r="H234" s="214">
        <v>3</v>
      </c>
      <c r="I234" s="215"/>
      <c r="J234" s="216">
        <f>ROUND(I234*H234,2)</f>
        <v>0</v>
      </c>
      <c r="K234" s="217"/>
      <c r="L234" s="43"/>
      <c r="M234" s="218" t="s">
        <v>1</v>
      </c>
      <c r="N234" s="219" t="s">
        <v>47</v>
      </c>
      <c r="O234" s="90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2" t="s">
        <v>153</v>
      </c>
      <c r="AT234" s="222" t="s">
        <v>155</v>
      </c>
      <c r="AU234" s="222" t="s">
        <v>90</v>
      </c>
      <c r="AY234" s="15" t="s">
        <v>154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5" t="s">
        <v>90</v>
      </c>
      <c r="BK234" s="223">
        <f>ROUND(I234*H234,2)</f>
        <v>0</v>
      </c>
      <c r="BL234" s="15" t="s">
        <v>153</v>
      </c>
      <c r="BM234" s="222" t="s">
        <v>3456</v>
      </c>
    </row>
    <row r="235" spans="1:47" s="2" customFormat="1" ht="12">
      <c r="A235" s="37"/>
      <c r="B235" s="38"/>
      <c r="C235" s="39"/>
      <c r="D235" s="224" t="s">
        <v>160</v>
      </c>
      <c r="E235" s="39"/>
      <c r="F235" s="225" t="s">
        <v>1965</v>
      </c>
      <c r="G235" s="39"/>
      <c r="H235" s="39"/>
      <c r="I235" s="226"/>
      <c r="J235" s="39"/>
      <c r="K235" s="39"/>
      <c r="L235" s="43"/>
      <c r="M235" s="227"/>
      <c r="N235" s="228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5" t="s">
        <v>160</v>
      </c>
      <c r="AU235" s="15" t="s">
        <v>90</v>
      </c>
    </row>
    <row r="236" spans="1:51" s="13" customFormat="1" ht="12">
      <c r="A236" s="13"/>
      <c r="B236" s="239"/>
      <c r="C236" s="240"/>
      <c r="D236" s="224" t="s">
        <v>223</v>
      </c>
      <c r="E236" s="241" t="s">
        <v>533</v>
      </c>
      <c r="F236" s="242" t="s">
        <v>3449</v>
      </c>
      <c r="G236" s="240"/>
      <c r="H236" s="243">
        <v>3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223</v>
      </c>
      <c r="AU236" s="249" t="s">
        <v>90</v>
      </c>
      <c r="AV236" s="13" t="s">
        <v>162</v>
      </c>
      <c r="AW236" s="13" t="s">
        <v>38</v>
      </c>
      <c r="AX236" s="13" t="s">
        <v>82</v>
      </c>
      <c r="AY236" s="249" t="s">
        <v>154</v>
      </c>
    </row>
    <row r="237" spans="1:51" s="13" customFormat="1" ht="12">
      <c r="A237" s="13"/>
      <c r="B237" s="239"/>
      <c r="C237" s="240"/>
      <c r="D237" s="224" t="s">
        <v>223</v>
      </c>
      <c r="E237" s="241" t="s">
        <v>2916</v>
      </c>
      <c r="F237" s="242" t="s">
        <v>1921</v>
      </c>
      <c r="G237" s="240"/>
      <c r="H237" s="243">
        <v>3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223</v>
      </c>
      <c r="AU237" s="249" t="s">
        <v>90</v>
      </c>
      <c r="AV237" s="13" t="s">
        <v>162</v>
      </c>
      <c r="AW237" s="13" t="s">
        <v>38</v>
      </c>
      <c r="AX237" s="13" t="s">
        <v>90</v>
      </c>
      <c r="AY237" s="249" t="s">
        <v>154</v>
      </c>
    </row>
    <row r="238" spans="1:65" s="2" customFormat="1" ht="24.15" customHeight="1">
      <c r="A238" s="37"/>
      <c r="B238" s="38"/>
      <c r="C238" s="210" t="s">
        <v>535</v>
      </c>
      <c r="D238" s="210" t="s">
        <v>155</v>
      </c>
      <c r="E238" s="211" t="s">
        <v>3457</v>
      </c>
      <c r="F238" s="212" t="s">
        <v>3458</v>
      </c>
      <c r="G238" s="213" t="s">
        <v>593</v>
      </c>
      <c r="H238" s="214">
        <v>5</v>
      </c>
      <c r="I238" s="215"/>
      <c r="J238" s="216">
        <f>ROUND(I238*H238,2)</f>
        <v>0</v>
      </c>
      <c r="K238" s="217"/>
      <c r="L238" s="43"/>
      <c r="M238" s="218" t="s">
        <v>1</v>
      </c>
      <c r="N238" s="219" t="s">
        <v>47</v>
      </c>
      <c r="O238" s="90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2" t="s">
        <v>153</v>
      </c>
      <c r="AT238" s="222" t="s">
        <v>155</v>
      </c>
      <c r="AU238" s="222" t="s">
        <v>90</v>
      </c>
      <c r="AY238" s="15" t="s">
        <v>154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5" t="s">
        <v>90</v>
      </c>
      <c r="BK238" s="223">
        <f>ROUND(I238*H238,2)</f>
        <v>0</v>
      </c>
      <c r="BL238" s="15" t="s">
        <v>153</v>
      </c>
      <c r="BM238" s="222" t="s">
        <v>3459</v>
      </c>
    </row>
    <row r="239" spans="1:47" s="2" customFormat="1" ht="12">
      <c r="A239" s="37"/>
      <c r="B239" s="38"/>
      <c r="C239" s="39"/>
      <c r="D239" s="224" t="s">
        <v>160</v>
      </c>
      <c r="E239" s="39"/>
      <c r="F239" s="225" t="s">
        <v>1965</v>
      </c>
      <c r="G239" s="39"/>
      <c r="H239" s="39"/>
      <c r="I239" s="226"/>
      <c r="J239" s="39"/>
      <c r="K239" s="39"/>
      <c r="L239" s="43"/>
      <c r="M239" s="227"/>
      <c r="N239" s="228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5" t="s">
        <v>160</v>
      </c>
      <c r="AU239" s="15" t="s">
        <v>90</v>
      </c>
    </row>
    <row r="240" spans="1:51" s="13" customFormat="1" ht="12">
      <c r="A240" s="13"/>
      <c r="B240" s="239"/>
      <c r="C240" s="240"/>
      <c r="D240" s="224" t="s">
        <v>223</v>
      </c>
      <c r="E240" s="241" t="s">
        <v>541</v>
      </c>
      <c r="F240" s="242" t="s">
        <v>3460</v>
      </c>
      <c r="G240" s="240"/>
      <c r="H240" s="243">
        <v>5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223</v>
      </c>
      <c r="AU240" s="249" t="s">
        <v>90</v>
      </c>
      <c r="AV240" s="13" t="s">
        <v>162</v>
      </c>
      <c r="AW240" s="13" t="s">
        <v>38</v>
      </c>
      <c r="AX240" s="13" t="s">
        <v>82</v>
      </c>
      <c r="AY240" s="249" t="s">
        <v>154</v>
      </c>
    </row>
    <row r="241" spans="1:51" s="13" customFormat="1" ht="12">
      <c r="A241" s="13"/>
      <c r="B241" s="239"/>
      <c r="C241" s="240"/>
      <c r="D241" s="224" t="s">
        <v>223</v>
      </c>
      <c r="E241" s="241" t="s">
        <v>2928</v>
      </c>
      <c r="F241" s="242" t="s">
        <v>1934</v>
      </c>
      <c r="G241" s="240"/>
      <c r="H241" s="243">
        <v>5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223</v>
      </c>
      <c r="AU241" s="249" t="s">
        <v>90</v>
      </c>
      <c r="AV241" s="13" t="s">
        <v>162</v>
      </c>
      <c r="AW241" s="13" t="s">
        <v>38</v>
      </c>
      <c r="AX241" s="13" t="s">
        <v>90</v>
      </c>
      <c r="AY241" s="249" t="s">
        <v>154</v>
      </c>
    </row>
    <row r="242" spans="1:65" s="2" customFormat="1" ht="37.8" customHeight="1">
      <c r="A242" s="37"/>
      <c r="B242" s="38"/>
      <c r="C242" s="210" t="s">
        <v>543</v>
      </c>
      <c r="D242" s="210" t="s">
        <v>155</v>
      </c>
      <c r="E242" s="211" t="s">
        <v>3461</v>
      </c>
      <c r="F242" s="212" t="s">
        <v>3462</v>
      </c>
      <c r="G242" s="213" t="s">
        <v>593</v>
      </c>
      <c r="H242" s="214">
        <v>2</v>
      </c>
      <c r="I242" s="215"/>
      <c r="J242" s="216">
        <f>ROUND(I242*H242,2)</f>
        <v>0</v>
      </c>
      <c r="K242" s="217"/>
      <c r="L242" s="43"/>
      <c r="M242" s="218" t="s">
        <v>1</v>
      </c>
      <c r="N242" s="219" t="s">
        <v>47</v>
      </c>
      <c r="O242" s="90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153</v>
      </c>
      <c r="AT242" s="222" t="s">
        <v>155</v>
      </c>
      <c r="AU242" s="222" t="s">
        <v>90</v>
      </c>
      <c r="AY242" s="15" t="s">
        <v>154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5" t="s">
        <v>90</v>
      </c>
      <c r="BK242" s="223">
        <f>ROUND(I242*H242,2)</f>
        <v>0</v>
      </c>
      <c r="BL242" s="15" t="s">
        <v>153</v>
      </c>
      <c r="BM242" s="222" t="s">
        <v>3463</v>
      </c>
    </row>
    <row r="243" spans="1:47" s="2" customFormat="1" ht="12">
      <c r="A243" s="37"/>
      <c r="B243" s="38"/>
      <c r="C243" s="39"/>
      <c r="D243" s="224" t="s">
        <v>160</v>
      </c>
      <c r="E243" s="39"/>
      <c r="F243" s="225" t="s">
        <v>1965</v>
      </c>
      <c r="G243" s="39"/>
      <c r="H243" s="39"/>
      <c r="I243" s="226"/>
      <c r="J243" s="39"/>
      <c r="K243" s="39"/>
      <c r="L243" s="43"/>
      <c r="M243" s="227"/>
      <c r="N243" s="228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5" t="s">
        <v>160</v>
      </c>
      <c r="AU243" s="15" t="s">
        <v>90</v>
      </c>
    </row>
    <row r="244" spans="1:51" s="13" customFormat="1" ht="12">
      <c r="A244" s="13"/>
      <c r="B244" s="239"/>
      <c r="C244" s="240"/>
      <c r="D244" s="224" t="s">
        <v>223</v>
      </c>
      <c r="E244" s="241" t="s">
        <v>547</v>
      </c>
      <c r="F244" s="242" t="s">
        <v>162</v>
      </c>
      <c r="G244" s="240"/>
      <c r="H244" s="243">
        <v>2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223</v>
      </c>
      <c r="AU244" s="249" t="s">
        <v>90</v>
      </c>
      <c r="AV244" s="13" t="s">
        <v>162</v>
      </c>
      <c r="AW244" s="13" t="s">
        <v>38</v>
      </c>
      <c r="AX244" s="13" t="s">
        <v>82</v>
      </c>
      <c r="AY244" s="249" t="s">
        <v>154</v>
      </c>
    </row>
    <row r="245" spans="1:51" s="13" customFormat="1" ht="12">
      <c r="A245" s="13"/>
      <c r="B245" s="239"/>
      <c r="C245" s="240"/>
      <c r="D245" s="224" t="s">
        <v>223</v>
      </c>
      <c r="E245" s="241" t="s">
        <v>549</v>
      </c>
      <c r="F245" s="242" t="s">
        <v>3377</v>
      </c>
      <c r="G245" s="240"/>
      <c r="H245" s="243">
        <v>2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223</v>
      </c>
      <c r="AU245" s="249" t="s">
        <v>90</v>
      </c>
      <c r="AV245" s="13" t="s">
        <v>162</v>
      </c>
      <c r="AW245" s="13" t="s">
        <v>38</v>
      </c>
      <c r="AX245" s="13" t="s">
        <v>90</v>
      </c>
      <c r="AY245" s="249" t="s">
        <v>154</v>
      </c>
    </row>
    <row r="246" spans="1:65" s="2" customFormat="1" ht="37.8" customHeight="1">
      <c r="A246" s="37"/>
      <c r="B246" s="38"/>
      <c r="C246" s="210" t="s">
        <v>551</v>
      </c>
      <c r="D246" s="210" t="s">
        <v>155</v>
      </c>
      <c r="E246" s="211" t="s">
        <v>3464</v>
      </c>
      <c r="F246" s="212" t="s">
        <v>3465</v>
      </c>
      <c r="G246" s="213" t="s">
        <v>593</v>
      </c>
      <c r="H246" s="214">
        <v>2</v>
      </c>
      <c r="I246" s="215"/>
      <c r="J246" s="216">
        <f>ROUND(I246*H246,2)</f>
        <v>0</v>
      </c>
      <c r="K246" s="217"/>
      <c r="L246" s="43"/>
      <c r="M246" s="218" t="s">
        <v>1</v>
      </c>
      <c r="N246" s="219" t="s">
        <v>47</v>
      </c>
      <c r="O246" s="90"/>
      <c r="P246" s="220">
        <f>O246*H246</f>
        <v>0</v>
      </c>
      <c r="Q246" s="220">
        <v>0</v>
      </c>
      <c r="R246" s="220">
        <f>Q246*H246</f>
        <v>0</v>
      </c>
      <c r="S246" s="220">
        <v>0</v>
      </c>
      <c r="T246" s="22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2" t="s">
        <v>153</v>
      </c>
      <c r="AT246" s="222" t="s">
        <v>155</v>
      </c>
      <c r="AU246" s="222" t="s">
        <v>90</v>
      </c>
      <c r="AY246" s="15" t="s">
        <v>154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5" t="s">
        <v>90</v>
      </c>
      <c r="BK246" s="223">
        <f>ROUND(I246*H246,2)</f>
        <v>0</v>
      </c>
      <c r="BL246" s="15" t="s">
        <v>153</v>
      </c>
      <c r="BM246" s="222" t="s">
        <v>3466</v>
      </c>
    </row>
    <row r="247" spans="1:47" s="2" customFormat="1" ht="12">
      <c r="A247" s="37"/>
      <c r="B247" s="38"/>
      <c r="C247" s="39"/>
      <c r="D247" s="224" t="s">
        <v>160</v>
      </c>
      <c r="E247" s="39"/>
      <c r="F247" s="225" t="s">
        <v>1965</v>
      </c>
      <c r="G247" s="39"/>
      <c r="H247" s="39"/>
      <c r="I247" s="226"/>
      <c r="J247" s="39"/>
      <c r="K247" s="39"/>
      <c r="L247" s="43"/>
      <c r="M247" s="227"/>
      <c r="N247" s="228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5" t="s">
        <v>160</v>
      </c>
      <c r="AU247" s="15" t="s">
        <v>90</v>
      </c>
    </row>
    <row r="248" spans="1:51" s="13" customFormat="1" ht="12">
      <c r="A248" s="13"/>
      <c r="B248" s="239"/>
      <c r="C248" s="240"/>
      <c r="D248" s="224" t="s">
        <v>223</v>
      </c>
      <c r="E248" s="241" t="s">
        <v>555</v>
      </c>
      <c r="F248" s="242" t="s">
        <v>162</v>
      </c>
      <c r="G248" s="240"/>
      <c r="H248" s="243">
        <v>2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223</v>
      </c>
      <c r="AU248" s="249" t="s">
        <v>90</v>
      </c>
      <c r="AV248" s="13" t="s">
        <v>162</v>
      </c>
      <c r="AW248" s="13" t="s">
        <v>38</v>
      </c>
      <c r="AX248" s="13" t="s">
        <v>82</v>
      </c>
      <c r="AY248" s="249" t="s">
        <v>154</v>
      </c>
    </row>
    <row r="249" spans="1:51" s="13" customFormat="1" ht="12">
      <c r="A249" s="13"/>
      <c r="B249" s="239"/>
      <c r="C249" s="240"/>
      <c r="D249" s="224" t="s">
        <v>223</v>
      </c>
      <c r="E249" s="241" t="s">
        <v>2142</v>
      </c>
      <c r="F249" s="242" t="s">
        <v>3377</v>
      </c>
      <c r="G249" s="240"/>
      <c r="H249" s="243">
        <v>2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223</v>
      </c>
      <c r="AU249" s="249" t="s">
        <v>90</v>
      </c>
      <c r="AV249" s="13" t="s">
        <v>162</v>
      </c>
      <c r="AW249" s="13" t="s">
        <v>38</v>
      </c>
      <c r="AX249" s="13" t="s">
        <v>90</v>
      </c>
      <c r="AY249" s="249" t="s">
        <v>154</v>
      </c>
    </row>
    <row r="250" spans="1:65" s="2" customFormat="1" ht="37.8" customHeight="1">
      <c r="A250" s="37"/>
      <c r="B250" s="38"/>
      <c r="C250" s="210" t="s">
        <v>557</v>
      </c>
      <c r="D250" s="210" t="s">
        <v>155</v>
      </c>
      <c r="E250" s="211" t="s">
        <v>3467</v>
      </c>
      <c r="F250" s="212" t="s">
        <v>3468</v>
      </c>
      <c r="G250" s="213" t="s">
        <v>593</v>
      </c>
      <c r="H250" s="214">
        <v>2</v>
      </c>
      <c r="I250" s="215"/>
      <c r="J250" s="216">
        <f>ROUND(I250*H250,2)</f>
        <v>0</v>
      </c>
      <c r="K250" s="217"/>
      <c r="L250" s="43"/>
      <c r="M250" s="218" t="s">
        <v>1</v>
      </c>
      <c r="N250" s="219" t="s">
        <v>47</v>
      </c>
      <c r="O250" s="90"/>
      <c r="P250" s="220">
        <f>O250*H250</f>
        <v>0</v>
      </c>
      <c r="Q250" s="220">
        <v>0</v>
      </c>
      <c r="R250" s="220">
        <f>Q250*H250</f>
        <v>0</v>
      </c>
      <c r="S250" s="220">
        <v>0</v>
      </c>
      <c r="T250" s="22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2" t="s">
        <v>153</v>
      </c>
      <c r="AT250" s="222" t="s">
        <v>155</v>
      </c>
      <c r="AU250" s="222" t="s">
        <v>90</v>
      </c>
      <c r="AY250" s="15" t="s">
        <v>154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5" t="s">
        <v>90</v>
      </c>
      <c r="BK250" s="223">
        <f>ROUND(I250*H250,2)</f>
        <v>0</v>
      </c>
      <c r="BL250" s="15" t="s">
        <v>153</v>
      </c>
      <c r="BM250" s="222" t="s">
        <v>3469</v>
      </c>
    </row>
    <row r="251" spans="1:47" s="2" customFormat="1" ht="12">
      <c r="A251" s="37"/>
      <c r="B251" s="38"/>
      <c r="C251" s="39"/>
      <c r="D251" s="224" t="s">
        <v>160</v>
      </c>
      <c r="E251" s="39"/>
      <c r="F251" s="225" t="s">
        <v>1965</v>
      </c>
      <c r="G251" s="39"/>
      <c r="H251" s="39"/>
      <c r="I251" s="226"/>
      <c r="J251" s="39"/>
      <c r="K251" s="39"/>
      <c r="L251" s="43"/>
      <c r="M251" s="227"/>
      <c r="N251" s="228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5" t="s">
        <v>160</v>
      </c>
      <c r="AU251" s="15" t="s">
        <v>90</v>
      </c>
    </row>
    <row r="252" spans="1:51" s="13" customFormat="1" ht="12">
      <c r="A252" s="13"/>
      <c r="B252" s="239"/>
      <c r="C252" s="240"/>
      <c r="D252" s="224" t="s">
        <v>223</v>
      </c>
      <c r="E252" s="241" t="s">
        <v>561</v>
      </c>
      <c r="F252" s="242" t="s">
        <v>3386</v>
      </c>
      <c r="G252" s="240"/>
      <c r="H252" s="243">
        <v>2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223</v>
      </c>
      <c r="AU252" s="249" t="s">
        <v>90</v>
      </c>
      <c r="AV252" s="13" t="s">
        <v>162</v>
      </c>
      <c r="AW252" s="13" t="s">
        <v>38</v>
      </c>
      <c r="AX252" s="13" t="s">
        <v>82</v>
      </c>
      <c r="AY252" s="249" t="s">
        <v>154</v>
      </c>
    </row>
    <row r="253" spans="1:51" s="13" customFormat="1" ht="12">
      <c r="A253" s="13"/>
      <c r="B253" s="239"/>
      <c r="C253" s="240"/>
      <c r="D253" s="224" t="s">
        <v>223</v>
      </c>
      <c r="E253" s="241" t="s">
        <v>2150</v>
      </c>
      <c r="F253" s="242" t="s">
        <v>3377</v>
      </c>
      <c r="G253" s="240"/>
      <c r="H253" s="243">
        <v>2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223</v>
      </c>
      <c r="AU253" s="249" t="s">
        <v>90</v>
      </c>
      <c r="AV253" s="13" t="s">
        <v>162</v>
      </c>
      <c r="AW253" s="13" t="s">
        <v>38</v>
      </c>
      <c r="AX253" s="13" t="s">
        <v>90</v>
      </c>
      <c r="AY253" s="249" t="s">
        <v>154</v>
      </c>
    </row>
    <row r="254" spans="1:65" s="2" customFormat="1" ht="37.8" customHeight="1">
      <c r="A254" s="37"/>
      <c r="B254" s="38"/>
      <c r="C254" s="210" t="s">
        <v>564</v>
      </c>
      <c r="D254" s="210" t="s">
        <v>155</v>
      </c>
      <c r="E254" s="211" t="s">
        <v>3470</v>
      </c>
      <c r="F254" s="212" t="s">
        <v>3471</v>
      </c>
      <c r="G254" s="213" t="s">
        <v>593</v>
      </c>
      <c r="H254" s="214">
        <v>27</v>
      </c>
      <c r="I254" s="215"/>
      <c r="J254" s="216">
        <f>ROUND(I254*H254,2)</f>
        <v>0</v>
      </c>
      <c r="K254" s="217"/>
      <c r="L254" s="43"/>
      <c r="M254" s="218" t="s">
        <v>1</v>
      </c>
      <c r="N254" s="219" t="s">
        <v>47</v>
      </c>
      <c r="O254" s="90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2" t="s">
        <v>153</v>
      </c>
      <c r="AT254" s="222" t="s">
        <v>155</v>
      </c>
      <c r="AU254" s="222" t="s">
        <v>90</v>
      </c>
      <c r="AY254" s="15" t="s">
        <v>154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5" t="s">
        <v>90</v>
      </c>
      <c r="BK254" s="223">
        <f>ROUND(I254*H254,2)</f>
        <v>0</v>
      </c>
      <c r="BL254" s="15" t="s">
        <v>153</v>
      </c>
      <c r="BM254" s="222" t="s">
        <v>3472</v>
      </c>
    </row>
    <row r="255" spans="1:47" s="2" customFormat="1" ht="12">
      <c r="A255" s="37"/>
      <c r="B255" s="38"/>
      <c r="C255" s="39"/>
      <c r="D255" s="224" t="s">
        <v>160</v>
      </c>
      <c r="E255" s="39"/>
      <c r="F255" s="225" t="s">
        <v>3473</v>
      </c>
      <c r="G255" s="39"/>
      <c r="H255" s="39"/>
      <c r="I255" s="226"/>
      <c r="J255" s="39"/>
      <c r="K255" s="39"/>
      <c r="L255" s="43"/>
      <c r="M255" s="227"/>
      <c r="N255" s="228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5" t="s">
        <v>160</v>
      </c>
      <c r="AU255" s="15" t="s">
        <v>90</v>
      </c>
    </row>
    <row r="256" spans="1:51" s="13" customFormat="1" ht="12">
      <c r="A256" s="13"/>
      <c r="B256" s="239"/>
      <c r="C256" s="240"/>
      <c r="D256" s="224" t="s">
        <v>223</v>
      </c>
      <c r="E256" s="241" t="s">
        <v>569</v>
      </c>
      <c r="F256" s="242" t="s">
        <v>508</v>
      </c>
      <c r="G256" s="240"/>
      <c r="H256" s="243">
        <v>27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223</v>
      </c>
      <c r="AU256" s="249" t="s">
        <v>90</v>
      </c>
      <c r="AV256" s="13" t="s">
        <v>162</v>
      </c>
      <c r="AW256" s="13" t="s">
        <v>38</v>
      </c>
      <c r="AX256" s="13" t="s">
        <v>82</v>
      </c>
      <c r="AY256" s="249" t="s">
        <v>154</v>
      </c>
    </row>
    <row r="257" spans="1:51" s="13" customFormat="1" ht="12">
      <c r="A257" s="13"/>
      <c r="B257" s="239"/>
      <c r="C257" s="240"/>
      <c r="D257" s="224" t="s">
        <v>223</v>
      </c>
      <c r="E257" s="241" t="s">
        <v>2957</v>
      </c>
      <c r="F257" s="242" t="s">
        <v>3474</v>
      </c>
      <c r="G257" s="240"/>
      <c r="H257" s="243">
        <v>27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223</v>
      </c>
      <c r="AU257" s="249" t="s">
        <v>90</v>
      </c>
      <c r="AV257" s="13" t="s">
        <v>162</v>
      </c>
      <c r="AW257" s="13" t="s">
        <v>38</v>
      </c>
      <c r="AX257" s="13" t="s">
        <v>90</v>
      </c>
      <c r="AY257" s="249" t="s">
        <v>154</v>
      </c>
    </row>
    <row r="258" spans="1:65" s="2" customFormat="1" ht="37.8" customHeight="1">
      <c r="A258" s="37"/>
      <c r="B258" s="38"/>
      <c r="C258" s="210" t="s">
        <v>571</v>
      </c>
      <c r="D258" s="210" t="s">
        <v>155</v>
      </c>
      <c r="E258" s="211" t="s">
        <v>3475</v>
      </c>
      <c r="F258" s="212" t="s">
        <v>3476</v>
      </c>
      <c r="G258" s="213" t="s">
        <v>593</v>
      </c>
      <c r="H258" s="214">
        <v>29</v>
      </c>
      <c r="I258" s="215"/>
      <c r="J258" s="216">
        <f>ROUND(I258*H258,2)</f>
        <v>0</v>
      </c>
      <c r="K258" s="217"/>
      <c r="L258" s="43"/>
      <c r="M258" s="218" t="s">
        <v>1</v>
      </c>
      <c r="N258" s="219" t="s">
        <v>47</v>
      </c>
      <c r="O258" s="90"/>
      <c r="P258" s="220">
        <f>O258*H258</f>
        <v>0</v>
      </c>
      <c r="Q258" s="220">
        <v>0</v>
      </c>
      <c r="R258" s="220">
        <f>Q258*H258</f>
        <v>0</v>
      </c>
      <c r="S258" s="220">
        <v>0</v>
      </c>
      <c r="T258" s="22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2" t="s">
        <v>153</v>
      </c>
      <c r="AT258" s="222" t="s">
        <v>155</v>
      </c>
      <c r="AU258" s="222" t="s">
        <v>90</v>
      </c>
      <c r="AY258" s="15" t="s">
        <v>154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5" t="s">
        <v>90</v>
      </c>
      <c r="BK258" s="223">
        <f>ROUND(I258*H258,2)</f>
        <v>0</v>
      </c>
      <c r="BL258" s="15" t="s">
        <v>153</v>
      </c>
      <c r="BM258" s="222" t="s">
        <v>3477</v>
      </c>
    </row>
    <row r="259" spans="1:47" s="2" customFormat="1" ht="12">
      <c r="A259" s="37"/>
      <c r="B259" s="38"/>
      <c r="C259" s="39"/>
      <c r="D259" s="224" t="s">
        <v>160</v>
      </c>
      <c r="E259" s="39"/>
      <c r="F259" s="225" t="s">
        <v>3473</v>
      </c>
      <c r="G259" s="39"/>
      <c r="H259" s="39"/>
      <c r="I259" s="226"/>
      <c r="J259" s="39"/>
      <c r="K259" s="39"/>
      <c r="L259" s="43"/>
      <c r="M259" s="227"/>
      <c r="N259" s="22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5" t="s">
        <v>160</v>
      </c>
      <c r="AU259" s="15" t="s">
        <v>90</v>
      </c>
    </row>
    <row r="260" spans="1:51" s="13" customFormat="1" ht="12">
      <c r="A260" s="13"/>
      <c r="B260" s="239"/>
      <c r="C260" s="240"/>
      <c r="D260" s="224" t="s">
        <v>223</v>
      </c>
      <c r="E260" s="241" t="s">
        <v>575</v>
      </c>
      <c r="F260" s="242" t="s">
        <v>523</v>
      </c>
      <c r="G260" s="240"/>
      <c r="H260" s="243">
        <v>29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223</v>
      </c>
      <c r="AU260" s="249" t="s">
        <v>90</v>
      </c>
      <c r="AV260" s="13" t="s">
        <v>162</v>
      </c>
      <c r="AW260" s="13" t="s">
        <v>38</v>
      </c>
      <c r="AX260" s="13" t="s">
        <v>82</v>
      </c>
      <c r="AY260" s="249" t="s">
        <v>154</v>
      </c>
    </row>
    <row r="261" spans="1:51" s="13" customFormat="1" ht="12">
      <c r="A261" s="13"/>
      <c r="B261" s="239"/>
      <c r="C261" s="240"/>
      <c r="D261" s="224" t="s">
        <v>223</v>
      </c>
      <c r="E261" s="241" t="s">
        <v>2973</v>
      </c>
      <c r="F261" s="242" t="s">
        <v>3478</v>
      </c>
      <c r="G261" s="240"/>
      <c r="H261" s="243">
        <v>29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223</v>
      </c>
      <c r="AU261" s="249" t="s">
        <v>90</v>
      </c>
      <c r="AV261" s="13" t="s">
        <v>162</v>
      </c>
      <c r="AW261" s="13" t="s">
        <v>38</v>
      </c>
      <c r="AX261" s="13" t="s">
        <v>90</v>
      </c>
      <c r="AY261" s="249" t="s">
        <v>154</v>
      </c>
    </row>
    <row r="262" spans="1:65" s="2" customFormat="1" ht="37.8" customHeight="1">
      <c r="A262" s="37"/>
      <c r="B262" s="38"/>
      <c r="C262" s="210" t="s">
        <v>577</v>
      </c>
      <c r="D262" s="210" t="s">
        <v>155</v>
      </c>
      <c r="E262" s="211" t="s">
        <v>3479</v>
      </c>
      <c r="F262" s="212" t="s">
        <v>3480</v>
      </c>
      <c r="G262" s="213" t="s">
        <v>593</v>
      </c>
      <c r="H262" s="214">
        <v>27</v>
      </c>
      <c r="I262" s="215"/>
      <c r="J262" s="216">
        <f>ROUND(I262*H262,2)</f>
        <v>0</v>
      </c>
      <c r="K262" s="217"/>
      <c r="L262" s="43"/>
      <c r="M262" s="218" t="s">
        <v>1</v>
      </c>
      <c r="N262" s="219" t="s">
        <v>47</v>
      </c>
      <c r="O262" s="90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2" t="s">
        <v>153</v>
      </c>
      <c r="AT262" s="222" t="s">
        <v>155</v>
      </c>
      <c r="AU262" s="222" t="s">
        <v>90</v>
      </c>
      <c r="AY262" s="15" t="s">
        <v>154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5" t="s">
        <v>90</v>
      </c>
      <c r="BK262" s="223">
        <f>ROUND(I262*H262,2)</f>
        <v>0</v>
      </c>
      <c r="BL262" s="15" t="s">
        <v>153</v>
      </c>
      <c r="BM262" s="222" t="s">
        <v>3481</v>
      </c>
    </row>
    <row r="263" spans="1:47" s="2" customFormat="1" ht="12">
      <c r="A263" s="37"/>
      <c r="B263" s="38"/>
      <c r="C263" s="39"/>
      <c r="D263" s="224" t="s">
        <v>160</v>
      </c>
      <c r="E263" s="39"/>
      <c r="F263" s="225" t="s">
        <v>3473</v>
      </c>
      <c r="G263" s="39"/>
      <c r="H263" s="39"/>
      <c r="I263" s="226"/>
      <c r="J263" s="39"/>
      <c r="K263" s="39"/>
      <c r="L263" s="43"/>
      <c r="M263" s="227"/>
      <c r="N263" s="228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5" t="s">
        <v>160</v>
      </c>
      <c r="AU263" s="15" t="s">
        <v>90</v>
      </c>
    </row>
    <row r="264" spans="1:51" s="13" customFormat="1" ht="12">
      <c r="A264" s="13"/>
      <c r="B264" s="239"/>
      <c r="C264" s="240"/>
      <c r="D264" s="224" t="s">
        <v>223</v>
      </c>
      <c r="E264" s="241" t="s">
        <v>582</v>
      </c>
      <c r="F264" s="242" t="s">
        <v>508</v>
      </c>
      <c r="G264" s="240"/>
      <c r="H264" s="243">
        <v>27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223</v>
      </c>
      <c r="AU264" s="249" t="s">
        <v>90</v>
      </c>
      <c r="AV264" s="13" t="s">
        <v>162</v>
      </c>
      <c r="AW264" s="13" t="s">
        <v>38</v>
      </c>
      <c r="AX264" s="13" t="s">
        <v>82</v>
      </c>
      <c r="AY264" s="249" t="s">
        <v>154</v>
      </c>
    </row>
    <row r="265" spans="1:51" s="13" customFormat="1" ht="12">
      <c r="A265" s="13"/>
      <c r="B265" s="239"/>
      <c r="C265" s="240"/>
      <c r="D265" s="224" t="s">
        <v>223</v>
      </c>
      <c r="E265" s="241" t="s">
        <v>1895</v>
      </c>
      <c r="F265" s="242" t="s">
        <v>3474</v>
      </c>
      <c r="G265" s="240"/>
      <c r="H265" s="243">
        <v>27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223</v>
      </c>
      <c r="AU265" s="249" t="s">
        <v>90</v>
      </c>
      <c r="AV265" s="13" t="s">
        <v>162</v>
      </c>
      <c r="AW265" s="13" t="s">
        <v>38</v>
      </c>
      <c r="AX265" s="13" t="s">
        <v>90</v>
      </c>
      <c r="AY265" s="249" t="s">
        <v>154</v>
      </c>
    </row>
    <row r="266" spans="1:65" s="2" customFormat="1" ht="14.4" customHeight="1">
      <c r="A266" s="37"/>
      <c r="B266" s="38"/>
      <c r="C266" s="255" t="s">
        <v>584</v>
      </c>
      <c r="D266" s="255" t="s">
        <v>253</v>
      </c>
      <c r="E266" s="256" t="s">
        <v>3482</v>
      </c>
      <c r="F266" s="257" t="s">
        <v>3483</v>
      </c>
      <c r="G266" s="258" t="s">
        <v>593</v>
      </c>
      <c r="H266" s="259">
        <v>27</v>
      </c>
      <c r="I266" s="260"/>
      <c r="J266" s="261">
        <f>ROUND(I266*H266,2)</f>
        <v>0</v>
      </c>
      <c r="K266" s="262"/>
      <c r="L266" s="263"/>
      <c r="M266" s="264" t="s">
        <v>1</v>
      </c>
      <c r="N266" s="265" t="s">
        <v>47</v>
      </c>
      <c r="O266" s="90"/>
      <c r="P266" s="220">
        <f>O266*H266</f>
        <v>0</v>
      </c>
      <c r="Q266" s="220">
        <v>0.063</v>
      </c>
      <c r="R266" s="220">
        <f>Q266*H266</f>
        <v>1.701</v>
      </c>
      <c r="S266" s="220">
        <v>0</v>
      </c>
      <c r="T266" s="22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2" t="s">
        <v>192</v>
      </c>
      <c r="AT266" s="222" t="s">
        <v>253</v>
      </c>
      <c r="AU266" s="222" t="s">
        <v>90</v>
      </c>
      <c r="AY266" s="15" t="s">
        <v>154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5" t="s">
        <v>90</v>
      </c>
      <c r="BK266" s="223">
        <f>ROUND(I266*H266,2)</f>
        <v>0</v>
      </c>
      <c r="BL266" s="15" t="s">
        <v>153</v>
      </c>
      <c r="BM266" s="222" t="s">
        <v>3484</v>
      </c>
    </row>
    <row r="267" spans="1:51" s="13" customFormat="1" ht="12">
      <c r="A267" s="13"/>
      <c r="B267" s="239"/>
      <c r="C267" s="240"/>
      <c r="D267" s="224" t="s">
        <v>223</v>
      </c>
      <c r="E267" s="241" t="s">
        <v>588</v>
      </c>
      <c r="F267" s="242" t="s">
        <v>508</v>
      </c>
      <c r="G267" s="240"/>
      <c r="H267" s="243">
        <v>27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223</v>
      </c>
      <c r="AU267" s="249" t="s">
        <v>90</v>
      </c>
      <c r="AV267" s="13" t="s">
        <v>162</v>
      </c>
      <c r="AW267" s="13" t="s">
        <v>38</v>
      </c>
      <c r="AX267" s="13" t="s">
        <v>82</v>
      </c>
      <c r="AY267" s="249" t="s">
        <v>154</v>
      </c>
    </row>
    <row r="268" spans="1:51" s="13" customFormat="1" ht="12">
      <c r="A268" s="13"/>
      <c r="B268" s="239"/>
      <c r="C268" s="240"/>
      <c r="D268" s="224" t="s">
        <v>223</v>
      </c>
      <c r="E268" s="241" t="s">
        <v>2645</v>
      </c>
      <c r="F268" s="242" t="s">
        <v>3474</v>
      </c>
      <c r="G268" s="240"/>
      <c r="H268" s="243">
        <v>27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223</v>
      </c>
      <c r="AU268" s="249" t="s">
        <v>90</v>
      </c>
      <c r="AV268" s="13" t="s">
        <v>162</v>
      </c>
      <c r="AW268" s="13" t="s">
        <v>38</v>
      </c>
      <c r="AX268" s="13" t="s">
        <v>90</v>
      </c>
      <c r="AY268" s="249" t="s">
        <v>154</v>
      </c>
    </row>
    <row r="269" spans="1:65" s="2" customFormat="1" ht="37.8" customHeight="1">
      <c r="A269" s="37"/>
      <c r="B269" s="38"/>
      <c r="C269" s="210" t="s">
        <v>590</v>
      </c>
      <c r="D269" s="210" t="s">
        <v>155</v>
      </c>
      <c r="E269" s="211" t="s">
        <v>3485</v>
      </c>
      <c r="F269" s="212" t="s">
        <v>3486</v>
      </c>
      <c r="G269" s="213" t="s">
        <v>486</v>
      </c>
      <c r="H269" s="214">
        <v>0.002</v>
      </c>
      <c r="I269" s="215"/>
      <c r="J269" s="216">
        <f>ROUND(I269*H269,2)</f>
        <v>0</v>
      </c>
      <c r="K269" s="217"/>
      <c r="L269" s="43"/>
      <c r="M269" s="218" t="s">
        <v>1</v>
      </c>
      <c r="N269" s="219" t="s">
        <v>47</v>
      </c>
      <c r="O269" s="90"/>
      <c r="P269" s="220">
        <f>O269*H269</f>
        <v>0</v>
      </c>
      <c r="Q269" s="220">
        <v>0</v>
      </c>
      <c r="R269" s="220">
        <f>Q269*H269</f>
        <v>0</v>
      </c>
      <c r="S269" s="220">
        <v>0</v>
      </c>
      <c r="T269" s="22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2" t="s">
        <v>153</v>
      </c>
      <c r="AT269" s="222" t="s">
        <v>155</v>
      </c>
      <c r="AU269" s="222" t="s">
        <v>90</v>
      </c>
      <c r="AY269" s="15" t="s">
        <v>154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5" t="s">
        <v>90</v>
      </c>
      <c r="BK269" s="223">
        <f>ROUND(I269*H269,2)</f>
        <v>0</v>
      </c>
      <c r="BL269" s="15" t="s">
        <v>153</v>
      </c>
      <c r="BM269" s="222" t="s">
        <v>3487</v>
      </c>
    </row>
    <row r="270" spans="1:47" s="2" customFormat="1" ht="12">
      <c r="A270" s="37"/>
      <c r="B270" s="38"/>
      <c r="C270" s="39"/>
      <c r="D270" s="224" t="s">
        <v>160</v>
      </c>
      <c r="E270" s="39"/>
      <c r="F270" s="225" t="s">
        <v>3488</v>
      </c>
      <c r="G270" s="39"/>
      <c r="H270" s="39"/>
      <c r="I270" s="226"/>
      <c r="J270" s="39"/>
      <c r="K270" s="39"/>
      <c r="L270" s="43"/>
      <c r="M270" s="227"/>
      <c r="N270" s="228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5" t="s">
        <v>160</v>
      </c>
      <c r="AU270" s="15" t="s">
        <v>90</v>
      </c>
    </row>
    <row r="271" spans="1:51" s="13" customFormat="1" ht="12">
      <c r="A271" s="13"/>
      <c r="B271" s="239"/>
      <c r="C271" s="240"/>
      <c r="D271" s="224" t="s">
        <v>223</v>
      </c>
      <c r="E271" s="241" t="s">
        <v>1906</v>
      </c>
      <c r="F271" s="242" t="s">
        <v>3489</v>
      </c>
      <c r="G271" s="240"/>
      <c r="H271" s="243">
        <v>0.002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223</v>
      </c>
      <c r="AU271" s="249" t="s">
        <v>90</v>
      </c>
      <c r="AV271" s="13" t="s">
        <v>162</v>
      </c>
      <c r="AW271" s="13" t="s">
        <v>38</v>
      </c>
      <c r="AX271" s="13" t="s">
        <v>82</v>
      </c>
      <c r="AY271" s="249" t="s">
        <v>154</v>
      </c>
    </row>
    <row r="272" spans="1:51" s="13" customFormat="1" ht="12">
      <c r="A272" s="13"/>
      <c r="B272" s="239"/>
      <c r="C272" s="240"/>
      <c r="D272" s="224" t="s">
        <v>223</v>
      </c>
      <c r="E272" s="241" t="s">
        <v>1908</v>
      </c>
      <c r="F272" s="242" t="s">
        <v>3490</v>
      </c>
      <c r="G272" s="240"/>
      <c r="H272" s="243">
        <v>0.002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223</v>
      </c>
      <c r="AU272" s="249" t="s">
        <v>90</v>
      </c>
      <c r="AV272" s="13" t="s">
        <v>162</v>
      </c>
      <c r="AW272" s="13" t="s">
        <v>38</v>
      </c>
      <c r="AX272" s="13" t="s">
        <v>90</v>
      </c>
      <c r="AY272" s="249" t="s">
        <v>154</v>
      </c>
    </row>
    <row r="273" spans="1:65" s="2" customFormat="1" ht="14.4" customHeight="1">
      <c r="A273" s="37"/>
      <c r="B273" s="38"/>
      <c r="C273" s="255" t="s">
        <v>595</v>
      </c>
      <c r="D273" s="255" t="s">
        <v>253</v>
      </c>
      <c r="E273" s="256" t="s">
        <v>3491</v>
      </c>
      <c r="F273" s="257" t="s">
        <v>3492</v>
      </c>
      <c r="G273" s="258" t="s">
        <v>593</v>
      </c>
      <c r="H273" s="259">
        <v>224</v>
      </c>
      <c r="I273" s="260"/>
      <c r="J273" s="261">
        <f>ROUND(I273*H273,2)</f>
        <v>0</v>
      </c>
      <c r="K273" s="262"/>
      <c r="L273" s="263"/>
      <c r="M273" s="264" t="s">
        <v>1</v>
      </c>
      <c r="N273" s="265" t="s">
        <v>47</v>
      </c>
      <c r="O273" s="90"/>
      <c r="P273" s="220">
        <f>O273*H273</f>
        <v>0</v>
      </c>
      <c r="Q273" s="220">
        <v>0.001</v>
      </c>
      <c r="R273" s="220">
        <f>Q273*H273</f>
        <v>0.224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192</v>
      </c>
      <c r="AT273" s="222" t="s">
        <v>253</v>
      </c>
      <c r="AU273" s="222" t="s">
        <v>90</v>
      </c>
      <c r="AY273" s="15" t="s">
        <v>154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5" t="s">
        <v>90</v>
      </c>
      <c r="BK273" s="223">
        <f>ROUND(I273*H273,2)</f>
        <v>0</v>
      </c>
      <c r="BL273" s="15" t="s">
        <v>153</v>
      </c>
      <c r="BM273" s="222" t="s">
        <v>3493</v>
      </c>
    </row>
    <row r="274" spans="1:47" s="2" customFormat="1" ht="12">
      <c r="A274" s="37"/>
      <c r="B274" s="38"/>
      <c r="C274" s="39"/>
      <c r="D274" s="224" t="s">
        <v>160</v>
      </c>
      <c r="E274" s="39"/>
      <c r="F274" s="225" t="s">
        <v>3494</v>
      </c>
      <c r="G274" s="39"/>
      <c r="H274" s="39"/>
      <c r="I274" s="226"/>
      <c r="J274" s="39"/>
      <c r="K274" s="39"/>
      <c r="L274" s="43"/>
      <c r="M274" s="227"/>
      <c r="N274" s="228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160</v>
      </c>
      <c r="AU274" s="15" t="s">
        <v>90</v>
      </c>
    </row>
    <row r="275" spans="1:51" s="13" customFormat="1" ht="12">
      <c r="A275" s="13"/>
      <c r="B275" s="239"/>
      <c r="C275" s="240"/>
      <c r="D275" s="224" t="s">
        <v>223</v>
      </c>
      <c r="E275" s="241" t="s">
        <v>597</v>
      </c>
      <c r="F275" s="242" t="s">
        <v>3495</v>
      </c>
      <c r="G275" s="240"/>
      <c r="H275" s="243">
        <v>224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223</v>
      </c>
      <c r="AU275" s="249" t="s">
        <v>90</v>
      </c>
      <c r="AV275" s="13" t="s">
        <v>162</v>
      </c>
      <c r="AW275" s="13" t="s">
        <v>38</v>
      </c>
      <c r="AX275" s="13" t="s">
        <v>82</v>
      </c>
      <c r="AY275" s="249" t="s">
        <v>154</v>
      </c>
    </row>
    <row r="276" spans="1:51" s="13" customFormat="1" ht="12">
      <c r="A276" s="13"/>
      <c r="B276" s="239"/>
      <c r="C276" s="240"/>
      <c r="D276" s="224" t="s">
        <v>223</v>
      </c>
      <c r="E276" s="241" t="s">
        <v>1914</v>
      </c>
      <c r="F276" s="242" t="s">
        <v>3496</v>
      </c>
      <c r="G276" s="240"/>
      <c r="H276" s="243">
        <v>224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223</v>
      </c>
      <c r="AU276" s="249" t="s">
        <v>90</v>
      </c>
      <c r="AV276" s="13" t="s">
        <v>162</v>
      </c>
      <c r="AW276" s="13" t="s">
        <v>38</v>
      </c>
      <c r="AX276" s="13" t="s">
        <v>90</v>
      </c>
      <c r="AY276" s="249" t="s">
        <v>154</v>
      </c>
    </row>
    <row r="277" spans="1:65" s="2" customFormat="1" ht="14.4" customHeight="1">
      <c r="A277" s="37"/>
      <c r="B277" s="38"/>
      <c r="C277" s="210" t="s">
        <v>599</v>
      </c>
      <c r="D277" s="210" t="s">
        <v>155</v>
      </c>
      <c r="E277" s="211" t="s">
        <v>3497</v>
      </c>
      <c r="F277" s="212" t="s">
        <v>3498</v>
      </c>
      <c r="G277" s="213" t="s">
        <v>593</v>
      </c>
      <c r="H277" s="214">
        <v>47</v>
      </c>
      <c r="I277" s="215"/>
      <c r="J277" s="216">
        <f>ROUND(I277*H277,2)</f>
        <v>0</v>
      </c>
      <c r="K277" s="217"/>
      <c r="L277" s="43"/>
      <c r="M277" s="218" t="s">
        <v>1</v>
      </c>
      <c r="N277" s="219" t="s">
        <v>47</v>
      </c>
      <c r="O277" s="90"/>
      <c r="P277" s="220">
        <f>O277*H277</f>
        <v>0</v>
      </c>
      <c r="Q277" s="220">
        <v>6E-05</v>
      </c>
      <c r="R277" s="220">
        <f>Q277*H277</f>
        <v>0.00282</v>
      </c>
      <c r="S277" s="220">
        <v>0</v>
      </c>
      <c r="T277" s="22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2" t="s">
        <v>153</v>
      </c>
      <c r="AT277" s="222" t="s">
        <v>155</v>
      </c>
      <c r="AU277" s="222" t="s">
        <v>90</v>
      </c>
      <c r="AY277" s="15" t="s">
        <v>154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5" t="s">
        <v>90</v>
      </c>
      <c r="BK277" s="223">
        <f>ROUND(I277*H277,2)</f>
        <v>0</v>
      </c>
      <c r="BL277" s="15" t="s">
        <v>153</v>
      </c>
      <c r="BM277" s="222" t="s">
        <v>3499</v>
      </c>
    </row>
    <row r="278" spans="1:47" s="2" customFormat="1" ht="12">
      <c r="A278" s="37"/>
      <c r="B278" s="38"/>
      <c r="C278" s="39"/>
      <c r="D278" s="224" t="s">
        <v>160</v>
      </c>
      <c r="E278" s="39"/>
      <c r="F278" s="225" t="s">
        <v>3500</v>
      </c>
      <c r="G278" s="39"/>
      <c r="H278" s="39"/>
      <c r="I278" s="226"/>
      <c r="J278" s="39"/>
      <c r="K278" s="39"/>
      <c r="L278" s="43"/>
      <c r="M278" s="227"/>
      <c r="N278" s="228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5" t="s">
        <v>160</v>
      </c>
      <c r="AU278" s="15" t="s">
        <v>90</v>
      </c>
    </row>
    <row r="279" spans="1:51" s="13" customFormat="1" ht="12">
      <c r="A279" s="13"/>
      <c r="B279" s="239"/>
      <c r="C279" s="240"/>
      <c r="D279" s="224" t="s">
        <v>223</v>
      </c>
      <c r="E279" s="241" t="s">
        <v>603</v>
      </c>
      <c r="F279" s="242" t="s">
        <v>3501</v>
      </c>
      <c r="G279" s="240"/>
      <c r="H279" s="243">
        <v>47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223</v>
      </c>
      <c r="AU279" s="249" t="s">
        <v>90</v>
      </c>
      <c r="AV279" s="13" t="s">
        <v>162</v>
      </c>
      <c r="AW279" s="13" t="s">
        <v>38</v>
      </c>
      <c r="AX279" s="13" t="s">
        <v>82</v>
      </c>
      <c r="AY279" s="249" t="s">
        <v>154</v>
      </c>
    </row>
    <row r="280" spans="1:51" s="13" customFormat="1" ht="12">
      <c r="A280" s="13"/>
      <c r="B280" s="239"/>
      <c r="C280" s="240"/>
      <c r="D280" s="224" t="s">
        <v>223</v>
      </c>
      <c r="E280" s="241" t="s">
        <v>605</v>
      </c>
      <c r="F280" s="242" t="s">
        <v>3502</v>
      </c>
      <c r="G280" s="240"/>
      <c r="H280" s="243">
        <v>47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223</v>
      </c>
      <c r="AU280" s="249" t="s">
        <v>90</v>
      </c>
      <c r="AV280" s="13" t="s">
        <v>162</v>
      </c>
      <c r="AW280" s="13" t="s">
        <v>38</v>
      </c>
      <c r="AX280" s="13" t="s">
        <v>90</v>
      </c>
      <c r="AY280" s="249" t="s">
        <v>154</v>
      </c>
    </row>
    <row r="281" spans="1:65" s="2" customFormat="1" ht="14.4" customHeight="1">
      <c r="A281" s="37"/>
      <c r="B281" s="38"/>
      <c r="C281" s="255" t="s">
        <v>623</v>
      </c>
      <c r="D281" s="255" t="s">
        <v>253</v>
      </c>
      <c r="E281" s="256" t="s">
        <v>3503</v>
      </c>
      <c r="F281" s="257" t="s">
        <v>3504</v>
      </c>
      <c r="G281" s="258" t="s">
        <v>593</v>
      </c>
      <c r="H281" s="259">
        <v>141</v>
      </c>
      <c r="I281" s="260"/>
      <c r="J281" s="261">
        <f>ROUND(I281*H281,2)</f>
        <v>0</v>
      </c>
      <c r="K281" s="262"/>
      <c r="L281" s="263"/>
      <c r="M281" s="264" t="s">
        <v>1</v>
      </c>
      <c r="N281" s="265" t="s">
        <v>47</v>
      </c>
      <c r="O281" s="90"/>
      <c r="P281" s="220">
        <f>O281*H281</f>
        <v>0</v>
      </c>
      <c r="Q281" s="220">
        <v>0.0059</v>
      </c>
      <c r="R281" s="220">
        <f>Q281*H281</f>
        <v>0.8319</v>
      </c>
      <c r="S281" s="220">
        <v>0</v>
      </c>
      <c r="T281" s="22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2" t="s">
        <v>192</v>
      </c>
      <c r="AT281" s="222" t="s">
        <v>253</v>
      </c>
      <c r="AU281" s="222" t="s">
        <v>90</v>
      </c>
      <c r="AY281" s="15" t="s">
        <v>154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15" t="s">
        <v>90</v>
      </c>
      <c r="BK281" s="223">
        <f>ROUND(I281*H281,2)</f>
        <v>0</v>
      </c>
      <c r="BL281" s="15" t="s">
        <v>153</v>
      </c>
      <c r="BM281" s="222" t="s">
        <v>3505</v>
      </c>
    </row>
    <row r="282" spans="1:47" s="2" customFormat="1" ht="12">
      <c r="A282" s="37"/>
      <c r="B282" s="38"/>
      <c r="C282" s="39"/>
      <c r="D282" s="224" t="s">
        <v>160</v>
      </c>
      <c r="E282" s="39"/>
      <c r="F282" s="225" t="s">
        <v>3506</v>
      </c>
      <c r="G282" s="39"/>
      <c r="H282" s="39"/>
      <c r="I282" s="226"/>
      <c r="J282" s="39"/>
      <c r="K282" s="39"/>
      <c r="L282" s="43"/>
      <c r="M282" s="227"/>
      <c r="N282" s="228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160</v>
      </c>
      <c r="AU282" s="15" t="s">
        <v>90</v>
      </c>
    </row>
    <row r="283" spans="1:51" s="13" customFormat="1" ht="12">
      <c r="A283" s="13"/>
      <c r="B283" s="239"/>
      <c r="C283" s="240"/>
      <c r="D283" s="224" t="s">
        <v>223</v>
      </c>
      <c r="E283" s="241" t="s">
        <v>628</v>
      </c>
      <c r="F283" s="242" t="s">
        <v>3507</v>
      </c>
      <c r="G283" s="240"/>
      <c r="H283" s="243">
        <v>141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223</v>
      </c>
      <c r="AU283" s="249" t="s">
        <v>90</v>
      </c>
      <c r="AV283" s="13" t="s">
        <v>162</v>
      </c>
      <c r="AW283" s="13" t="s">
        <v>38</v>
      </c>
      <c r="AX283" s="13" t="s">
        <v>82</v>
      </c>
      <c r="AY283" s="249" t="s">
        <v>154</v>
      </c>
    </row>
    <row r="284" spans="1:51" s="13" customFormat="1" ht="12">
      <c r="A284" s="13"/>
      <c r="B284" s="239"/>
      <c r="C284" s="240"/>
      <c r="D284" s="224" t="s">
        <v>223</v>
      </c>
      <c r="E284" s="241" t="s">
        <v>3508</v>
      </c>
      <c r="F284" s="242" t="s">
        <v>3509</v>
      </c>
      <c r="G284" s="240"/>
      <c r="H284" s="243">
        <v>141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223</v>
      </c>
      <c r="AU284" s="249" t="s">
        <v>90</v>
      </c>
      <c r="AV284" s="13" t="s">
        <v>162</v>
      </c>
      <c r="AW284" s="13" t="s">
        <v>38</v>
      </c>
      <c r="AX284" s="13" t="s">
        <v>90</v>
      </c>
      <c r="AY284" s="249" t="s">
        <v>154</v>
      </c>
    </row>
    <row r="285" spans="1:65" s="2" customFormat="1" ht="14.4" customHeight="1">
      <c r="A285" s="37"/>
      <c r="B285" s="38"/>
      <c r="C285" s="255" t="s">
        <v>630</v>
      </c>
      <c r="D285" s="255" t="s">
        <v>253</v>
      </c>
      <c r="E285" s="256" t="s">
        <v>3510</v>
      </c>
      <c r="F285" s="257" t="s">
        <v>3511</v>
      </c>
      <c r="G285" s="258" t="s">
        <v>593</v>
      </c>
      <c r="H285" s="259">
        <v>141</v>
      </c>
      <c r="I285" s="260"/>
      <c r="J285" s="261">
        <f>ROUND(I285*H285,2)</f>
        <v>0</v>
      </c>
      <c r="K285" s="262"/>
      <c r="L285" s="263"/>
      <c r="M285" s="264" t="s">
        <v>1</v>
      </c>
      <c r="N285" s="265" t="s">
        <v>47</v>
      </c>
      <c r="O285" s="90"/>
      <c r="P285" s="220">
        <f>O285*H285</f>
        <v>0</v>
      </c>
      <c r="Q285" s="220">
        <v>0.00354</v>
      </c>
      <c r="R285" s="220">
        <f>Q285*H285</f>
        <v>0.49914000000000003</v>
      </c>
      <c r="S285" s="220">
        <v>0</v>
      </c>
      <c r="T285" s="22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2" t="s">
        <v>192</v>
      </c>
      <c r="AT285" s="222" t="s">
        <v>253</v>
      </c>
      <c r="AU285" s="222" t="s">
        <v>90</v>
      </c>
      <c r="AY285" s="15" t="s">
        <v>154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15" t="s">
        <v>90</v>
      </c>
      <c r="BK285" s="223">
        <f>ROUND(I285*H285,2)</f>
        <v>0</v>
      </c>
      <c r="BL285" s="15" t="s">
        <v>153</v>
      </c>
      <c r="BM285" s="222" t="s">
        <v>3512</v>
      </c>
    </row>
    <row r="286" spans="1:47" s="2" customFormat="1" ht="12">
      <c r="A286" s="37"/>
      <c r="B286" s="38"/>
      <c r="C286" s="39"/>
      <c r="D286" s="224" t="s">
        <v>160</v>
      </c>
      <c r="E286" s="39"/>
      <c r="F286" s="225" t="s">
        <v>3506</v>
      </c>
      <c r="G286" s="39"/>
      <c r="H286" s="39"/>
      <c r="I286" s="226"/>
      <c r="J286" s="39"/>
      <c r="K286" s="39"/>
      <c r="L286" s="43"/>
      <c r="M286" s="227"/>
      <c r="N286" s="228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5" t="s">
        <v>160</v>
      </c>
      <c r="AU286" s="15" t="s">
        <v>90</v>
      </c>
    </row>
    <row r="287" spans="1:65" s="2" customFormat="1" ht="14.4" customHeight="1">
      <c r="A287" s="37"/>
      <c r="B287" s="38"/>
      <c r="C287" s="255" t="s">
        <v>637</v>
      </c>
      <c r="D287" s="255" t="s">
        <v>253</v>
      </c>
      <c r="E287" s="256" t="s">
        <v>3513</v>
      </c>
      <c r="F287" s="257" t="s">
        <v>3514</v>
      </c>
      <c r="G287" s="258" t="s">
        <v>253</v>
      </c>
      <c r="H287" s="259">
        <v>105.75</v>
      </c>
      <c r="I287" s="260"/>
      <c r="J287" s="261">
        <f>ROUND(I287*H287,2)</f>
        <v>0</v>
      </c>
      <c r="K287" s="262"/>
      <c r="L287" s="263"/>
      <c r="M287" s="264" t="s">
        <v>1</v>
      </c>
      <c r="N287" s="265" t="s">
        <v>47</v>
      </c>
      <c r="O287" s="90"/>
      <c r="P287" s="220">
        <f>O287*H287</f>
        <v>0</v>
      </c>
      <c r="Q287" s="220">
        <v>1E-05</v>
      </c>
      <c r="R287" s="220">
        <f>Q287*H287</f>
        <v>0.0010575</v>
      </c>
      <c r="S287" s="220">
        <v>0</v>
      </c>
      <c r="T287" s="22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2" t="s">
        <v>192</v>
      </c>
      <c r="AT287" s="222" t="s">
        <v>253</v>
      </c>
      <c r="AU287" s="222" t="s">
        <v>90</v>
      </c>
      <c r="AY287" s="15" t="s">
        <v>154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5" t="s">
        <v>90</v>
      </c>
      <c r="BK287" s="223">
        <f>ROUND(I287*H287,2)</f>
        <v>0</v>
      </c>
      <c r="BL287" s="15" t="s">
        <v>153</v>
      </c>
      <c r="BM287" s="222" t="s">
        <v>3515</v>
      </c>
    </row>
    <row r="288" spans="1:47" s="2" customFormat="1" ht="12">
      <c r="A288" s="37"/>
      <c r="B288" s="38"/>
      <c r="C288" s="39"/>
      <c r="D288" s="224" t="s">
        <v>160</v>
      </c>
      <c r="E288" s="39"/>
      <c r="F288" s="225" t="s">
        <v>3516</v>
      </c>
      <c r="G288" s="39"/>
      <c r="H288" s="39"/>
      <c r="I288" s="226"/>
      <c r="J288" s="39"/>
      <c r="K288" s="39"/>
      <c r="L288" s="43"/>
      <c r="M288" s="227"/>
      <c r="N288" s="228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5" t="s">
        <v>160</v>
      </c>
      <c r="AU288" s="15" t="s">
        <v>90</v>
      </c>
    </row>
    <row r="289" spans="1:51" s="13" customFormat="1" ht="12">
      <c r="A289" s="13"/>
      <c r="B289" s="239"/>
      <c r="C289" s="240"/>
      <c r="D289" s="224" t="s">
        <v>223</v>
      </c>
      <c r="E289" s="241" t="s">
        <v>641</v>
      </c>
      <c r="F289" s="242" t="s">
        <v>3517</v>
      </c>
      <c r="G289" s="240"/>
      <c r="H289" s="243">
        <v>70.5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223</v>
      </c>
      <c r="AU289" s="249" t="s">
        <v>90</v>
      </c>
      <c r="AV289" s="13" t="s">
        <v>162</v>
      </c>
      <c r="AW289" s="13" t="s">
        <v>38</v>
      </c>
      <c r="AX289" s="13" t="s">
        <v>82</v>
      </c>
      <c r="AY289" s="249" t="s">
        <v>154</v>
      </c>
    </row>
    <row r="290" spans="1:51" s="13" customFormat="1" ht="12">
      <c r="A290" s="13"/>
      <c r="B290" s="239"/>
      <c r="C290" s="240"/>
      <c r="D290" s="224" t="s">
        <v>223</v>
      </c>
      <c r="E290" s="241" t="s">
        <v>2201</v>
      </c>
      <c r="F290" s="242" t="s">
        <v>3518</v>
      </c>
      <c r="G290" s="240"/>
      <c r="H290" s="243">
        <v>70.5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223</v>
      </c>
      <c r="AU290" s="249" t="s">
        <v>90</v>
      </c>
      <c r="AV290" s="13" t="s">
        <v>162</v>
      </c>
      <c r="AW290" s="13" t="s">
        <v>38</v>
      </c>
      <c r="AX290" s="13" t="s">
        <v>82</v>
      </c>
      <c r="AY290" s="249" t="s">
        <v>154</v>
      </c>
    </row>
    <row r="291" spans="1:51" s="13" customFormat="1" ht="12">
      <c r="A291" s="13"/>
      <c r="B291" s="239"/>
      <c r="C291" s="240"/>
      <c r="D291" s="224" t="s">
        <v>223</v>
      </c>
      <c r="E291" s="241" t="s">
        <v>2202</v>
      </c>
      <c r="F291" s="242" t="s">
        <v>3519</v>
      </c>
      <c r="G291" s="240"/>
      <c r="H291" s="243">
        <v>105.75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223</v>
      </c>
      <c r="AU291" s="249" t="s">
        <v>90</v>
      </c>
      <c r="AV291" s="13" t="s">
        <v>162</v>
      </c>
      <c r="AW291" s="13" t="s">
        <v>38</v>
      </c>
      <c r="AX291" s="13" t="s">
        <v>90</v>
      </c>
      <c r="AY291" s="249" t="s">
        <v>154</v>
      </c>
    </row>
    <row r="292" spans="1:65" s="2" customFormat="1" ht="24.15" customHeight="1">
      <c r="A292" s="37"/>
      <c r="B292" s="38"/>
      <c r="C292" s="210" t="s">
        <v>643</v>
      </c>
      <c r="D292" s="210" t="s">
        <v>155</v>
      </c>
      <c r="E292" s="211" t="s">
        <v>3520</v>
      </c>
      <c r="F292" s="212" t="s">
        <v>3521</v>
      </c>
      <c r="G292" s="213" t="s">
        <v>220</v>
      </c>
      <c r="H292" s="214">
        <v>168</v>
      </c>
      <c r="I292" s="215"/>
      <c r="J292" s="216">
        <f>ROUND(I292*H292,2)</f>
        <v>0</v>
      </c>
      <c r="K292" s="217"/>
      <c r="L292" s="43"/>
      <c r="M292" s="218" t="s">
        <v>1</v>
      </c>
      <c r="N292" s="219" t="s">
        <v>47</v>
      </c>
      <c r="O292" s="90"/>
      <c r="P292" s="220">
        <f>O292*H292</f>
        <v>0</v>
      </c>
      <c r="Q292" s="220">
        <v>0.00069</v>
      </c>
      <c r="R292" s="220">
        <f>Q292*H292</f>
        <v>0.11592</v>
      </c>
      <c r="S292" s="220">
        <v>0</v>
      </c>
      <c r="T292" s="22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2" t="s">
        <v>153</v>
      </c>
      <c r="AT292" s="222" t="s">
        <v>155</v>
      </c>
      <c r="AU292" s="222" t="s">
        <v>90</v>
      </c>
      <c r="AY292" s="15" t="s">
        <v>154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5" t="s">
        <v>90</v>
      </c>
      <c r="BK292" s="223">
        <f>ROUND(I292*H292,2)</f>
        <v>0</v>
      </c>
      <c r="BL292" s="15" t="s">
        <v>153</v>
      </c>
      <c r="BM292" s="222" t="s">
        <v>3522</v>
      </c>
    </row>
    <row r="293" spans="1:47" s="2" customFormat="1" ht="12">
      <c r="A293" s="37"/>
      <c r="B293" s="38"/>
      <c r="C293" s="39"/>
      <c r="D293" s="224" t="s">
        <v>160</v>
      </c>
      <c r="E293" s="39"/>
      <c r="F293" s="225" t="s">
        <v>3523</v>
      </c>
      <c r="G293" s="39"/>
      <c r="H293" s="39"/>
      <c r="I293" s="226"/>
      <c r="J293" s="39"/>
      <c r="K293" s="39"/>
      <c r="L293" s="43"/>
      <c r="M293" s="227"/>
      <c r="N293" s="228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160</v>
      </c>
      <c r="AU293" s="15" t="s">
        <v>90</v>
      </c>
    </row>
    <row r="294" spans="1:51" s="13" customFormat="1" ht="12">
      <c r="A294" s="13"/>
      <c r="B294" s="239"/>
      <c r="C294" s="240"/>
      <c r="D294" s="224" t="s">
        <v>223</v>
      </c>
      <c r="E294" s="241" t="s">
        <v>647</v>
      </c>
      <c r="F294" s="242" t="s">
        <v>3524</v>
      </c>
      <c r="G294" s="240"/>
      <c r="H294" s="243">
        <v>168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223</v>
      </c>
      <c r="AU294" s="249" t="s">
        <v>90</v>
      </c>
      <c r="AV294" s="13" t="s">
        <v>162</v>
      </c>
      <c r="AW294" s="13" t="s">
        <v>38</v>
      </c>
      <c r="AX294" s="13" t="s">
        <v>82</v>
      </c>
      <c r="AY294" s="249" t="s">
        <v>154</v>
      </c>
    </row>
    <row r="295" spans="1:51" s="13" customFormat="1" ht="12">
      <c r="A295" s="13"/>
      <c r="B295" s="239"/>
      <c r="C295" s="240"/>
      <c r="D295" s="224" t="s">
        <v>223</v>
      </c>
      <c r="E295" s="241" t="s">
        <v>3525</v>
      </c>
      <c r="F295" s="242" t="s">
        <v>3526</v>
      </c>
      <c r="G295" s="240"/>
      <c r="H295" s="243">
        <v>168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223</v>
      </c>
      <c r="AU295" s="249" t="s">
        <v>90</v>
      </c>
      <c r="AV295" s="13" t="s">
        <v>162</v>
      </c>
      <c r="AW295" s="13" t="s">
        <v>38</v>
      </c>
      <c r="AX295" s="13" t="s">
        <v>90</v>
      </c>
      <c r="AY295" s="249" t="s">
        <v>154</v>
      </c>
    </row>
    <row r="296" spans="1:65" s="2" customFormat="1" ht="24.15" customHeight="1">
      <c r="A296" s="37"/>
      <c r="B296" s="38"/>
      <c r="C296" s="210" t="s">
        <v>649</v>
      </c>
      <c r="D296" s="210" t="s">
        <v>155</v>
      </c>
      <c r="E296" s="211" t="s">
        <v>3527</v>
      </c>
      <c r="F296" s="212" t="s">
        <v>3528</v>
      </c>
      <c r="G296" s="213" t="s">
        <v>220</v>
      </c>
      <c r="H296" s="214">
        <v>56</v>
      </c>
      <c r="I296" s="215"/>
      <c r="J296" s="216">
        <f>ROUND(I296*H296,2)</f>
        <v>0</v>
      </c>
      <c r="K296" s="217"/>
      <c r="L296" s="43"/>
      <c r="M296" s="218" t="s">
        <v>1</v>
      </c>
      <c r="N296" s="219" t="s">
        <v>47</v>
      </c>
      <c r="O296" s="90"/>
      <c r="P296" s="220">
        <f>O296*H296</f>
        <v>0</v>
      </c>
      <c r="Q296" s="220">
        <v>0</v>
      </c>
      <c r="R296" s="220">
        <f>Q296*H296</f>
        <v>0</v>
      </c>
      <c r="S296" s="220">
        <v>0</v>
      </c>
      <c r="T296" s="22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2" t="s">
        <v>153</v>
      </c>
      <c r="AT296" s="222" t="s">
        <v>155</v>
      </c>
      <c r="AU296" s="222" t="s">
        <v>90</v>
      </c>
      <c r="AY296" s="15" t="s">
        <v>154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5" t="s">
        <v>90</v>
      </c>
      <c r="BK296" s="223">
        <f>ROUND(I296*H296,2)</f>
        <v>0</v>
      </c>
      <c r="BL296" s="15" t="s">
        <v>153</v>
      </c>
      <c r="BM296" s="222" t="s">
        <v>3529</v>
      </c>
    </row>
    <row r="297" spans="1:47" s="2" customFormat="1" ht="12">
      <c r="A297" s="37"/>
      <c r="B297" s="38"/>
      <c r="C297" s="39"/>
      <c r="D297" s="224" t="s">
        <v>160</v>
      </c>
      <c r="E297" s="39"/>
      <c r="F297" s="225" t="s">
        <v>3530</v>
      </c>
      <c r="G297" s="39"/>
      <c r="H297" s="39"/>
      <c r="I297" s="226"/>
      <c r="J297" s="39"/>
      <c r="K297" s="39"/>
      <c r="L297" s="43"/>
      <c r="M297" s="227"/>
      <c r="N297" s="228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160</v>
      </c>
      <c r="AU297" s="15" t="s">
        <v>90</v>
      </c>
    </row>
    <row r="298" spans="1:51" s="13" customFormat="1" ht="12">
      <c r="A298" s="13"/>
      <c r="B298" s="239"/>
      <c r="C298" s="240"/>
      <c r="D298" s="224" t="s">
        <v>223</v>
      </c>
      <c r="E298" s="241" t="s">
        <v>653</v>
      </c>
      <c r="F298" s="242" t="s">
        <v>3531</v>
      </c>
      <c r="G298" s="240"/>
      <c r="H298" s="243">
        <v>56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223</v>
      </c>
      <c r="AU298" s="249" t="s">
        <v>90</v>
      </c>
      <c r="AV298" s="13" t="s">
        <v>162</v>
      </c>
      <c r="AW298" s="13" t="s">
        <v>38</v>
      </c>
      <c r="AX298" s="13" t="s">
        <v>82</v>
      </c>
      <c r="AY298" s="249" t="s">
        <v>154</v>
      </c>
    </row>
    <row r="299" spans="1:51" s="13" customFormat="1" ht="12">
      <c r="A299" s="13"/>
      <c r="B299" s="239"/>
      <c r="C299" s="240"/>
      <c r="D299" s="224" t="s">
        <v>223</v>
      </c>
      <c r="E299" s="241" t="s">
        <v>3014</v>
      </c>
      <c r="F299" s="242" t="s">
        <v>3532</v>
      </c>
      <c r="G299" s="240"/>
      <c r="H299" s="243">
        <v>56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223</v>
      </c>
      <c r="AU299" s="249" t="s">
        <v>90</v>
      </c>
      <c r="AV299" s="13" t="s">
        <v>162</v>
      </c>
      <c r="AW299" s="13" t="s">
        <v>38</v>
      </c>
      <c r="AX299" s="13" t="s">
        <v>90</v>
      </c>
      <c r="AY299" s="249" t="s">
        <v>154</v>
      </c>
    </row>
    <row r="300" spans="1:65" s="2" customFormat="1" ht="14.4" customHeight="1">
      <c r="A300" s="37"/>
      <c r="B300" s="38"/>
      <c r="C300" s="255" t="s">
        <v>655</v>
      </c>
      <c r="D300" s="255" t="s">
        <v>253</v>
      </c>
      <c r="E300" s="256" t="s">
        <v>3533</v>
      </c>
      <c r="F300" s="257" t="s">
        <v>3534</v>
      </c>
      <c r="G300" s="258" t="s">
        <v>324</v>
      </c>
      <c r="H300" s="259">
        <v>8.4</v>
      </c>
      <c r="I300" s="260"/>
      <c r="J300" s="261">
        <f>ROUND(I300*H300,2)</f>
        <v>0</v>
      </c>
      <c r="K300" s="262"/>
      <c r="L300" s="263"/>
      <c r="M300" s="264" t="s">
        <v>1</v>
      </c>
      <c r="N300" s="265" t="s">
        <v>47</v>
      </c>
      <c r="O300" s="90"/>
      <c r="P300" s="220">
        <f>O300*H300</f>
        <v>0</v>
      </c>
      <c r="Q300" s="220">
        <v>0.2</v>
      </c>
      <c r="R300" s="220">
        <f>Q300*H300</f>
        <v>1.6800000000000002</v>
      </c>
      <c r="S300" s="220">
        <v>0</v>
      </c>
      <c r="T300" s="22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2" t="s">
        <v>192</v>
      </c>
      <c r="AT300" s="222" t="s">
        <v>253</v>
      </c>
      <c r="AU300" s="222" t="s">
        <v>90</v>
      </c>
      <c r="AY300" s="15" t="s">
        <v>154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5" t="s">
        <v>90</v>
      </c>
      <c r="BK300" s="223">
        <f>ROUND(I300*H300,2)</f>
        <v>0</v>
      </c>
      <c r="BL300" s="15" t="s">
        <v>153</v>
      </c>
      <c r="BM300" s="222" t="s">
        <v>3535</v>
      </c>
    </row>
    <row r="301" spans="1:47" s="2" customFormat="1" ht="12">
      <c r="A301" s="37"/>
      <c r="B301" s="38"/>
      <c r="C301" s="39"/>
      <c r="D301" s="224" t="s">
        <v>160</v>
      </c>
      <c r="E301" s="39"/>
      <c r="F301" s="225" t="s">
        <v>3536</v>
      </c>
      <c r="G301" s="39"/>
      <c r="H301" s="39"/>
      <c r="I301" s="226"/>
      <c r="J301" s="39"/>
      <c r="K301" s="39"/>
      <c r="L301" s="43"/>
      <c r="M301" s="227"/>
      <c r="N301" s="228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5" t="s">
        <v>160</v>
      </c>
      <c r="AU301" s="15" t="s">
        <v>90</v>
      </c>
    </row>
    <row r="302" spans="1:51" s="13" customFormat="1" ht="12">
      <c r="A302" s="13"/>
      <c r="B302" s="239"/>
      <c r="C302" s="240"/>
      <c r="D302" s="224" t="s">
        <v>223</v>
      </c>
      <c r="E302" s="241" t="s">
        <v>660</v>
      </c>
      <c r="F302" s="242" t="s">
        <v>3537</v>
      </c>
      <c r="G302" s="240"/>
      <c r="H302" s="243">
        <v>8.4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223</v>
      </c>
      <c r="AU302" s="249" t="s">
        <v>90</v>
      </c>
      <c r="AV302" s="13" t="s">
        <v>162</v>
      </c>
      <c r="AW302" s="13" t="s">
        <v>38</v>
      </c>
      <c r="AX302" s="13" t="s">
        <v>82</v>
      </c>
      <c r="AY302" s="249" t="s">
        <v>154</v>
      </c>
    </row>
    <row r="303" spans="1:51" s="13" customFormat="1" ht="12">
      <c r="A303" s="13"/>
      <c r="B303" s="239"/>
      <c r="C303" s="240"/>
      <c r="D303" s="224" t="s">
        <v>223</v>
      </c>
      <c r="E303" s="241" t="s">
        <v>663</v>
      </c>
      <c r="F303" s="242" t="s">
        <v>3538</v>
      </c>
      <c r="G303" s="240"/>
      <c r="H303" s="243">
        <v>8.4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223</v>
      </c>
      <c r="AU303" s="249" t="s">
        <v>90</v>
      </c>
      <c r="AV303" s="13" t="s">
        <v>162</v>
      </c>
      <c r="AW303" s="13" t="s">
        <v>38</v>
      </c>
      <c r="AX303" s="13" t="s">
        <v>90</v>
      </c>
      <c r="AY303" s="249" t="s">
        <v>154</v>
      </c>
    </row>
    <row r="304" spans="1:65" s="2" customFormat="1" ht="24.15" customHeight="1">
      <c r="A304" s="37"/>
      <c r="B304" s="38"/>
      <c r="C304" s="210" t="s">
        <v>684</v>
      </c>
      <c r="D304" s="210" t="s">
        <v>155</v>
      </c>
      <c r="E304" s="211" t="s">
        <v>3539</v>
      </c>
      <c r="F304" s="212" t="s">
        <v>3540</v>
      </c>
      <c r="G304" s="213" t="s">
        <v>593</v>
      </c>
      <c r="H304" s="214">
        <v>56</v>
      </c>
      <c r="I304" s="215"/>
      <c r="J304" s="216">
        <f>ROUND(I304*H304,2)</f>
        <v>0</v>
      </c>
      <c r="K304" s="217"/>
      <c r="L304" s="43"/>
      <c r="M304" s="218" t="s">
        <v>1</v>
      </c>
      <c r="N304" s="219" t="s">
        <v>47</v>
      </c>
      <c r="O304" s="90"/>
      <c r="P304" s="220">
        <f>O304*H304</f>
        <v>0</v>
      </c>
      <c r="Q304" s="220">
        <v>0</v>
      </c>
      <c r="R304" s="220">
        <f>Q304*H304</f>
        <v>0</v>
      </c>
      <c r="S304" s="220">
        <v>0</v>
      </c>
      <c r="T304" s="22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2" t="s">
        <v>153</v>
      </c>
      <c r="AT304" s="222" t="s">
        <v>155</v>
      </c>
      <c r="AU304" s="222" t="s">
        <v>90</v>
      </c>
      <c r="AY304" s="15" t="s">
        <v>154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5" t="s">
        <v>90</v>
      </c>
      <c r="BK304" s="223">
        <f>ROUND(I304*H304,2)</f>
        <v>0</v>
      </c>
      <c r="BL304" s="15" t="s">
        <v>153</v>
      </c>
      <c r="BM304" s="222" t="s">
        <v>3541</v>
      </c>
    </row>
    <row r="305" spans="1:47" s="2" customFormat="1" ht="12">
      <c r="A305" s="37"/>
      <c r="B305" s="38"/>
      <c r="C305" s="39"/>
      <c r="D305" s="224" t="s">
        <v>160</v>
      </c>
      <c r="E305" s="39"/>
      <c r="F305" s="225" t="s">
        <v>3542</v>
      </c>
      <c r="G305" s="39"/>
      <c r="H305" s="39"/>
      <c r="I305" s="226"/>
      <c r="J305" s="39"/>
      <c r="K305" s="39"/>
      <c r="L305" s="43"/>
      <c r="M305" s="227"/>
      <c r="N305" s="228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5" t="s">
        <v>160</v>
      </c>
      <c r="AU305" s="15" t="s">
        <v>90</v>
      </c>
    </row>
    <row r="306" spans="1:51" s="13" customFormat="1" ht="12">
      <c r="A306" s="13"/>
      <c r="B306" s="239"/>
      <c r="C306" s="240"/>
      <c r="D306" s="224" t="s">
        <v>223</v>
      </c>
      <c r="E306" s="241" t="s">
        <v>2678</v>
      </c>
      <c r="F306" s="242" t="s">
        <v>3543</v>
      </c>
      <c r="G306" s="240"/>
      <c r="H306" s="243">
        <v>56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223</v>
      </c>
      <c r="AU306" s="249" t="s">
        <v>90</v>
      </c>
      <c r="AV306" s="13" t="s">
        <v>162</v>
      </c>
      <c r="AW306" s="13" t="s">
        <v>38</v>
      </c>
      <c r="AX306" s="13" t="s">
        <v>82</v>
      </c>
      <c r="AY306" s="249" t="s">
        <v>154</v>
      </c>
    </row>
    <row r="307" spans="1:51" s="13" customFormat="1" ht="12">
      <c r="A307" s="13"/>
      <c r="B307" s="239"/>
      <c r="C307" s="240"/>
      <c r="D307" s="224" t="s">
        <v>223</v>
      </c>
      <c r="E307" s="241" t="s">
        <v>2797</v>
      </c>
      <c r="F307" s="242" t="s">
        <v>3532</v>
      </c>
      <c r="G307" s="240"/>
      <c r="H307" s="243">
        <v>56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223</v>
      </c>
      <c r="AU307" s="249" t="s">
        <v>90</v>
      </c>
      <c r="AV307" s="13" t="s">
        <v>162</v>
      </c>
      <c r="AW307" s="13" t="s">
        <v>38</v>
      </c>
      <c r="AX307" s="13" t="s">
        <v>90</v>
      </c>
      <c r="AY307" s="249" t="s">
        <v>154</v>
      </c>
    </row>
    <row r="308" spans="1:65" s="2" customFormat="1" ht="14.4" customHeight="1">
      <c r="A308" s="37"/>
      <c r="B308" s="38"/>
      <c r="C308" s="210" t="s">
        <v>688</v>
      </c>
      <c r="D308" s="210" t="s">
        <v>155</v>
      </c>
      <c r="E308" s="211" t="s">
        <v>3544</v>
      </c>
      <c r="F308" s="212" t="s">
        <v>3545</v>
      </c>
      <c r="G308" s="213" t="s">
        <v>324</v>
      </c>
      <c r="H308" s="214">
        <v>2.8</v>
      </c>
      <c r="I308" s="215"/>
      <c r="J308" s="216">
        <f>ROUND(I308*H308,2)</f>
        <v>0</v>
      </c>
      <c r="K308" s="217"/>
      <c r="L308" s="43"/>
      <c r="M308" s="218" t="s">
        <v>1</v>
      </c>
      <c r="N308" s="219" t="s">
        <v>47</v>
      </c>
      <c r="O308" s="90"/>
      <c r="P308" s="220">
        <f>O308*H308</f>
        <v>0</v>
      </c>
      <c r="Q308" s="220">
        <v>0</v>
      </c>
      <c r="R308" s="220">
        <f>Q308*H308</f>
        <v>0</v>
      </c>
      <c r="S308" s="220">
        <v>0</v>
      </c>
      <c r="T308" s="22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2" t="s">
        <v>153</v>
      </c>
      <c r="AT308" s="222" t="s">
        <v>155</v>
      </c>
      <c r="AU308" s="222" t="s">
        <v>90</v>
      </c>
      <c r="AY308" s="15" t="s">
        <v>154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5" t="s">
        <v>90</v>
      </c>
      <c r="BK308" s="223">
        <f>ROUND(I308*H308,2)</f>
        <v>0</v>
      </c>
      <c r="BL308" s="15" t="s">
        <v>153</v>
      </c>
      <c r="BM308" s="222" t="s">
        <v>3546</v>
      </c>
    </row>
    <row r="309" spans="1:47" s="2" customFormat="1" ht="12">
      <c r="A309" s="37"/>
      <c r="B309" s="38"/>
      <c r="C309" s="39"/>
      <c r="D309" s="224" t="s">
        <v>160</v>
      </c>
      <c r="E309" s="39"/>
      <c r="F309" s="225" t="s">
        <v>3547</v>
      </c>
      <c r="G309" s="39"/>
      <c r="H309" s="39"/>
      <c r="I309" s="226"/>
      <c r="J309" s="39"/>
      <c r="K309" s="39"/>
      <c r="L309" s="43"/>
      <c r="M309" s="227"/>
      <c r="N309" s="228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160</v>
      </c>
      <c r="AU309" s="15" t="s">
        <v>90</v>
      </c>
    </row>
    <row r="310" spans="1:51" s="13" customFormat="1" ht="12">
      <c r="A310" s="13"/>
      <c r="B310" s="239"/>
      <c r="C310" s="240"/>
      <c r="D310" s="224" t="s">
        <v>223</v>
      </c>
      <c r="E310" s="241" t="s">
        <v>692</v>
      </c>
      <c r="F310" s="242" t="s">
        <v>3548</v>
      </c>
      <c r="G310" s="240"/>
      <c r="H310" s="243">
        <v>2.8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223</v>
      </c>
      <c r="AU310" s="249" t="s">
        <v>90</v>
      </c>
      <c r="AV310" s="13" t="s">
        <v>162</v>
      </c>
      <c r="AW310" s="13" t="s">
        <v>38</v>
      </c>
      <c r="AX310" s="13" t="s">
        <v>82</v>
      </c>
      <c r="AY310" s="249" t="s">
        <v>154</v>
      </c>
    </row>
    <row r="311" spans="1:51" s="13" customFormat="1" ht="12">
      <c r="A311" s="13"/>
      <c r="B311" s="239"/>
      <c r="C311" s="240"/>
      <c r="D311" s="224" t="s">
        <v>223</v>
      </c>
      <c r="E311" s="241" t="s">
        <v>3549</v>
      </c>
      <c r="F311" s="242" t="s">
        <v>3550</v>
      </c>
      <c r="G311" s="240"/>
      <c r="H311" s="243">
        <v>2.8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223</v>
      </c>
      <c r="AU311" s="249" t="s">
        <v>90</v>
      </c>
      <c r="AV311" s="13" t="s">
        <v>162</v>
      </c>
      <c r="AW311" s="13" t="s">
        <v>38</v>
      </c>
      <c r="AX311" s="13" t="s">
        <v>90</v>
      </c>
      <c r="AY311" s="249" t="s">
        <v>154</v>
      </c>
    </row>
    <row r="312" spans="1:65" s="2" customFormat="1" ht="14.4" customHeight="1">
      <c r="A312" s="37"/>
      <c r="B312" s="38"/>
      <c r="C312" s="210" t="s">
        <v>694</v>
      </c>
      <c r="D312" s="210" t="s">
        <v>155</v>
      </c>
      <c r="E312" s="211" t="s">
        <v>3551</v>
      </c>
      <c r="F312" s="212" t="s">
        <v>3552</v>
      </c>
      <c r="G312" s="213" t="s">
        <v>324</v>
      </c>
      <c r="H312" s="214">
        <v>2.8</v>
      </c>
      <c r="I312" s="215"/>
      <c r="J312" s="216">
        <f>ROUND(I312*H312,2)</f>
        <v>0</v>
      </c>
      <c r="K312" s="217"/>
      <c r="L312" s="43"/>
      <c r="M312" s="218" t="s">
        <v>1</v>
      </c>
      <c r="N312" s="219" t="s">
        <v>47</v>
      </c>
      <c r="O312" s="90"/>
      <c r="P312" s="220">
        <f>O312*H312</f>
        <v>0</v>
      </c>
      <c r="Q312" s="220">
        <v>0</v>
      </c>
      <c r="R312" s="220">
        <f>Q312*H312</f>
        <v>0</v>
      </c>
      <c r="S312" s="220">
        <v>0</v>
      </c>
      <c r="T312" s="22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2" t="s">
        <v>153</v>
      </c>
      <c r="AT312" s="222" t="s">
        <v>155</v>
      </c>
      <c r="AU312" s="222" t="s">
        <v>90</v>
      </c>
      <c r="AY312" s="15" t="s">
        <v>154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15" t="s">
        <v>90</v>
      </c>
      <c r="BK312" s="223">
        <f>ROUND(I312*H312,2)</f>
        <v>0</v>
      </c>
      <c r="BL312" s="15" t="s">
        <v>153</v>
      </c>
      <c r="BM312" s="222" t="s">
        <v>3553</v>
      </c>
    </row>
    <row r="313" spans="1:47" s="2" customFormat="1" ht="12">
      <c r="A313" s="37"/>
      <c r="B313" s="38"/>
      <c r="C313" s="39"/>
      <c r="D313" s="224" t="s">
        <v>160</v>
      </c>
      <c r="E313" s="39"/>
      <c r="F313" s="225" t="s">
        <v>3547</v>
      </c>
      <c r="G313" s="39"/>
      <c r="H313" s="39"/>
      <c r="I313" s="226"/>
      <c r="J313" s="39"/>
      <c r="K313" s="39"/>
      <c r="L313" s="43"/>
      <c r="M313" s="227"/>
      <c r="N313" s="228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5" t="s">
        <v>160</v>
      </c>
      <c r="AU313" s="15" t="s">
        <v>90</v>
      </c>
    </row>
    <row r="314" spans="1:51" s="13" customFormat="1" ht="12">
      <c r="A314" s="13"/>
      <c r="B314" s="239"/>
      <c r="C314" s="240"/>
      <c r="D314" s="224" t="s">
        <v>223</v>
      </c>
      <c r="E314" s="241" t="s">
        <v>699</v>
      </c>
      <c r="F314" s="242" t="s">
        <v>3548</v>
      </c>
      <c r="G314" s="240"/>
      <c r="H314" s="243">
        <v>2.8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223</v>
      </c>
      <c r="AU314" s="249" t="s">
        <v>90</v>
      </c>
      <c r="AV314" s="13" t="s">
        <v>162</v>
      </c>
      <c r="AW314" s="13" t="s">
        <v>38</v>
      </c>
      <c r="AX314" s="13" t="s">
        <v>82</v>
      </c>
      <c r="AY314" s="249" t="s">
        <v>154</v>
      </c>
    </row>
    <row r="315" spans="1:51" s="13" customFormat="1" ht="12">
      <c r="A315" s="13"/>
      <c r="B315" s="239"/>
      <c r="C315" s="240"/>
      <c r="D315" s="224" t="s">
        <v>223</v>
      </c>
      <c r="E315" s="241" t="s">
        <v>701</v>
      </c>
      <c r="F315" s="242" t="s">
        <v>3550</v>
      </c>
      <c r="G315" s="240"/>
      <c r="H315" s="243">
        <v>2.8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223</v>
      </c>
      <c r="AU315" s="249" t="s">
        <v>90</v>
      </c>
      <c r="AV315" s="13" t="s">
        <v>162</v>
      </c>
      <c r="AW315" s="13" t="s">
        <v>38</v>
      </c>
      <c r="AX315" s="13" t="s">
        <v>90</v>
      </c>
      <c r="AY315" s="249" t="s">
        <v>154</v>
      </c>
    </row>
    <row r="316" spans="1:65" s="2" customFormat="1" ht="24.15" customHeight="1">
      <c r="A316" s="37"/>
      <c r="B316" s="38"/>
      <c r="C316" s="210" t="s">
        <v>705</v>
      </c>
      <c r="D316" s="210" t="s">
        <v>155</v>
      </c>
      <c r="E316" s="211" t="s">
        <v>3554</v>
      </c>
      <c r="F316" s="212" t="s">
        <v>3555</v>
      </c>
      <c r="G316" s="213" t="s">
        <v>593</v>
      </c>
      <c r="H316" s="214">
        <v>49</v>
      </c>
      <c r="I316" s="215"/>
      <c r="J316" s="216">
        <f>ROUND(I316*H316,2)</f>
        <v>0</v>
      </c>
      <c r="K316" s="217"/>
      <c r="L316" s="43"/>
      <c r="M316" s="218" t="s">
        <v>1</v>
      </c>
      <c r="N316" s="219" t="s">
        <v>47</v>
      </c>
      <c r="O316" s="90"/>
      <c r="P316" s="220">
        <f>O316*H316</f>
        <v>0</v>
      </c>
      <c r="Q316" s="220">
        <v>0</v>
      </c>
      <c r="R316" s="220">
        <f>Q316*H316</f>
        <v>0</v>
      </c>
      <c r="S316" s="220">
        <v>0</v>
      </c>
      <c r="T316" s="221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2" t="s">
        <v>153</v>
      </c>
      <c r="AT316" s="222" t="s">
        <v>155</v>
      </c>
      <c r="AU316" s="222" t="s">
        <v>90</v>
      </c>
      <c r="AY316" s="15" t="s">
        <v>154</v>
      </c>
      <c r="BE316" s="223">
        <f>IF(N316="základní",J316,0)</f>
        <v>0</v>
      </c>
      <c r="BF316" s="223">
        <f>IF(N316="snížená",J316,0)</f>
        <v>0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5" t="s">
        <v>90</v>
      </c>
      <c r="BK316" s="223">
        <f>ROUND(I316*H316,2)</f>
        <v>0</v>
      </c>
      <c r="BL316" s="15" t="s">
        <v>153</v>
      </c>
      <c r="BM316" s="222" t="s">
        <v>3556</v>
      </c>
    </row>
    <row r="317" spans="1:47" s="2" customFormat="1" ht="12">
      <c r="A317" s="37"/>
      <c r="B317" s="38"/>
      <c r="C317" s="39"/>
      <c r="D317" s="224" t="s">
        <v>160</v>
      </c>
      <c r="E317" s="39"/>
      <c r="F317" s="225" t="s">
        <v>3500</v>
      </c>
      <c r="G317" s="39"/>
      <c r="H317" s="39"/>
      <c r="I317" s="226"/>
      <c r="J317" s="39"/>
      <c r="K317" s="39"/>
      <c r="L317" s="43"/>
      <c r="M317" s="227"/>
      <c r="N317" s="228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5" t="s">
        <v>160</v>
      </c>
      <c r="AU317" s="15" t="s">
        <v>90</v>
      </c>
    </row>
    <row r="318" spans="1:51" s="13" customFormat="1" ht="12">
      <c r="A318" s="13"/>
      <c r="B318" s="239"/>
      <c r="C318" s="240"/>
      <c r="D318" s="224" t="s">
        <v>223</v>
      </c>
      <c r="E318" s="241" t="s">
        <v>709</v>
      </c>
      <c r="F318" s="242" t="s">
        <v>3557</v>
      </c>
      <c r="G318" s="240"/>
      <c r="H318" s="243">
        <v>49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223</v>
      </c>
      <c r="AU318" s="249" t="s">
        <v>90</v>
      </c>
      <c r="AV318" s="13" t="s">
        <v>162</v>
      </c>
      <c r="AW318" s="13" t="s">
        <v>38</v>
      </c>
      <c r="AX318" s="13" t="s">
        <v>82</v>
      </c>
      <c r="AY318" s="249" t="s">
        <v>154</v>
      </c>
    </row>
    <row r="319" spans="1:51" s="13" customFormat="1" ht="12">
      <c r="A319" s="13"/>
      <c r="B319" s="239"/>
      <c r="C319" s="240"/>
      <c r="D319" s="224" t="s">
        <v>223</v>
      </c>
      <c r="E319" s="241" t="s">
        <v>2228</v>
      </c>
      <c r="F319" s="242" t="s">
        <v>3558</v>
      </c>
      <c r="G319" s="240"/>
      <c r="H319" s="243">
        <v>49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223</v>
      </c>
      <c r="AU319" s="249" t="s">
        <v>90</v>
      </c>
      <c r="AV319" s="13" t="s">
        <v>162</v>
      </c>
      <c r="AW319" s="13" t="s">
        <v>38</v>
      </c>
      <c r="AX319" s="13" t="s">
        <v>90</v>
      </c>
      <c r="AY319" s="249" t="s">
        <v>154</v>
      </c>
    </row>
    <row r="320" spans="1:65" s="2" customFormat="1" ht="37.8" customHeight="1">
      <c r="A320" s="37"/>
      <c r="B320" s="38"/>
      <c r="C320" s="210" t="s">
        <v>711</v>
      </c>
      <c r="D320" s="210" t="s">
        <v>155</v>
      </c>
      <c r="E320" s="211" t="s">
        <v>3559</v>
      </c>
      <c r="F320" s="212" t="s">
        <v>3560</v>
      </c>
      <c r="G320" s="213" t="s">
        <v>593</v>
      </c>
      <c r="H320" s="214">
        <v>29</v>
      </c>
      <c r="I320" s="215"/>
      <c r="J320" s="216">
        <f>ROUND(I320*H320,2)</f>
        <v>0</v>
      </c>
      <c r="K320" s="217"/>
      <c r="L320" s="43"/>
      <c r="M320" s="218" t="s">
        <v>1</v>
      </c>
      <c r="N320" s="219" t="s">
        <v>47</v>
      </c>
      <c r="O320" s="90"/>
      <c r="P320" s="220">
        <f>O320*H320</f>
        <v>0</v>
      </c>
      <c r="Q320" s="220">
        <v>0</v>
      </c>
      <c r="R320" s="220">
        <f>Q320*H320</f>
        <v>0</v>
      </c>
      <c r="S320" s="220">
        <v>0</v>
      </c>
      <c r="T320" s="22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2" t="s">
        <v>153</v>
      </c>
      <c r="AT320" s="222" t="s">
        <v>155</v>
      </c>
      <c r="AU320" s="222" t="s">
        <v>90</v>
      </c>
      <c r="AY320" s="15" t="s">
        <v>154</v>
      </c>
      <c r="BE320" s="223">
        <f>IF(N320="základní",J320,0)</f>
        <v>0</v>
      </c>
      <c r="BF320" s="223">
        <f>IF(N320="snížená",J320,0)</f>
        <v>0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5" t="s">
        <v>90</v>
      </c>
      <c r="BK320" s="223">
        <f>ROUND(I320*H320,2)</f>
        <v>0</v>
      </c>
      <c r="BL320" s="15" t="s">
        <v>153</v>
      </c>
      <c r="BM320" s="222" t="s">
        <v>3561</v>
      </c>
    </row>
    <row r="321" spans="1:47" s="2" customFormat="1" ht="12">
      <c r="A321" s="37"/>
      <c r="B321" s="38"/>
      <c r="C321" s="39"/>
      <c r="D321" s="224" t="s">
        <v>160</v>
      </c>
      <c r="E321" s="39"/>
      <c r="F321" s="225" t="s">
        <v>3473</v>
      </c>
      <c r="G321" s="39"/>
      <c r="H321" s="39"/>
      <c r="I321" s="226"/>
      <c r="J321" s="39"/>
      <c r="K321" s="39"/>
      <c r="L321" s="43"/>
      <c r="M321" s="227"/>
      <c r="N321" s="228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160</v>
      </c>
      <c r="AU321" s="15" t="s">
        <v>90</v>
      </c>
    </row>
    <row r="322" spans="1:51" s="13" customFormat="1" ht="12">
      <c r="A322" s="13"/>
      <c r="B322" s="239"/>
      <c r="C322" s="240"/>
      <c r="D322" s="224" t="s">
        <v>223</v>
      </c>
      <c r="E322" s="241" t="s">
        <v>715</v>
      </c>
      <c r="F322" s="242" t="s">
        <v>523</v>
      </c>
      <c r="G322" s="240"/>
      <c r="H322" s="243">
        <v>29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223</v>
      </c>
      <c r="AU322" s="249" t="s">
        <v>90</v>
      </c>
      <c r="AV322" s="13" t="s">
        <v>162</v>
      </c>
      <c r="AW322" s="13" t="s">
        <v>38</v>
      </c>
      <c r="AX322" s="13" t="s">
        <v>82</v>
      </c>
      <c r="AY322" s="249" t="s">
        <v>154</v>
      </c>
    </row>
    <row r="323" spans="1:51" s="13" customFormat="1" ht="12">
      <c r="A323" s="13"/>
      <c r="B323" s="239"/>
      <c r="C323" s="240"/>
      <c r="D323" s="224" t="s">
        <v>223</v>
      </c>
      <c r="E323" s="241" t="s">
        <v>2232</v>
      </c>
      <c r="F323" s="242" t="s">
        <v>3478</v>
      </c>
      <c r="G323" s="240"/>
      <c r="H323" s="243">
        <v>29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223</v>
      </c>
      <c r="AU323" s="249" t="s">
        <v>90</v>
      </c>
      <c r="AV323" s="13" t="s">
        <v>162</v>
      </c>
      <c r="AW323" s="13" t="s">
        <v>38</v>
      </c>
      <c r="AX323" s="13" t="s">
        <v>90</v>
      </c>
      <c r="AY323" s="249" t="s">
        <v>154</v>
      </c>
    </row>
    <row r="324" spans="1:65" s="2" customFormat="1" ht="14.4" customHeight="1">
      <c r="A324" s="37"/>
      <c r="B324" s="38"/>
      <c r="C324" s="255" t="s">
        <v>717</v>
      </c>
      <c r="D324" s="255" t="s">
        <v>253</v>
      </c>
      <c r="E324" s="256" t="s">
        <v>3562</v>
      </c>
      <c r="F324" s="257" t="s">
        <v>3563</v>
      </c>
      <c r="G324" s="258" t="s">
        <v>593</v>
      </c>
      <c r="H324" s="259">
        <v>20</v>
      </c>
      <c r="I324" s="260"/>
      <c r="J324" s="261">
        <f>ROUND(I324*H324,2)</f>
        <v>0</v>
      </c>
      <c r="K324" s="262"/>
      <c r="L324" s="263"/>
      <c r="M324" s="264" t="s">
        <v>1</v>
      </c>
      <c r="N324" s="265" t="s">
        <v>47</v>
      </c>
      <c r="O324" s="90"/>
      <c r="P324" s="220">
        <f>O324*H324</f>
        <v>0</v>
      </c>
      <c r="Q324" s="220">
        <v>0.02</v>
      </c>
      <c r="R324" s="220">
        <f>Q324*H324</f>
        <v>0.4</v>
      </c>
      <c r="S324" s="220">
        <v>0</v>
      </c>
      <c r="T324" s="22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2" t="s">
        <v>192</v>
      </c>
      <c r="AT324" s="222" t="s">
        <v>253</v>
      </c>
      <c r="AU324" s="222" t="s">
        <v>90</v>
      </c>
      <c r="AY324" s="15" t="s">
        <v>154</v>
      </c>
      <c r="BE324" s="223">
        <f>IF(N324="základní",J324,0)</f>
        <v>0</v>
      </c>
      <c r="BF324" s="223">
        <f>IF(N324="snížená",J324,0)</f>
        <v>0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5" t="s">
        <v>90</v>
      </c>
      <c r="BK324" s="223">
        <f>ROUND(I324*H324,2)</f>
        <v>0</v>
      </c>
      <c r="BL324" s="15" t="s">
        <v>153</v>
      </c>
      <c r="BM324" s="222" t="s">
        <v>3564</v>
      </c>
    </row>
    <row r="325" spans="1:47" s="2" customFormat="1" ht="12">
      <c r="A325" s="37"/>
      <c r="B325" s="38"/>
      <c r="C325" s="39"/>
      <c r="D325" s="224" t="s">
        <v>160</v>
      </c>
      <c r="E325" s="39"/>
      <c r="F325" s="225" t="s">
        <v>3565</v>
      </c>
      <c r="G325" s="39"/>
      <c r="H325" s="39"/>
      <c r="I325" s="226"/>
      <c r="J325" s="39"/>
      <c r="K325" s="39"/>
      <c r="L325" s="43"/>
      <c r="M325" s="227"/>
      <c r="N325" s="228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5" t="s">
        <v>160</v>
      </c>
      <c r="AU325" s="15" t="s">
        <v>90</v>
      </c>
    </row>
    <row r="326" spans="1:51" s="13" customFormat="1" ht="12">
      <c r="A326" s="13"/>
      <c r="B326" s="239"/>
      <c r="C326" s="240"/>
      <c r="D326" s="224" t="s">
        <v>223</v>
      </c>
      <c r="E326" s="241" t="s">
        <v>722</v>
      </c>
      <c r="F326" s="242" t="s">
        <v>282</v>
      </c>
      <c r="G326" s="240"/>
      <c r="H326" s="243">
        <v>20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223</v>
      </c>
      <c r="AU326" s="249" t="s">
        <v>90</v>
      </c>
      <c r="AV326" s="13" t="s">
        <v>162</v>
      </c>
      <c r="AW326" s="13" t="s">
        <v>38</v>
      </c>
      <c r="AX326" s="13" t="s">
        <v>82</v>
      </c>
      <c r="AY326" s="249" t="s">
        <v>154</v>
      </c>
    </row>
    <row r="327" spans="1:51" s="13" customFormat="1" ht="12">
      <c r="A327" s="13"/>
      <c r="B327" s="239"/>
      <c r="C327" s="240"/>
      <c r="D327" s="224" t="s">
        <v>223</v>
      </c>
      <c r="E327" s="241" t="s">
        <v>3047</v>
      </c>
      <c r="F327" s="242" t="s">
        <v>1811</v>
      </c>
      <c r="G327" s="240"/>
      <c r="H327" s="243">
        <v>20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223</v>
      </c>
      <c r="AU327" s="249" t="s">
        <v>90</v>
      </c>
      <c r="AV327" s="13" t="s">
        <v>162</v>
      </c>
      <c r="AW327" s="13" t="s">
        <v>38</v>
      </c>
      <c r="AX327" s="13" t="s">
        <v>90</v>
      </c>
      <c r="AY327" s="249" t="s">
        <v>154</v>
      </c>
    </row>
    <row r="328" spans="1:65" s="2" customFormat="1" ht="14.4" customHeight="1">
      <c r="A328" s="37"/>
      <c r="B328" s="38"/>
      <c r="C328" s="255" t="s">
        <v>724</v>
      </c>
      <c r="D328" s="255" t="s">
        <v>253</v>
      </c>
      <c r="E328" s="256" t="s">
        <v>3566</v>
      </c>
      <c r="F328" s="257" t="s">
        <v>3567</v>
      </c>
      <c r="G328" s="258" t="s">
        <v>593</v>
      </c>
      <c r="H328" s="259">
        <v>2</v>
      </c>
      <c r="I328" s="260"/>
      <c r="J328" s="261">
        <f>ROUND(I328*H328,2)</f>
        <v>0</v>
      </c>
      <c r="K328" s="262"/>
      <c r="L328" s="263"/>
      <c r="M328" s="264" t="s">
        <v>1</v>
      </c>
      <c r="N328" s="265" t="s">
        <v>47</v>
      </c>
      <c r="O328" s="90"/>
      <c r="P328" s="220">
        <f>O328*H328</f>
        <v>0</v>
      </c>
      <c r="Q328" s="220">
        <v>0.027</v>
      </c>
      <c r="R328" s="220">
        <f>Q328*H328</f>
        <v>0.054</v>
      </c>
      <c r="S328" s="220">
        <v>0</v>
      </c>
      <c r="T328" s="22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2" t="s">
        <v>192</v>
      </c>
      <c r="AT328" s="222" t="s">
        <v>253</v>
      </c>
      <c r="AU328" s="222" t="s">
        <v>90</v>
      </c>
      <c r="AY328" s="15" t="s">
        <v>154</v>
      </c>
      <c r="BE328" s="223">
        <f>IF(N328="základní",J328,0)</f>
        <v>0</v>
      </c>
      <c r="BF328" s="223">
        <f>IF(N328="snížená",J328,0)</f>
        <v>0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15" t="s">
        <v>90</v>
      </c>
      <c r="BK328" s="223">
        <f>ROUND(I328*H328,2)</f>
        <v>0</v>
      </c>
      <c r="BL328" s="15" t="s">
        <v>153</v>
      </c>
      <c r="BM328" s="222" t="s">
        <v>3568</v>
      </c>
    </row>
    <row r="329" spans="1:47" s="2" customFormat="1" ht="12">
      <c r="A329" s="37"/>
      <c r="B329" s="38"/>
      <c r="C329" s="39"/>
      <c r="D329" s="224" t="s">
        <v>160</v>
      </c>
      <c r="E329" s="39"/>
      <c r="F329" s="225" t="s">
        <v>3569</v>
      </c>
      <c r="G329" s="39"/>
      <c r="H329" s="39"/>
      <c r="I329" s="226"/>
      <c r="J329" s="39"/>
      <c r="K329" s="39"/>
      <c r="L329" s="43"/>
      <c r="M329" s="227"/>
      <c r="N329" s="228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5" t="s">
        <v>160</v>
      </c>
      <c r="AU329" s="15" t="s">
        <v>90</v>
      </c>
    </row>
    <row r="330" spans="1:51" s="13" customFormat="1" ht="12">
      <c r="A330" s="13"/>
      <c r="B330" s="239"/>
      <c r="C330" s="240"/>
      <c r="D330" s="224" t="s">
        <v>223</v>
      </c>
      <c r="E330" s="241" t="s">
        <v>728</v>
      </c>
      <c r="F330" s="242" t="s">
        <v>3386</v>
      </c>
      <c r="G330" s="240"/>
      <c r="H330" s="243">
        <v>2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223</v>
      </c>
      <c r="AU330" s="249" t="s">
        <v>90</v>
      </c>
      <c r="AV330" s="13" t="s">
        <v>162</v>
      </c>
      <c r="AW330" s="13" t="s">
        <v>38</v>
      </c>
      <c r="AX330" s="13" t="s">
        <v>82</v>
      </c>
      <c r="AY330" s="249" t="s">
        <v>154</v>
      </c>
    </row>
    <row r="331" spans="1:51" s="13" customFormat="1" ht="12">
      <c r="A331" s="13"/>
      <c r="B331" s="239"/>
      <c r="C331" s="240"/>
      <c r="D331" s="224" t="s">
        <v>223</v>
      </c>
      <c r="E331" s="241" t="s">
        <v>2245</v>
      </c>
      <c r="F331" s="242" t="s">
        <v>3377</v>
      </c>
      <c r="G331" s="240"/>
      <c r="H331" s="243">
        <v>2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223</v>
      </c>
      <c r="AU331" s="249" t="s">
        <v>90</v>
      </c>
      <c r="AV331" s="13" t="s">
        <v>162</v>
      </c>
      <c r="AW331" s="13" t="s">
        <v>38</v>
      </c>
      <c r="AX331" s="13" t="s">
        <v>90</v>
      </c>
      <c r="AY331" s="249" t="s">
        <v>154</v>
      </c>
    </row>
    <row r="332" spans="1:65" s="2" customFormat="1" ht="14.4" customHeight="1">
      <c r="A332" s="37"/>
      <c r="B332" s="38"/>
      <c r="C332" s="255" t="s">
        <v>730</v>
      </c>
      <c r="D332" s="255" t="s">
        <v>253</v>
      </c>
      <c r="E332" s="256" t="s">
        <v>3570</v>
      </c>
      <c r="F332" s="257" t="s">
        <v>3571</v>
      </c>
      <c r="G332" s="258" t="s">
        <v>593</v>
      </c>
      <c r="H332" s="259">
        <v>7</v>
      </c>
      <c r="I332" s="260"/>
      <c r="J332" s="261">
        <f>ROUND(I332*H332,2)</f>
        <v>0</v>
      </c>
      <c r="K332" s="262"/>
      <c r="L332" s="263"/>
      <c r="M332" s="264" t="s">
        <v>1</v>
      </c>
      <c r="N332" s="265" t="s">
        <v>47</v>
      </c>
      <c r="O332" s="90"/>
      <c r="P332" s="220">
        <f>O332*H332</f>
        <v>0</v>
      </c>
      <c r="Q332" s="220">
        <v>0.03</v>
      </c>
      <c r="R332" s="220">
        <f>Q332*H332</f>
        <v>0.21</v>
      </c>
      <c r="S332" s="220">
        <v>0</v>
      </c>
      <c r="T332" s="22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2" t="s">
        <v>192</v>
      </c>
      <c r="AT332" s="222" t="s">
        <v>253</v>
      </c>
      <c r="AU332" s="222" t="s">
        <v>90</v>
      </c>
      <c r="AY332" s="15" t="s">
        <v>154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5" t="s">
        <v>90</v>
      </c>
      <c r="BK332" s="223">
        <f>ROUND(I332*H332,2)</f>
        <v>0</v>
      </c>
      <c r="BL332" s="15" t="s">
        <v>153</v>
      </c>
      <c r="BM332" s="222" t="s">
        <v>3572</v>
      </c>
    </row>
    <row r="333" spans="1:47" s="2" customFormat="1" ht="12">
      <c r="A333" s="37"/>
      <c r="B333" s="38"/>
      <c r="C333" s="39"/>
      <c r="D333" s="224" t="s">
        <v>160</v>
      </c>
      <c r="E333" s="39"/>
      <c r="F333" s="225" t="s">
        <v>3573</v>
      </c>
      <c r="G333" s="39"/>
      <c r="H333" s="39"/>
      <c r="I333" s="226"/>
      <c r="J333" s="39"/>
      <c r="K333" s="39"/>
      <c r="L333" s="43"/>
      <c r="M333" s="227"/>
      <c r="N333" s="228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5" t="s">
        <v>160</v>
      </c>
      <c r="AU333" s="15" t="s">
        <v>90</v>
      </c>
    </row>
    <row r="334" spans="1:51" s="13" customFormat="1" ht="12">
      <c r="A334" s="13"/>
      <c r="B334" s="239"/>
      <c r="C334" s="240"/>
      <c r="D334" s="224" t="s">
        <v>223</v>
      </c>
      <c r="E334" s="241" t="s">
        <v>735</v>
      </c>
      <c r="F334" s="242" t="s">
        <v>3574</v>
      </c>
      <c r="G334" s="240"/>
      <c r="H334" s="243">
        <v>7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223</v>
      </c>
      <c r="AU334" s="249" t="s">
        <v>90</v>
      </c>
      <c r="AV334" s="13" t="s">
        <v>162</v>
      </c>
      <c r="AW334" s="13" t="s">
        <v>38</v>
      </c>
      <c r="AX334" s="13" t="s">
        <v>82</v>
      </c>
      <c r="AY334" s="249" t="s">
        <v>154</v>
      </c>
    </row>
    <row r="335" spans="1:51" s="13" customFormat="1" ht="12">
      <c r="A335" s="13"/>
      <c r="B335" s="239"/>
      <c r="C335" s="240"/>
      <c r="D335" s="224" t="s">
        <v>223</v>
      </c>
      <c r="E335" s="241" t="s">
        <v>3575</v>
      </c>
      <c r="F335" s="242" t="s">
        <v>1940</v>
      </c>
      <c r="G335" s="240"/>
      <c r="H335" s="243">
        <v>7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223</v>
      </c>
      <c r="AU335" s="249" t="s">
        <v>90</v>
      </c>
      <c r="AV335" s="13" t="s">
        <v>162</v>
      </c>
      <c r="AW335" s="13" t="s">
        <v>38</v>
      </c>
      <c r="AX335" s="13" t="s">
        <v>90</v>
      </c>
      <c r="AY335" s="249" t="s">
        <v>154</v>
      </c>
    </row>
    <row r="336" spans="1:65" s="2" customFormat="1" ht="24.15" customHeight="1">
      <c r="A336" s="37"/>
      <c r="B336" s="38"/>
      <c r="C336" s="210" t="s">
        <v>736</v>
      </c>
      <c r="D336" s="210" t="s">
        <v>155</v>
      </c>
      <c r="E336" s="211" t="s">
        <v>3576</v>
      </c>
      <c r="F336" s="212" t="s">
        <v>3577</v>
      </c>
      <c r="G336" s="213" t="s">
        <v>593</v>
      </c>
      <c r="H336" s="214">
        <v>168</v>
      </c>
      <c r="I336" s="215"/>
      <c r="J336" s="216">
        <f>ROUND(I336*H336,2)</f>
        <v>0</v>
      </c>
      <c r="K336" s="217"/>
      <c r="L336" s="43"/>
      <c r="M336" s="218" t="s">
        <v>1</v>
      </c>
      <c r="N336" s="219" t="s">
        <v>47</v>
      </c>
      <c r="O336" s="90"/>
      <c r="P336" s="220">
        <f>O336*H336</f>
        <v>0</v>
      </c>
      <c r="Q336" s="220">
        <v>0</v>
      </c>
      <c r="R336" s="220">
        <f>Q336*H336</f>
        <v>0</v>
      </c>
      <c r="S336" s="220">
        <v>0</v>
      </c>
      <c r="T336" s="22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2" t="s">
        <v>153</v>
      </c>
      <c r="AT336" s="222" t="s">
        <v>155</v>
      </c>
      <c r="AU336" s="222" t="s">
        <v>90</v>
      </c>
      <c r="AY336" s="15" t="s">
        <v>154</v>
      </c>
      <c r="BE336" s="223">
        <f>IF(N336="základní",J336,0)</f>
        <v>0</v>
      </c>
      <c r="BF336" s="223">
        <f>IF(N336="snížená",J336,0)</f>
        <v>0</v>
      </c>
      <c r="BG336" s="223">
        <f>IF(N336="zákl. přenesená",J336,0)</f>
        <v>0</v>
      </c>
      <c r="BH336" s="223">
        <f>IF(N336="sníž. přenesená",J336,0)</f>
        <v>0</v>
      </c>
      <c r="BI336" s="223">
        <f>IF(N336="nulová",J336,0)</f>
        <v>0</v>
      </c>
      <c r="BJ336" s="15" t="s">
        <v>90</v>
      </c>
      <c r="BK336" s="223">
        <f>ROUND(I336*H336,2)</f>
        <v>0</v>
      </c>
      <c r="BL336" s="15" t="s">
        <v>153</v>
      </c>
      <c r="BM336" s="222" t="s">
        <v>3578</v>
      </c>
    </row>
    <row r="337" spans="1:47" s="2" customFormat="1" ht="12">
      <c r="A337" s="37"/>
      <c r="B337" s="38"/>
      <c r="C337" s="39"/>
      <c r="D337" s="224" t="s">
        <v>160</v>
      </c>
      <c r="E337" s="39"/>
      <c r="F337" s="225" t="s">
        <v>3579</v>
      </c>
      <c r="G337" s="39"/>
      <c r="H337" s="39"/>
      <c r="I337" s="226"/>
      <c r="J337" s="39"/>
      <c r="K337" s="39"/>
      <c r="L337" s="43"/>
      <c r="M337" s="227"/>
      <c r="N337" s="228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5" t="s">
        <v>160</v>
      </c>
      <c r="AU337" s="15" t="s">
        <v>90</v>
      </c>
    </row>
    <row r="338" spans="1:51" s="13" customFormat="1" ht="12">
      <c r="A338" s="13"/>
      <c r="B338" s="239"/>
      <c r="C338" s="240"/>
      <c r="D338" s="224" t="s">
        <v>223</v>
      </c>
      <c r="E338" s="241" t="s">
        <v>2257</v>
      </c>
      <c r="F338" s="242" t="s">
        <v>3524</v>
      </c>
      <c r="G338" s="240"/>
      <c r="H338" s="243">
        <v>168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223</v>
      </c>
      <c r="AU338" s="249" t="s">
        <v>90</v>
      </c>
      <c r="AV338" s="13" t="s">
        <v>162</v>
      </c>
      <c r="AW338" s="13" t="s">
        <v>38</v>
      </c>
      <c r="AX338" s="13" t="s">
        <v>82</v>
      </c>
      <c r="AY338" s="249" t="s">
        <v>154</v>
      </c>
    </row>
    <row r="339" spans="1:51" s="13" customFormat="1" ht="12">
      <c r="A339" s="13"/>
      <c r="B339" s="239"/>
      <c r="C339" s="240"/>
      <c r="D339" s="224" t="s">
        <v>223</v>
      </c>
      <c r="E339" s="241" t="s">
        <v>3580</v>
      </c>
      <c r="F339" s="242" t="s">
        <v>3526</v>
      </c>
      <c r="G339" s="240"/>
      <c r="H339" s="243">
        <v>168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223</v>
      </c>
      <c r="AU339" s="249" t="s">
        <v>90</v>
      </c>
      <c r="AV339" s="13" t="s">
        <v>162</v>
      </c>
      <c r="AW339" s="13" t="s">
        <v>38</v>
      </c>
      <c r="AX339" s="13" t="s">
        <v>90</v>
      </c>
      <c r="AY339" s="249" t="s">
        <v>154</v>
      </c>
    </row>
    <row r="340" spans="1:65" s="2" customFormat="1" ht="37.8" customHeight="1">
      <c r="A340" s="37"/>
      <c r="B340" s="38"/>
      <c r="C340" s="210" t="s">
        <v>739</v>
      </c>
      <c r="D340" s="210" t="s">
        <v>155</v>
      </c>
      <c r="E340" s="211" t="s">
        <v>1985</v>
      </c>
      <c r="F340" s="212" t="s">
        <v>1986</v>
      </c>
      <c r="G340" s="213" t="s">
        <v>593</v>
      </c>
      <c r="H340" s="214">
        <v>18</v>
      </c>
      <c r="I340" s="215"/>
      <c r="J340" s="216">
        <f>ROUND(I340*H340,2)</f>
        <v>0</v>
      </c>
      <c r="K340" s="217"/>
      <c r="L340" s="43"/>
      <c r="M340" s="218" t="s">
        <v>1</v>
      </c>
      <c r="N340" s="219" t="s">
        <v>47</v>
      </c>
      <c r="O340" s="90"/>
      <c r="P340" s="220">
        <f>O340*H340</f>
        <v>0</v>
      </c>
      <c r="Q340" s="220">
        <v>0</v>
      </c>
      <c r="R340" s="220">
        <f>Q340*H340</f>
        <v>0</v>
      </c>
      <c r="S340" s="220">
        <v>0</v>
      </c>
      <c r="T340" s="22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2" t="s">
        <v>153</v>
      </c>
      <c r="AT340" s="222" t="s">
        <v>155</v>
      </c>
      <c r="AU340" s="222" t="s">
        <v>90</v>
      </c>
      <c r="AY340" s="15" t="s">
        <v>154</v>
      </c>
      <c r="BE340" s="223">
        <f>IF(N340="základní",J340,0)</f>
        <v>0</v>
      </c>
      <c r="BF340" s="223">
        <f>IF(N340="snížená",J340,0)</f>
        <v>0</v>
      </c>
      <c r="BG340" s="223">
        <f>IF(N340="zákl. přenesená",J340,0)</f>
        <v>0</v>
      </c>
      <c r="BH340" s="223">
        <f>IF(N340="sníž. přenesená",J340,0)</f>
        <v>0</v>
      </c>
      <c r="BI340" s="223">
        <f>IF(N340="nulová",J340,0)</f>
        <v>0</v>
      </c>
      <c r="BJ340" s="15" t="s">
        <v>90</v>
      </c>
      <c r="BK340" s="223">
        <f>ROUND(I340*H340,2)</f>
        <v>0</v>
      </c>
      <c r="BL340" s="15" t="s">
        <v>153</v>
      </c>
      <c r="BM340" s="222" t="s">
        <v>3581</v>
      </c>
    </row>
    <row r="341" spans="1:51" s="13" customFormat="1" ht="12">
      <c r="A341" s="13"/>
      <c r="B341" s="239"/>
      <c r="C341" s="240"/>
      <c r="D341" s="224" t="s">
        <v>223</v>
      </c>
      <c r="E341" s="241" t="s">
        <v>743</v>
      </c>
      <c r="F341" s="242" t="s">
        <v>3582</v>
      </c>
      <c r="G341" s="240"/>
      <c r="H341" s="243">
        <v>18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223</v>
      </c>
      <c r="AU341" s="249" t="s">
        <v>90</v>
      </c>
      <c r="AV341" s="13" t="s">
        <v>162</v>
      </c>
      <c r="AW341" s="13" t="s">
        <v>38</v>
      </c>
      <c r="AX341" s="13" t="s">
        <v>90</v>
      </c>
      <c r="AY341" s="249" t="s">
        <v>154</v>
      </c>
    </row>
    <row r="342" spans="1:65" s="2" customFormat="1" ht="37.8" customHeight="1">
      <c r="A342" s="37"/>
      <c r="B342" s="38"/>
      <c r="C342" s="210" t="s">
        <v>745</v>
      </c>
      <c r="D342" s="210" t="s">
        <v>155</v>
      </c>
      <c r="E342" s="211" t="s">
        <v>1989</v>
      </c>
      <c r="F342" s="212" t="s">
        <v>1990</v>
      </c>
      <c r="G342" s="213" t="s">
        <v>593</v>
      </c>
      <c r="H342" s="214">
        <v>21</v>
      </c>
      <c r="I342" s="215"/>
      <c r="J342" s="216">
        <f>ROUND(I342*H342,2)</f>
        <v>0</v>
      </c>
      <c r="K342" s="217"/>
      <c r="L342" s="43"/>
      <c r="M342" s="218" t="s">
        <v>1</v>
      </c>
      <c r="N342" s="219" t="s">
        <v>47</v>
      </c>
      <c r="O342" s="90"/>
      <c r="P342" s="220">
        <f>O342*H342</f>
        <v>0</v>
      </c>
      <c r="Q342" s="220">
        <v>0</v>
      </c>
      <c r="R342" s="220">
        <f>Q342*H342</f>
        <v>0</v>
      </c>
      <c r="S342" s="220">
        <v>0</v>
      </c>
      <c r="T342" s="22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2" t="s">
        <v>153</v>
      </c>
      <c r="AT342" s="222" t="s">
        <v>155</v>
      </c>
      <c r="AU342" s="222" t="s">
        <v>90</v>
      </c>
      <c r="AY342" s="15" t="s">
        <v>154</v>
      </c>
      <c r="BE342" s="223">
        <f>IF(N342="základní",J342,0)</f>
        <v>0</v>
      </c>
      <c r="BF342" s="223">
        <f>IF(N342="snížená",J342,0)</f>
        <v>0</v>
      </c>
      <c r="BG342" s="223">
        <f>IF(N342="zákl. přenesená",J342,0)</f>
        <v>0</v>
      </c>
      <c r="BH342" s="223">
        <f>IF(N342="sníž. přenesená",J342,0)</f>
        <v>0</v>
      </c>
      <c r="BI342" s="223">
        <f>IF(N342="nulová",J342,0)</f>
        <v>0</v>
      </c>
      <c r="BJ342" s="15" t="s">
        <v>90</v>
      </c>
      <c r="BK342" s="223">
        <f>ROUND(I342*H342,2)</f>
        <v>0</v>
      </c>
      <c r="BL342" s="15" t="s">
        <v>153</v>
      </c>
      <c r="BM342" s="222" t="s">
        <v>3583</v>
      </c>
    </row>
    <row r="343" spans="1:51" s="13" customFormat="1" ht="12">
      <c r="A343" s="13"/>
      <c r="B343" s="239"/>
      <c r="C343" s="240"/>
      <c r="D343" s="224" t="s">
        <v>223</v>
      </c>
      <c r="E343" s="241" t="s">
        <v>748</v>
      </c>
      <c r="F343" s="242" t="s">
        <v>3584</v>
      </c>
      <c r="G343" s="240"/>
      <c r="H343" s="243">
        <v>21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223</v>
      </c>
      <c r="AU343" s="249" t="s">
        <v>90</v>
      </c>
      <c r="AV343" s="13" t="s">
        <v>162</v>
      </c>
      <c r="AW343" s="13" t="s">
        <v>38</v>
      </c>
      <c r="AX343" s="13" t="s">
        <v>90</v>
      </c>
      <c r="AY343" s="249" t="s">
        <v>154</v>
      </c>
    </row>
    <row r="344" spans="1:65" s="2" customFormat="1" ht="37.8" customHeight="1">
      <c r="A344" s="37"/>
      <c r="B344" s="38"/>
      <c r="C344" s="210" t="s">
        <v>752</v>
      </c>
      <c r="D344" s="210" t="s">
        <v>155</v>
      </c>
      <c r="E344" s="211" t="s">
        <v>1993</v>
      </c>
      <c r="F344" s="212" t="s">
        <v>1994</v>
      </c>
      <c r="G344" s="213" t="s">
        <v>593</v>
      </c>
      <c r="H344" s="214">
        <v>9</v>
      </c>
      <c r="I344" s="215"/>
      <c r="J344" s="216">
        <f>ROUND(I344*H344,2)</f>
        <v>0</v>
      </c>
      <c r="K344" s="217"/>
      <c r="L344" s="43"/>
      <c r="M344" s="218" t="s">
        <v>1</v>
      </c>
      <c r="N344" s="219" t="s">
        <v>47</v>
      </c>
      <c r="O344" s="90"/>
      <c r="P344" s="220">
        <f>O344*H344</f>
        <v>0</v>
      </c>
      <c r="Q344" s="220">
        <v>0</v>
      </c>
      <c r="R344" s="220">
        <f>Q344*H344</f>
        <v>0</v>
      </c>
      <c r="S344" s="220">
        <v>0</v>
      </c>
      <c r="T344" s="22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2" t="s">
        <v>153</v>
      </c>
      <c r="AT344" s="222" t="s">
        <v>155</v>
      </c>
      <c r="AU344" s="222" t="s">
        <v>90</v>
      </c>
      <c r="AY344" s="15" t="s">
        <v>154</v>
      </c>
      <c r="BE344" s="223">
        <f>IF(N344="základní",J344,0)</f>
        <v>0</v>
      </c>
      <c r="BF344" s="223">
        <f>IF(N344="snížená",J344,0)</f>
        <v>0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5" t="s">
        <v>90</v>
      </c>
      <c r="BK344" s="223">
        <f>ROUND(I344*H344,2)</f>
        <v>0</v>
      </c>
      <c r="BL344" s="15" t="s">
        <v>153</v>
      </c>
      <c r="BM344" s="222" t="s">
        <v>3585</v>
      </c>
    </row>
    <row r="345" spans="1:51" s="13" customFormat="1" ht="12">
      <c r="A345" s="13"/>
      <c r="B345" s="239"/>
      <c r="C345" s="240"/>
      <c r="D345" s="224" t="s">
        <v>223</v>
      </c>
      <c r="E345" s="241" t="s">
        <v>757</v>
      </c>
      <c r="F345" s="242" t="s">
        <v>3586</v>
      </c>
      <c r="G345" s="240"/>
      <c r="H345" s="243">
        <v>9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223</v>
      </c>
      <c r="AU345" s="249" t="s">
        <v>90</v>
      </c>
      <c r="AV345" s="13" t="s">
        <v>162</v>
      </c>
      <c r="AW345" s="13" t="s">
        <v>38</v>
      </c>
      <c r="AX345" s="13" t="s">
        <v>90</v>
      </c>
      <c r="AY345" s="249" t="s">
        <v>154</v>
      </c>
    </row>
    <row r="346" spans="1:65" s="2" customFormat="1" ht="24.15" customHeight="1">
      <c r="A346" s="37"/>
      <c r="B346" s="38"/>
      <c r="C346" s="210" t="s">
        <v>759</v>
      </c>
      <c r="D346" s="210" t="s">
        <v>155</v>
      </c>
      <c r="E346" s="211" t="s">
        <v>1996</v>
      </c>
      <c r="F346" s="212" t="s">
        <v>1997</v>
      </c>
      <c r="G346" s="213" t="s">
        <v>220</v>
      </c>
      <c r="H346" s="214">
        <v>17</v>
      </c>
      <c r="I346" s="215"/>
      <c r="J346" s="216">
        <f>ROUND(I346*H346,2)</f>
        <v>0</v>
      </c>
      <c r="K346" s="217"/>
      <c r="L346" s="43"/>
      <c r="M346" s="218" t="s">
        <v>1</v>
      </c>
      <c r="N346" s="219" t="s">
        <v>47</v>
      </c>
      <c r="O346" s="90"/>
      <c r="P346" s="220">
        <f>O346*H346</f>
        <v>0</v>
      </c>
      <c r="Q346" s="220">
        <v>0</v>
      </c>
      <c r="R346" s="220">
        <f>Q346*H346</f>
        <v>0</v>
      </c>
      <c r="S346" s="220">
        <v>0</v>
      </c>
      <c r="T346" s="22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2" t="s">
        <v>153</v>
      </c>
      <c r="AT346" s="222" t="s">
        <v>155</v>
      </c>
      <c r="AU346" s="222" t="s">
        <v>90</v>
      </c>
      <c r="AY346" s="15" t="s">
        <v>154</v>
      </c>
      <c r="BE346" s="223">
        <f>IF(N346="základní",J346,0)</f>
        <v>0</v>
      </c>
      <c r="BF346" s="223">
        <f>IF(N346="snížená",J346,0)</f>
        <v>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5" t="s">
        <v>90</v>
      </c>
      <c r="BK346" s="223">
        <f>ROUND(I346*H346,2)</f>
        <v>0</v>
      </c>
      <c r="BL346" s="15" t="s">
        <v>153</v>
      </c>
      <c r="BM346" s="222" t="s">
        <v>3587</v>
      </c>
    </row>
    <row r="347" spans="1:51" s="13" customFormat="1" ht="12">
      <c r="A347" s="13"/>
      <c r="B347" s="239"/>
      <c r="C347" s="240"/>
      <c r="D347" s="224" t="s">
        <v>223</v>
      </c>
      <c r="E347" s="241" t="s">
        <v>2277</v>
      </c>
      <c r="F347" s="242" t="s">
        <v>265</v>
      </c>
      <c r="G347" s="240"/>
      <c r="H347" s="243">
        <v>17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223</v>
      </c>
      <c r="AU347" s="249" t="s">
        <v>90</v>
      </c>
      <c r="AV347" s="13" t="s">
        <v>162</v>
      </c>
      <c r="AW347" s="13" t="s">
        <v>38</v>
      </c>
      <c r="AX347" s="13" t="s">
        <v>90</v>
      </c>
      <c r="AY347" s="249" t="s">
        <v>154</v>
      </c>
    </row>
    <row r="348" spans="1:65" s="2" customFormat="1" ht="62.7" customHeight="1">
      <c r="A348" s="37"/>
      <c r="B348" s="38"/>
      <c r="C348" s="210" t="s">
        <v>763</v>
      </c>
      <c r="D348" s="210" t="s">
        <v>155</v>
      </c>
      <c r="E348" s="211" t="s">
        <v>2000</v>
      </c>
      <c r="F348" s="212" t="s">
        <v>2001</v>
      </c>
      <c r="G348" s="213" t="s">
        <v>593</v>
      </c>
      <c r="H348" s="214">
        <v>72</v>
      </c>
      <c r="I348" s="215"/>
      <c r="J348" s="216">
        <f>ROUND(I348*H348,2)</f>
        <v>0</v>
      </c>
      <c r="K348" s="217"/>
      <c r="L348" s="43"/>
      <c r="M348" s="218" t="s">
        <v>1</v>
      </c>
      <c r="N348" s="219" t="s">
        <v>47</v>
      </c>
      <c r="O348" s="90"/>
      <c r="P348" s="220">
        <f>O348*H348</f>
        <v>0</v>
      </c>
      <c r="Q348" s="220">
        <v>0</v>
      </c>
      <c r="R348" s="220">
        <f>Q348*H348</f>
        <v>0</v>
      </c>
      <c r="S348" s="220">
        <v>0</v>
      </c>
      <c r="T348" s="22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2" t="s">
        <v>153</v>
      </c>
      <c r="AT348" s="222" t="s">
        <v>155</v>
      </c>
      <c r="AU348" s="222" t="s">
        <v>90</v>
      </c>
      <c r="AY348" s="15" t="s">
        <v>154</v>
      </c>
      <c r="BE348" s="223">
        <f>IF(N348="základní",J348,0)</f>
        <v>0</v>
      </c>
      <c r="BF348" s="223">
        <f>IF(N348="snížená",J348,0)</f>
        <v>0</v>
      </c>
      <c r="BG348" s="223">
        <f>IF(N348="zákl. přenesená",J348,0)</f>
        <v>0</v>
      </c>
      <c r="BH348" s="223">
        <f>IF(N348="sníž. přenesená",J348,0)</f>
        <v>0</v>
      </c>
      <c r="BI348" s="223">
        <f>IF(N348="nulová",J348,0)</f>
        <v>0</v>
      </c>
      <c r="BJ348" s="15" t="s">
        <v>90</v>
      </c>
      <c r="BK348" s="223">
        <f>ROUND(I348*H348,2)</f>
        <v>0</v>
      </c>
      <c r="BL348" s="15" t="s">
        <v>153</v>
      </c>
      <c r="BM348" s="222" t="s">
        <v>3588</v>
      </c>
    </row>
    <row r="349" spans="1:51" s="13" customFormat="1" ht="12">
      <c r="A349" s="13"/>
      <c r="B349" s="239"/>
      <c r="C349" s="240"/>
      <c r="D349" s="224" t="s">
        <v>223</v>
      </c>
      <c r="E349" s="241" t="s">
        <v>2282</v>
      </c>
      <c r="F349" s="242" t="s">
        <v>3589</v>
      </c>
      <c r="G349" s="240"/>
      <c r="H349" s="243">
        <v>72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223</v>
      </c>
      <c r="AU349" s="249" t="s">
        <v>90</v>
      </c>
      <c r="AV349" s="13" t="s">
        <v>162</v>
      </c>
      <c r="AW349" s="13" t="s">
        <v>38</v>
      </c>
      <c r="AX349" s="13" t="s">
        <v>90</v>
      </c>
      <c r="AY349" s="249" t="s">
        <v>154</v>
      </c>
    </row>
    <row r="350" spans="1:65" s="2" customFormat="1" ht="62.7" customHeight="1">
      <c r="A350" s="37"/>
      <c r="B350" s="38"/>
      <c r="C350" s="210" t="s">
        <v>767</v>
      </c>
      <c r="D350" s="210" t="s">
        <v>155</v>
      </c>
      <c r="E350" s="211" t="s">
        <v>2004</v>
      </c>
      <c r="F350" s="212" t="s">
        <v>2005</v>
      </c>
      <c r="G350" s="213" t="s">
        <v>593</v>
      </c>
      <c r="H350" s="214">
        <v>84</v>
      </c>
      <c r="I350" s="215"/>
      <c r="J350" s="216">
        <f>ROUND(I350*H350,2)</f>
        <v>0</v>
      </c>
      <c r="K350" s="217"/>
      <c r="L350" s="43"/>
      <c r="M350" s="218" t="s">
        <v>1</v>
      </c>
      <c r="N350" s="219" t="s">
        <v>47</v>
      </c>
      <c r="O350" s="90"/>
      <c r="P350" s="220">
        <f>O350*H350</f>
        <v>0</v>
      </c>
      <c r="Q350" s="220">
        <v>0</v>
      </c>
      <c r="R350" s="220">
        <f>Q350*H350</f>
        <v>0</v>
      </c>
      <c r="S350" s="220">
        <v>0</v>
      </c>
      <c r="T350" s="221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22" t="s">
        <v>153</v>
      </c>
      <c r="AT350" s="222" t="s">
        <v>155</v>
      </c>
      <c r="AU350" s="222" t="s">
        <v>90</v>
      </c>
      <c r="AY350" s="15" t="s">
        <v>154</v>
      </c>
      <c r="BE350" s="223">
        <f>IF(N350="základní",J350,0)</f>
        <v>0</v>
      </c>
      <c r="BF350" s="223">
        <f>IF(N350="snížená",J350,0)</f>
        <v>0</v>
      </c>
      <c r="BG350" s="223">
        <f>IF(N350="zákl. přenesená",J350,0)</f>
        <v>0</v>
      </c>
      <c r="BH350" s="223">
        <f>IF(N350="sníž. přenesená",J350,0)</f>
        <v>0</v>
      </c>
      <c r="BI350" s="223">
        <f>IF(N350="nulová",J350,0)</f>
        <v>0</v>
      </c>
      <c r="BJ350" s="15" t="s">
        <v>90</v>
      </c>
      <c r="BK350" s="223">
        <f>ROUND(I350*H350,2)</f>
        <v>0</v>
      </c>
      <c r="BL350" s="15" t="s">
        <v>153</v>
      </c>
      <c r="BM350" s="222" t="s">
        <v>3590</v>
      </c>
    </row>
    <row r="351" spans="1:51" s="13" customFormat="1" ht="12">
      <c r="A351" s="13"/>
      <c r="B351" s="239"/>
      <c r="C351" s="240"/>
      <c r="D351" s="224" t="s">
        <v>223</v>
      </c>
      <c r="E351" s="241" t="s">
        <v>2292</v>
      </c>
      <c r="F351" s="242" t="s">
        <v>3591</v>
      </c>
      <c r="G351" s="240"/>
      <c r="H351" s="243">
        <v>84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223</v>
      </c>
      <c r="AU351" s="249" t="s">
        <v>90</v>
      </c>
      <c r="AV351" s="13" t="s">
        <v>162</v>
      </c>
      <c r="AW351" s="13" t="s">
        <v>38</v>
      </c>
      <c r="AX351" s="13" t="s">
        <v>90</v>
      </c>
      <c r="AY351" s="249" t="s">
        <v>154</v>
      </c>
    </row>
    <row r="352" spans="1:65" s="2" customFormat="1" ht="62.7" customHeight="1">
      <c r="A352" s="37"/>
      <c r="B352" s="38"/>
      <c r="C352" s="210" t="s">
        <v>772</v>
      </c>
      <c r="D352" s="210" t="s">
        <v>155</v>
      </c>
      <c r="E352" s="211" t="s">
        <v>2008</v>
      </c>
      <c r="F352" s="212" t="s">
        <v>2009</v>
      </c>
      <c r="G352" s="213" t="s">
        <v>593</v>
      </c>
      <c r="H352" s="214">
        <v>36</v>
      </c>
      <c r="I352" s="215"/>
      <c r="J352" s="216">
        <f>ROUND(I352*H352,2)</f>
        <v>0</v>
      </c>
      <c r="K352" s="217"/>
      <c r="L352" s="43"/>
      <c r="M352" s="218" t="s">
        <v>1</v>
      </c>
      <c r="N352" s="219" t="s">
        <v>47</v>
      </c>
      <c r="O352" s="90"/>
      <c r="P352" s="220">
        <f>O352*H352</f>
        <v>0</v>
      </c>
      <c r="Q352" s="220">
        <v>0</v>
      </c>
      <c r="R352" s="220">
        <f>Q352*H352</f>
        <v>0</v>
      </c>
      <c r="S352" s="220">
        <v>0</v>
      </c>
      <c r="T352" s="22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22" t="s">
        <v>153</v>
      </c>
      <c r="AT352" s="222" t="s">
        <v>155</v>
      </c>
      <c r="AU352" s="222" t="s">
        <v>90</v>
      </c>
      <c r="AY352" s="15" t="s">
        <v>154</v>
      </c>
      <c r="BE352" s="223">
        <f>IF(N352="základní",J352,0)</f>
        <v>0</v>
      </c>
      <c r="BF352" s="223">
        <f>IF(N352="snížená",J352,0)</f>
        <v>0</v>
      </c>
      <c r="BG352" s="223">
        <f>IF(N352="zákl. přenesená",J352,0)</f>
        <v>0</v>
      </c>
      <c r="BH352" s="223">
        <f>IF(N352="sníž. přenesená",J352,0)</f>
        <v>0</v>
      </c>
      <c r="BI352" s="223">
        <f>IF(N352="nulová",J352,0)</f>
        <v>0</v>
      </c>
      <c r="BJ352" s="15" t="s">
        <v>90</v>
      </c>
      <c r="BK352" s="223">
        <f>ROUND(I352*H352,2)</f>
        <v>0</v>
      </c>
      <c r="BL352" s="15" t="s">
        <v>153</v>
      </c>
      <c r="BM352" s="222" t="s">
        <v>3592</v>
      </c>
    </row>
    <row r="353" spans="1:51" s="13" customFormat="1" ht="12">
      <c r="A353" s="13"/>
      <c r="B353" s="239"/>
      <c r="C353" s="240"/>
      <c r="D353" s="224" t="s">
        <v>223</v>
      </c>
      <c r="E353" s="241" t="s">
        <v>2298</v>
      </c>
      <c r="F353" s="242" t="s">
        <v>3593</v>
      </c>
      <c r="G353" s="240"/>
      <c r="H353" s="243">
        <v>36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223</v>
      </c>
      <c r="AU353" s="249" t="s">
        <v>90</v>
      </c>
      <c r="AV353" s="13" t="s">
        <v>162</v>
      </c>
      <c r="AW353" s="13" t="s">
        <v>38</v>
      </c>
      <c r="AX353" s="13" t="s">
        <v>90</v>
      </c>
      <c r="AY353" s="249" t="s">
        <v>154</v>
      </c>
    </row>
    <row r="354" spans="1:65" s="2" customFormat="1" ht="37.8" customHeight="1">
      <c r="A354" s="37"/>
      <c r="B354" s="38"/>
      <c r="C354" s="210" t="s">
        <v>777</v>
      </c>
      <c r="D354" s="210" t="s">
        <v>155</v>
      </c>
      <c r="E354" s="211" t="s">
        <v>3594</v>
      </c>
      <c r="F354" s="212" t="s">
        <v>3595</v>
      </c>
      <c r="G354" s="213" t="s">
        <v>593</v>
      </c>
      <c r="H354" s="214">
        <v>6</v>
      </c>
      <c r="I354" s="215"/>
      <c r="J354" s="216">
        <f>ROUND(I354*H354,2)</f>
        <v>0</v>
      </c>
      <c r="K354" s="217"/>
      <c r="L354" s="43"/>
      <c r="M354" s="218" t="s">
        <v>1</v>
      </c>
      <c r="N354" s="219" t="s">
        <v>47</v>
      </c>
      <c r="O354" s="90"/>
      <c r="P354" s="220">
        <f>O354*H354</f>
        <v>0</v>
      </c>
      <c r="Q354" s="220">
        <v>0</v>
      </c>
      <c r="R354" s="220">
        <f>Q354*H354</f>
        <v>0</v>
      </c>
      <c r="S354" s="220">
        <v>0</v>
      </c>
      <c r="T354" s="22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2" t="s">
        <v>153</v>
      </c>
      <c r="AT354" s="222" t="s">
        <v>155</v>
      </c>
      <c r="AU354" s="222" t="s">
        <v>90</v>
      </c>
      <c r="AY354" s="15" t="s">
        <v>154</v>
      </c>
      <c r="BE354" s="223">
        <f>IF(N354="základní",J354,0)</f>
        <v>0</v>
      </c>
      <c r="BF354" s="223">
        <f>IF(N354="snížená",J354,0)</f>
        <v>0</v>
      </c>
      <c r="BG354" s="223">
        <f>IF(N354="zákl. přenesená",J354,0)</f>
        <v>0</v>
      </c>
      <c r="BH354" s="223">
        <f>IF(N354="sníž. přenesená",J354,0)</f>
        <v>0</v>
      </c>
      <c r="BI354" s="223">
        <f>IF(N354="nulová",J354,0)</f>
        <v>0</v>
      </c>
      <c r="BJ354" s="15" t="s">
        <v>90</v>
      </c>
      <c r="BK354" s="223">
        <f>ROUND(I354*H354,2)</f>
        <v>0</v>
      </c>
      <c r="BL354" s="15" t="s">
        <v>153</v>
      </c>
      <c r="BM354" s="222" t="s">
        <v>3596</v>
      </c>
    </row>
    <row r="355" spans="1:51" s="13" customFormat="1" ht="12">
      <c r="A355" s="13"/>
      <c r="B355" s="239"/>
      <c r="C355" s="240"/>
      <c r="D355" s="224" t="s">
        <v>223</v>
      </c>
      <c r="E355" s="241" t="s">
        <v>782</v>
      </c>
      <c r="F355" s="242" t="s">
        <v>3597</v>
      </c>
      <c r="G355" s="240"/>
      <c r="H355" s="243">
        <v>6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223</v>
      </c>
      <c r="AU355" s="249" t="s">
        <v>90</v>
      </c>
      <c r="AV355" s="13" t="s">
        <v>162</v>
      </c>
      <c r="AW355" s="13" t="s">
        <v>38</v>
      </c>
      <c r="AX355" s="13" t="s">
        <v>90</v>
      </c>
      <c r="AY355" s="249" t="s">
        <v>154</v>
      </c>
    </row>
    <row r="356" spans="1:65" s="2" customFormat="1" ht="62.7" customHeight="1">
      <c r="A356" s="37"/>
      <c r="B356" s="38"/>
      <c r="C356" s="210" t="s">
        <v>792</v>
      </c>
      <c r="D356" s="210" t="s">
        <v>155</v>
      </c>
      <c r="E356" s="211" t="s">
        <v>3598</v>
      </c>
      <c r="F356" s="212" t="s">
        <v>3599</v>
      </c>
      <c r="G356" s="213" t="s">
        <v>593</v>
      </c>
      <c r="H356" s="214">
        <v>24</v>
      </c>
      <c r="I356" s="215"/>
      <c r="J356" s="216">
        <f>ROUND(I356*H356,2)</f>
        <v>0</v>
      </c>
      <c r="K356" s="217"/>
      <c r="L356" s="43"/>
      <c r="M356" s="218" t="s">
        <v>1</v>
      </c>
      <c r="N356" s="219" t="s">
        <v>47</v>
      </c>
      <c r="O356" s="90"/>
      <c r="P356" s="220">
        <f>O356*H356</f>
        <v>0</v>
      </c>
      <c r="Q356" s="220">
        <v>0</v>
      </c>
      <c r="R356" s="220">
        <f>Q356*H356</f>
        <v>0</v>
      </c>
      <c r="S356" s="220">
        <v>0</v>
      </c>
      <c r="T356" s="22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2" t="s">
        <v>153</v>
      </c>
      <c r="AT356" s="222" t="s">
        <v>155</v>
      </c>
      <c r="AU356" s="222" t="s">
        <v>90</v>
      </c>
      <c r="AY356" s="15" t="s">
        <v>154</v>
      </c>
      <c r="BE356" s="223">
        <f>IF(N356="základní",J356,0)</f>
        <v>0</v>
      </c>
      <c r="BF356" s="223">
        <f>IF(N356="snížená",J356,0)</f>
        <v>0</v>
      </c>
      <c r="BG356" s="223">
        <f>IF(N356="zákl. přenesená",J356,0)</f>
        <v>0</v>
      </c>
      <c r="BH356" s="223">
        <f>IF(N356="sníž. přenesená",J356,0)</f>
        <v>0</v>
      </c>
      <c r="BI356" s="223">
        <f>IF(N356="nulová",J356,0)</f>
        <v>0</v>
      </c>
      <c r="BJ356" s="15" t="s">
        <v>90</v>
      </c>
      <c r="BK356" s="223">
        <f>ROUND(I356*H356,2)</f>
        <v>0</v>
      </c>
      <c r="BL356" s="15" t="s">
        <v>153</v>
      </c>
      <c r="BM356" s="222" t="s">
        <v>3600</v>
      </c>
    </row>
    <row r="357" spans="1:51" s="13" customFormat="1" ht="12">
      <c r="A357" s="13"/>
      <c r="B357" s="239"/>
      <c r="C357" s="240"/>
      <c r="D357" s="224" t="s">
        <v>223</v>
      </c>
      <c r="E357" s="241" t="s">
        <v>797</v>
      </c>
      <c r="F357" s="242" t="s">
        <v>3601</v>
      </c>
      <c r="G357" s="240"/>
      <c r="H357" s="243">
        <v>24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223</v>
      </c>
      <c r="AU357" s="249" t="s">
        <v>90</v>
      </c>
      <c r="AV357" s="13" t="s">
        <v>162</v>
      </c>
      <c r="AW357" s="13" t="s">
        <v>38</v>
      </c>
      <c r="AX357" s="13" t="s">
        <v>90</v>
      </c>
      <c r="AY357" s="249" t="s">
        <v>154</v>
      </c>
    </row>
    <row r="358" spans="1:65" s="2" customFormat="1" ht="62.7" customHeight="1">
      <c r="A358" s="37"/>
      <c r="B358" s="38"/>
      <c r="C358" s="210" t="s">
        <v>799</v>
      </c>
      <c r="D358" s="210" t="s">
        <v>155</v>
      </c>
      <c r="E358" s="211" t="s">
        <v>3602</v>
      </c>
      <c r="F358" s="212" t="s">
        <v>3603</v>
      </c>
      <c r="G358" s="213" t="s">
        <v>593</v>
      </c>
      <c r="H358" s="214">
        <v>28</v>
      </c>
      <c r="I358" s="215"/>
      <c r="J358" s="216">
        <f>ROUND(I358*H358,2)</f>
        <v>0</v>
      </c>
      <c r="K358" s="217"/>
      <c r="L358" s="43"/>
      <c r="M358" s="218" t="s">
        <v>1</v>
      </c>
      <c r="N358" s="219" t="s">
        <v>47</v>
      </c>
      <c r="O358" s="90"/>
      <c r="P358" s="220">
        <f>O358*H358</f>
        <v>0</v>
      </c>
      <c r="Q358" s="220">
        <v>0</v>
      </c>
      <c r="R358" s="220">
        <f>Q358*H358</f>
        <v>0</v>
      </c>
      <c r="S358" s="220">
        <v>0</v>
      </c>
      <c r="T358" s="22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2" t="s">
        <v>153</v>
      </c>
      <c r="AT358" s="222" t="s">
        <v>155</v>
      </c>
      <c r="AU358" s="222" t="s">
        <v>90</v>
      </c>
      <c r="AY358" s="15" t="s">
        <v>154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5" t="s">
        <v>90</v>
      </c>
      <c r="BK358" s="223">
        <f>ROUND(I358*H358,2)</f>
        <v>0</v>
      </c>
      <c r="BL358" s="15" t="s">
        <v>153</v>
      </c>
      <c r="BM358" s="222" t="s">
        <v>3604</v>
      </c>
    </row>
    <row r="359" spans="1:51" s="13" customFormat="1" ht="12">
      <c r="A359" s="13"/>
      <c r="B359" s="239"/>
      <c r="C359" s="240"/>
      <c r="D359" s="224" t="s">
        <v>223</v>
      </c>
      <c r="E359" s="241" t="s">
        <v>803</v>
      </c>
      <c r="F359" s="242" t="s">
        <v>3605</v>
      </c>
      <c r="G359" s="240"/>
      <c r="H359" s="243">
        <v>28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223</v>
      </c>
      <c r="AU359" s="249" t="s">
        <v>90</v>
      </c>
      <c r="AV359" s="13" t="s">
        <v>162</v>
      </c>
      <c r="AW359" s="13" t="s">
        <v>38</v>
      </c>
      <c r="AX359" s="13" t="s">
        <v>90</v>
      </c>
      <c r="AY359" s="249" t="s">
        <v>154</v>
      </c>
    </row>
    <row r="360" spans="1:65" s="2" customFormat="1" ht="37.8" customHeight="1">
      <c r="A360" s="37"/>
      <c r="B360" s="38"/>
      <c r="C360" s="210" t="s">
        <v>805</v>
      </c>
      <c r="D360" s="210" t="s">
        <v>155</v>
      </c>
      <c r="E360" s="211" t="s">
        <v>3606</v>
      </c>
      <c r="F360" s="212" t="s">
        <v>3607</v>
      </c>
      <c r="G360" s="213" t="s">
        <v>593</v>
      </c>
      <c r="H360" s="214">
        <v>7</v>
      </c>
      <c r="I360" s="215"/>
      <c r="J360" s="216">
        <f>ROUND(I360*H360,2)</f>
        <v>0</v>
      </c>
      <c r="K360" s="217"/>
      <c r="L360" s="43"/>
      <c r="M360" s="218" t="s">
        <v>1</v>
      </c>
      <c r="N360" s="219" t="s">
        <v>47</v>
      </c>
      <c r="O360" s="90"/>
      <c r="P360" s="220">
        <f>O360*H360</f>
        <v>0</v>
      </c>
      <c r="Q360" s="220">
        <v>0</v>
      </c>
      <c r="R360" s="220">
        <f>Q360*H360</f>
        <v>0</v>
      </c>
      <c r="S360" s="220">
        <v>0</v>
      </c>
      <c r="T360" s="221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22" t="s">
        <v>153</v>
      </c>
      <c r="AT360" s="222" t="s">
        <v>155</v>
      </c>
      <c r="AU360" s="222" t="s">
        <v>90</v>
      </c>
      <c r="AY360" s="15" t="s">
        <v>154</v>
      </c>
      <c r="BE360" s="223">
        <f>IF(N360="základní",J360,0)</f>
        <v>0</v>
      </c>
      <c r="BF360" s="223">
        <f>IF(N360="snížená",J360,0)</f>
        <v>0</v>
      </c>
      <c r="BG360" s="223">
        <f>IF(N360="zákl. přenesená",J360,0)</f>
        <v>0</v>
      </c>
      <c r="BH360" s="223">
        <f>IF(N360="sníž. přenesená",J360,0)</f>
        <v>0</v>
      </c>
      <c r="BI360" s="223">
        <f>IF(N360="nulová",J360,0)</f>
        <v>0</v>
      </c>
      <c r="BJ360" s="15" t="s">
        <v>90</v>
      </c>
      <c r="BK360" s="223">
        <f>ROUND(I360*H360,2)</f>
        <v>0</v>
      </c>
      <c r="BL360" s="15" t="s">
        <v>153</v>
      </c>
      <c r="BM360" s="222" t="s">
        <v>3608</v>
      </c>
    </row>
    <row r="361" spans="1:51" s="13" customFormat="1" ht="12">
      <c r="A361" s="13"/>
      <c r="B361" s="239"/>
      <c r="C361" s="240"/>
      <c r="D361" s="224" t="s">
        <v>223</v>
      </c>
      <c r="E361" s="241" t="s">
        <v>811</v>
      </c>
      <c r="F361" s="242" t="s">
        <v>3609</v>
      </c>
      <c r="G361" s="240"/>
      <c r="H361" s="243">
        <v>7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223</v>
      </c>
      <c r="AU361" s="249" t="s">
        <v>90</v>
      </c>
      <c r="AV361" s="13" t="s">
        <v>162</v>
      </c>
      <c r="AW361" s="13" t="s">
        <v>38</v>
      </c>
      <c r="AX361" s="13" t="s">
        <v>90</v>
      </c>
      <c r="AY361" s="249" t="s">
        <v>154</v>
      </c>
    </row>
    <row r="362" spans="1:65" s="2" customFormat="1" ht="62.7" customHeight="1">
      <c r="A362" s="37"/>
      <c r="B362" s="38"/>
      <c r="C362" s="210" t="s">
        <v>831</v>
      </c>
      <c r="D362" s="210" t="s">
        <v>155</v>
      </c>
      <c r="E362" s="211" t="s">
        <v>3610</v>
      </c>
      <c r="F362" s="212" t="s">
        <v>3611</v>
      </c>
      <c r="G362" s="213" t="s">
        <v>593</v>
      </c>
      <c r="H362" s="214">
        <v>16</v>
      </c>
      <c r="I362" s="215"/>
      <c r="J362" s="216">
        <f>ROUND(I362*H362,2)</f>
        <v>0</v>
      </c>
      <c r="K362" s="217"/>
      <c r="L362" s="43"/>
      <c r="M362" s="218" t="s">
        <v>1</v>
      </c>
      <c r="N362" s="219" t="s">
        <v>47</v>
      </c>
      <c r="O362" s="90"/>
      <c r="P362" s="220">
        <f>O362*H362</f>
        <v>0</v>
      </c>
      <c r="Q362" s="220">
        <v>0</v>
      </c>
      <c r="R362" s="220">
        <f>Q362*H362</f>
        <v>0</v>
      </c>
      <c r="S362" s="220">
        <v>0</v>
      </c>
      <c r="T362" s="221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2" t="s">
        <v>153</v>
      </c>
      <c r="AT362" s="222" t="s">
        <v>155</v>
      </c>
      <c r="AU362" s="222" t="s">
        <v>90</v>
      </c>
      <c r="AY362" s="15" t="s">
        <v>154</v>
      </c>
      <c r="BE362" s="223">
        <f>IF(N362="základní",J362,0)</f>
        <v>0</v>
      </c>
      <c r="BF362" s="223">
        <f>IF(N362="snížená",J362,0)</f>
        <v>0</v>
      </c>
      <c r="BG362" s="223">
        <f>IF(N362="zákl. přenesená",J362,0)</f>
        <v>0</v>
      </c>
      <c r="BH362" s="223">
        <f>IF(N362="sníž. přenesená",J362,0)</f>
        <v>0</v>
      </c>
      <c r="BI362" s="223">
        <f>IF(N362="nulová",J362,0)</f>
        <v>0</v>
      </c>
      <c r="BJ362" s="15" t="s">
        <v>90</v>
      </c>
      <c r="BK362" s="223">
        <f>ROUND(I362*H362,2)</f>
        <v>0</v>
      </c>
      <c r="BL362" s="15" t="s">
        <v>153</v>
      </c>
      <c r="BM362" s="222" t="s">
        <v>3612</v>
      </c>
    </row>
    <row r="363" spans="1:51" s="13" customFormat="1" ht="12">
      <c r="A363" s="13"/>
      <c r="B363" s="239"/>
      <c r="C363" s="240"/>
      <c r="D363" s="224" t="s">
        <v>223</v>
      </c>
      <c r="E363" s="241" t="s">
        <v>835</v>
      </c>
      <c r="F363" s="242" t="s">
        <v>3613</v>
      </c>
      <c r="G363" s="240"/>
      <c r="H363" s="243">
        <v>16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223</v>
      </c>
      <c r="AU363" s="249" t="s">
        <v>90</v>
      </c>
      <c r="AV363" s="13" t="s">
        <v>162</v>
      </c>
      <c r="AW363" s="13" t="s">
        <v>38</v>
      </c>
      <c r="AX363" s="13" t="s">
        <v>90</v>
      </c>
      <c r="AY363" s="249" t="s">
        <v>154</v>
      </c>
    </row>
    <row r="364" spans="1:65" s="2" customFormat="1" ht="37.8" customHeight="1">
      <c r="A364" s="37"/>
      <c r="B364" s="38"/>
      <c r="C364" s="210" t="s">
        <v>837</v>
      </c>
      <c r="D364" s="210" t="s">
        <v>155</v>
      </c>
      <c r="E364" s="211" t="s">
        <v>3614</v>
      </c>
      <c r="F364" s="212" t="s">
        <v>3615</v>
      </c>
      <c r="G364" s="213" t="s">
        <v>593</v>
      </c>
      <c r="H364" s="214">
        <v>4</v>
      </c>
      <c r="I364" s="215"/>
      <c r="J364" s="216">
        <f>ROUND(I364*H364,2)</f>
        <v>0</v>
      </c>
      <c r="K364" s="217"/>
      <c r="L364" s="43"/>
      <c r="M364" s="218" t="s">
        <v>1</v>
      </c>
      <c r="N364" s="219" t="s">
        <v>47</v>
      </c>
      <c r="O364" s="90"/>
      <c r="P364" s="220">
        <f>O364*H364</f>
        <v>0</v>
      </c>
      <c r="Q364" s="220">
        <v>0</v>
      </c>
      <c r="R364" s="220">
        <f>Q364*H364</f>
        <v>0</v>
      </c>
      <c r="S364" s="220">
        <v>0</v>
      </c>
      <c r="T364" s="22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2" t="s">
        <v>153</v>
      </c>
      <c r="AT364" s="222" t="s">
        <v>155</v>
      </c>
      <c r="AU364" s="222" t="s">
        <v>90</v>
      </c>
      <c r="AY364" s="15" t="s">
        <v>154</v>
      </c>
      <c r="BE364" s="223">
        <f>IF(N364="základní",J364,0)</f>
        <v>0</v>
      </c>
      <c r="BF364" s="223">
        <f>IF(N364="snížená",J364,0)</f>
        <v>0</v>
      </c>
      <c r="BG364" s="223">
        <f>IF(N364="zákl. přenesená",J364,0)</f>
        <v>0</v>
      </c>
      <c r="BH364" s="223">
        <f>IF(N364="sníž. přenesená",J364,0)</f>
        <v>0</v>
      </c>
      <c r="BI364" s="223">
        <f>IF(N364="nulová",J364,0)</f>
        <v>0</v>
      </c>
      <c r="BJ364" s="15" t="s">
        <v>90</v>
      </c>
      <c r="BK364" s="223">
        <f>ROUND(I364*H364,2)</f>
        <v>0</v>
      </c>
      <c r="BL364" s="15" t="s">
        <v>153</v>
      </c>
      <c r="BM364" s="222" t="s">
        <v>3616</v>
      </c>
    </row>
    <row r="365" spans="1:51" s="13" customFormat="1" ht="12">
      <c r="A365" s="13"/>
      <c r="B365" s="239"/>
      <c r="C365" s="240"/>
      <c r="D365" s="224" t="s">
        <v>223</v>
      </c>
      <c r="E365" s="241" t="s">
        <v>2323</v>
      </c>
      <c r="F365" s="242" t="s">
        <v>3617</v>
      </c>
      <c r="G365" s="240"/>
      <c r="H365" s="243">
        <v>4</v>
      </c>
      <c r="I365" s="244"/>
      <c r="J365" s="240"/>
      <c r="K365" s="240"/>
      <c r="L365" s="245"/>
      <c r="M365" s="268"/>
      <c r="N365" s="269"/>
      <c r="O365" s="269"/>
      <c r="P365" s="269"/>
      <c r="Q365" s="269"/>
      <c r="R365" s="269"/>
      <c r="S365" s="269"/>
      <c r="T365" s="27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223</v>
      </c>
      <c r="AU365" s="249" t="s">
        <v>90</v>
      </c>
      <c r="AV365" s="13" t="s">
        <v>162</v>
      </c>
      <c r="AW365" s="13" t="s">
        <v>38</v>
      </c>
      <c r="AX365" s="13" t="s">
        <v>90</v>
      </c>
      <c r="AY365" s="249" t="s">
        <v>154</v>
      </c>
    </row>
    <row r="366" spans="1:31" s="2" customFormat="1" ht="6.95" customHeight="1">
      <c r="A366" s="37"/>
      <c r="B366" s="65"/>
      <c r="C366" s="66"/>
      <c r="D366" s="66"/>
      <c r="E366" s="66"/>
      <c r="F366" s="66"/>
      <c r="G366" s="66"/>
      <c r="H366" s="66"/>
      <c r="I366" s="66"/>
      <c r="J366" s="66"/>
      <c r="K366" s="66"/>
      <c r="L366" s="43"/>
      <c r="M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</sheetData>
  <sheetProtection password="CC35" sheet="1" objects="1" scenarios="1" formatColumns="0" formatRows="0" autoFilter="0"/>
  <autoFilter ref="C116:K36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24.75" customHeight="1">
      <c r="A9" s="37"/>
      <c r="B9" s="43"/>
      <c r="C9" s="37"/>
      <c r="D9" s="37"/>
      <c r="E9" s="141" t="s">
        <v>3618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ROUND((SUM(BE117:BE166)),2)</f>
        <v>0</v>
      </c>
      <c r="G33" s="37"/>
      <c r="H33" s="37"/>
      <c r="I33" s="154">
        <v>0.21</v>
      </c>
      <c r="J33" s="153">
        <f>ROUND(((SUM(BE117:BE166))*I33),2)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ROUND((SUM(BF117:BF166)),2)</f>
        <v>0</v>
      </c>
      <c r="G34" s="37"/>
      <c r="H34" s="37"/>
      <c r="I34" s="154">
        <v>0.15</v>
      </c>
      <c r="J34" s="153">
        <f>ROUND(((SUM(BF117:BF166))*I34),2)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ROUND((SUM(BG117:BG166)),2)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ROUND((SUM(BH117:BH166)),2)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ROUND((SUM(BI117:BI166)),2)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4.75" customHeight="1">
      <c r="A87" s="37"/>
      <c r="B87" s="38"/>
      <c r="C87" s="39"/>
      <c r="D87" s="39"/>
      <c r="E87" s="75" t="str">
        <f>E9</f>
        <v>SO 11 - Plán rekultivace dočasně odnímaných zemědělských pozemků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1" t="s">
        <v>138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0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3" t="str">
        <f>E7</f>
        <v>Bečva, Hranice - PPO města - oprava 01/2021</v>
      </c>
      <c r="F107" s="30"/>
      <c r="G107" s="30"/>
      <c r="H107" s="30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0" t="s">
        <v>127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75" customHeight="1">
      <c r="A109" s="37"/>
      <c r="B109" s="38"/>
      <c r="C109" s="39"/>
      <c r="D109" s="39"/>
      <c r="E109" s="75" t="str">
        <f>E9</f>
        <v>SO 11 - Plán rekultivace dočasně odnímaných zemědělských pozemků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0" t="s">
        <v>22</v>
      </c>
      <c r="D111" s="39"/>
      <c r="E111" s="39"/>
      <c r="F111" s="25" t="str">
        <f>F12</f>
        <v xml:space="preserve"> </v>
      </c>
      <c r="G111" s="39"/>
      <c r="H111" s="39"/>
      <c r="I111" s="30" t="s">
        <v>24</v>
      </c>
      <c r="J111" s="78" t="str">
        <f>IF(J12="","",J12)</f>
        <v>5. 1. 2021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0" t="s">
        <v>30</v>
      </c>
      <c r="D113" s="39"/>
      <c r="E113" s="39"/>
      <c r="F113" s="25" t="str">
        <f>E15</f>
        <v>Povodí Moravy, s.p.</v>
      </c>
      <c r="G113" s="39"/>
      <c r="H113" s="39"/>
      <c r="I113" s="30" t="s">
        <v>36</v>
      </c>
      <c r="J113" s="35" t="str">
        <f>E21</f>
        <v>Dopravoprojekt Brno a.s.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0" t="s">
        <v>34</v>
      </c>
      <c r="D114" s="39"/>
      <c r="E114" s="39"/>
      <c r="F114" s="25" t="str">
        <f>IF(E18="","",E18)</f>
        <v>Vyplň údaj</v>
      </c>
      <c r="G114" s="39"/>
      <c r="H114" s="39"/>
      <c r="I114" s="30" t="s">
        <v>39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4"/>
      <c r="B116" s="185"/>
      <c r="C116" s="186" t="s">
        <v>139</v>
      </c>
      <c r="D116" s="187" t="s">
        <v>67</v>
      </c>
      <c r="E116" s="187" t="s">
        <v>63</v>
      </c>
      <c r="F116" s="187" t="s">
        <v>64</v>
      </c>
      <c r="G116" s="187" t="s">
        <v>140</v>
      </c>
      <c r="H116" s="187" t="s">
        <v>141</v>
      </c>
      <c r="I116" s="187" t="s">
        <v>142</v>
      </c>
      <c r="J116" s="188" t="s">
        <v>131</v>
      </c>
      <c r="K116" s="189" t="s">
        <v>143</v>
      </c>
      <c r="L116" s="190"/>
      <c r="M116" s="99" t="s">
        <v>1</v>
      </c>
      <c r="N116" s="100" t="s">
        <v>46</v>
      </c>
      <c r="O116" s="100" t="s">
        <v>144</v>
      </c>
      <c r="P116" s="100" t="s">
        <v>145</v>
      </c>
      <c r="Q116" s="100" t="s">
        <v>146</v>
      </c>
      <c r="R116" s="100" t="s">
        <v>147</v>
      </c>
      <c r="S116" s="100" t="s">
        <v>148</v>
      </c>
      <c r="T116" s="101" t="s">
        <v>149</v>
      </c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63" s="2" customFormat="1" ht="22.8" customHeight="1">
      <c r="A117" s="37"/>
      <c r="B117" s="38"/>
      <c r="C117" s="106" t="s">
        <v>150</v>
      </c>
      <c r="D117" s="39"/>
      <c r="E117" s="39"/>
      <c r="F117" s="39"/>
      <c r="G117" s="39"/>
      <c r="H117" s="39"/>
      <c r="I117" s="39"/>
      <c r="J117" s="191">
        <f>BK117</f>
        <v>0</v>
      </c>
      <c r="K117" s="39"/>
      <c r="L117" s="43"/>
      <c r="M117" s="102"/>
      <c r="N117" s="192"/>
      <c r="O117" s="103"/>
      <c r="P117" s="193">
        <f>P118</f>
        <v>0</v>
      </c>
      <c r="Q117" s="103"/>
      <c r="R117" s="193">
        <f>R118</f>
        <v>8.693150000000001</v>
      </c>
      <c r="S117" s="103"/>
      <c r="T117" s="194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5" t="s">
        <v>81</v>
      </c>
      <c r="AU117" s="15" t="s">
        <v>92</v>
      </c>
      <c r="BK117" s="195">
        <f>BK118</f>
        <v>0</v>
      </c>
    </row>
    <row r="118" spans="1:63" s="11" customFormat="1" ht="25.9" customHeight="1">
      <c r="A118" s="11"/>
      <c r="B118" s="196"/>
      <c r="C118" s="197"/>
      <c r="D118" s="198" t="s">
        <v>81</v>
      </c>
      <c r="E118" s="199" t="s">
        <v>90</v>
      </c>
      <c r="F118" s="199" t="s">
        <v>321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SUM(P119:P166)</f>
        <v>0</v>
      </c>
      <c r="Q118" s="204"/>
      <c r="R118" s="205">
        <f>SUM(R119:R166)</f>
        <v>8.693150000000001</v>
      </c>
      <c r="S118" s="204"/>
      <c r="T118" s="206">
        <f>SUM(T119:T166)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153</v>
      </c>
      <c r="AT118" s="208" t="s">
        <v>81</v>
      </c>
      <c r="AU118" s="208" t="s">
        <v>82</v>
      </c>
      <c r="AY118" s="207" t="s">
        <v>154</v>
      </c>
      <c r="BK118" s="209">
        <f>SUM(BK119:BK166)</f>
        <v>0</v>
      </c>
    </row>
    <row r="119" spans="1:65" s="2" customFormat="1" ht="24.15" customHeight="1">
      <c r="A119" s="37"/>
      <c r="B119" s="38"/>
      <c r="C119" s="210" t="s">
        <v>90</v>
      </c>
      <c r="D119" s="210" t="s">
        <v>155</v>
      </c>
      <c r="E119" s="211" t="s">
        <v>3619</v>
      </c>
      <c r="F119" s="212" t="s">
        <v>3620</v>
      </c>
      <c r="G119" s="213" t="s">
        <v>324</v>
      </c>
      <c r="H119" s="214">
        <v>626.25</v>
      </c>
      <c r="I119" s="215"/>
      <c r="J119" s="216">
        <f>ROUND(I119*H119,2)</f>
        <v>0</v>
      </c>
      <c r="K119" s="217"/>
      <c r="L119" s="43"/>
      <c r="M119" s="218" t="s">
        <v>1</v>
      </c>
      <c r="N119" s="219" t="s">
        <v>47</v>
      </c>
      <c r="O119" s="90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153</v>
      </c>
      <c r="AT119" s="222" t="s">
        <v>155</v>
      </c>
      <c r="AU119" s="222" t="s">
        <v>90</v>
      </c>
      <c r="AY119" s="15" t="s">
        <v>154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5" t="s">
        <v>90</v>
      </c>
      <c r="BK119" s="223">
        <f>ROUND(I119*H119,2)</f>
        <v>0</v>
      </c>
      <c r="BL119" s="15" t="s">
        <v>153</v>
      </c>
      <c r="BM119" s="222" t="s">
        <v>3621</v>
      </c>
    </row>
    <row r="120" spans="1:47" s="2" customFormat="1" ht="12">
      <c r="A120" s="37"/>
      <c r="B120" s="38"/>
      <c r="C120" s="39"/>
      <c r="D120" s="224" t="s">
        <v>160</v>
      </c>
      <c r="E120" s="39"/>
      <c r="F120" s="225" t="s">
        <v>3622</v>
      </c>
      <c r="G120" s="39"/>
      <c r="H120" s="39"/>
      <c r="I120" s="226"/>
      <c r="J120" s="39"/>
      <c r="K120" s="39"/>
      <c r="L120" s="43"/>
      <c r="M120" s="227"/>
      <c r="N120" s="228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5" t="s">
        <v>160</v>
      </c>
      <c r="AU120" s="15" t="s">
        <v>90</v>
      </c>
    </row>
    <row r="121" spans="1:51" s="13" customFormat="1" ht="12">
      <c r="A121" s="13"/>
      <c r="B121" s="239"/>
      <c r="C121" s="240"/>
      <c r="D121" s="224" t="s">
        <v>223</v>
      </c>
      <c r="E121" s="241" t="s">
        <v>326</v>
      </c>
      <c r="F121" s="242" t="s">
        <v>3623</v>
      </c>
      <c r="G121" s="240"/>
      <c r="H121" s="243">
        <v>626.25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9" t="s">
        <v>223</v>
      </c>
      <c r="AU121" s="249" t="s">
        <v>90</v>
      </c>
      <c r="AV121" s="13" t="s">
        <v>162</v>
      </c>
      <c r="AW121" s="13" t="s">
        <v>38</v>
      </c>
      <c r="AX121" s="13" t="s">
        <v>82</v>
      </c>
      <c r="AY121" s="249" t="s">
        <v>154</v>
      </c>
    </row>
    <row r="122" spans="1:51" s="13" customFormat="1" ht="12">
      <c r="A122" s="13"/>
      <c r="B122" s="239"/>
      <c r="C122" s="240"/>
      <c r="D122" s="224" t="s">
        <v>223</v>
      </c>
      <c r="E122" s="241" t="s">
        <v>328</v>
      </c>
      <c r="F122" s="242" t="s">
        <v>3624</v>
      </c>
      <c r="G122" s="240"/>
      <c r="H122" s="243">
        <v>626.25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223</v>
      </c>
      <c r="AU122" s="249" t="s">
        <v>90</v>
      </c>
      <c r="AV122" s="13" t="s">
        <v>162</v>
      </c>
      <c r="AW122" s="13" t="s">
        <v>38</v>
      </c>
      <c r="AX122" s="13" t="s">
        <v>90</v>
      </c>
      <c r="AY122" s="249" t="s">
        <v>154</v>
      </c>
    </row>
    <row r="123" spans="1:65" s="2" customFormat="1" ht="37.8" customHeight="1">
      <c r="A123" s="37"/>
      <c r="B123" s="38"/>
      <c r="C123" s="210" t="s">
        <v>162</v>
      </c>
      <c r="D123" s="210" t="s">
        <v>155</v>
      </c>
      <c r="E123" s="211" t="s">
        <v>3625</v>
      </c>
      <c r="F123" s="212" t="s">
        <v>3626</v>
      </c>
      <c r="G123" s="213" t="s">
        <v>324</v>
      </c>
      <c r="H123" s="214">
        <v>1252.5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47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153</v>
      </c>
      <c r="AT123" s="222" t="s">
        <v>155</v>
      </c>
      <c r="AU123" s="222" t="s">
        <v>90</v>
      </c>
      <c r="AY123" s="15" t="s">
        <v>154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5" t="s">
        <v>90</v>
      </c>
      <c r="BK123" s="223">
        <f>ROUND(I123*H123,2)</f>
        <v>0</v>
      </c>
      <c r="BL123" s="15" t="s">
        <v>153</v>
      </c>
      <c r="BM123" s="222" t="s">
        <v>3627</v>
      </c>
    </row>
    <row r="124" spans="1:47" s="2" customFormat="1" ht="12">
      <c r="A124" s="37"/>
      <c r="B124" s="38"/>
      <c r="C124" s="39"/>
      <c r="D124" s="224" t="s">
        <v>160</v>
      </c>
      <c r="E124" s="39"/>
      <c r="F124" s="225" t="s">
        <v>3628</v>
      </c>
      <c r="G124" s="39"/>
      <c r="H124" s="39"/>
      <c r="I124" s="226"/>
      <c r="J124" s="39"/>
      <c r="K124" s="39"/>
      <c r="L124" s="43"/>
      <c r="M124" s="227"/>
      <c r="N124" s="22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5" t="s">
        <v>160</v>
      </c>
      <c r="AU124" s="15" t="s">
        <v>90</v>
      </c>
    </row>
    <row r="125" spans="1:51" s="13" customFormat="1" ht="12">
      <c r="A125" s="13"/>
      <c r="B125" s="239"/>
      <c r="C125" s="240"/>
      <c r="D125" s="224" t="s">
        <v>223</v>
      </c>
      <c r="E125" s="241" t="s">
        <v>334</v>
      </c>
      <c r="F125" s="242" t="s">
        <v>3629</v>
      </c>
      <c r="G125" s="240"/>
      <c r="H125" s="243">
        <v>1252.5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223</v>
      </c>
      <c r="AU125" s="249" t="s">
        <v>90</v>
      </c>
      <c r="AV125" s="13" t="s">
        <v>162</v>
      </c>
      <c r="AW125" s="13" t="s">
        <v>38</v>
      </c>
      <c r="AX125" s="13" t="s">
        <v>82</v>
      </c>
      <c r="AY125" s="249" t="s">
        <v>154</v>
      </c>
    </row>
    <row r="126" spans="1:51" s="13" customFormat="1" ht="12">
      <c r="A126" s="13"/>
      <c r="B126" s="239"/>
      <c r="C126" s="240"/>
      <c r="D126" s="224" t="s">
        <v>223</v>
      </c>
      <c r="E126" s="241" t="s">
        <v>1765</v>
      </c>
      <c r="F126" s="242" t="s">
        <v>3630</v>
      </c>
      <c r="G126" s="240"/>
      <c r="H126" s="243">
        <v>1252.5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9" t="s">
        <v>223</v>
      </c>
      <c r="AU126" s="249" t="s">
        <v>90</v>
      </c>
      <c r="AV126" s="13" t="s">
        <v>162</v>
      </c>
      <c r="AW126" s="13" t="s">
        <v>38</v>
      </c>
      <c r="AX126" s="13" t="s">
        <v>90</v>
      </c>
      <c r="AY126" s="249" t="s">
        <v>154</v>
      </c>
    </row>
    <row r="127" spans="1:65" s="2" customFormat="1" ht="24.15" customHeight="1">
      <c r="A127" s="37"/>
      <c r="B127" s="38"/>
      <c r="C127" s="210" t="s">
        <v>167</v>
      </c>
      <c r="D127" s="210" t="s">
        <v>155</v>
      </c>
      <c r="E127" s="211" t="s">
        <v>3631</v>
      </c>
      <c r="F127" s="212" t="s">
        <v>3632</v>
      </c>
      <c r="G127" s="213" t="s">
        <v>324</v>
      </c>
      <c r="H127" s="214">
        <v>626.25</v>
      </c>
      <c r="I127" s="215"/>
      <c r="J127" s="216">
        <f>ROUND(I127*H127,2)</f>
        <v>0</v>
      </c>
      <c r="K127" s="217"/>
      <c r="L127" s="43"/>
      <c r="M127" s="218" t="s">
        <v>1</v>
      </c>
      <c r="N127" s="219" t="s">
        <v>47</v>
      </c>
      <c r="O127" s="90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153</v>
      </c>
      <c r="AT127" s="222" t="s">
        <v>155</v>
      </c>
      <c r="AU127" s="222" t="s">
        <v>90</v>
      </c>
      <c r="AY127" s="15" t="s">
        <v>154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5" t="s">
        <v>90</v>
      </c>
      <c r="BK127" s="223">
        <f>ROUND(I127*H127,2)</f>
        <v>0</v>
      </c>
      <c r="BL127" s="15" t="s">
        <v>153</v>
      </c>
      <c r="BM127" s="222" t="s">
        <v>3633</v>
      </c>
    </row>
    <row r="128" spans="1:47" s="2" customFormat="1" ht="12">
      <c r="A128" s="37"/>
      <c r="B128" s="38"/>
      <c r="C128" s="39"/>
      <c r="D128" s="224" t="s">
        <v>160</v>
      </c>
      <c r="E128" s="39"/>
      <c r="F128" s="225" t="s">
        <v>3634</v>
      </c>
      <c r="G128" s="39"/>
      <c r="H128" s="39"/>
      <c r="I128" s="226"/>
      <c r="J128" s="39"/>
      <c r="K128" s="39"/>
      <c r="L128" s="43"/>
      <c r="M128" s="227"/>
      <c r="N128" s="22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5" t="s">
        <v>160</v>
      </c>
      <c r="AU128" s="15" t="s">
        <v>90</v>
      </c>
    </row>
    <row r="129" spans="1:65" s="2" customFormat="1" ht="24.15" customHeight="1">
      <c r="A129" s="37"/>
      <c r="B129" s="38"/>
      <c r="C129" s="210" t="s">
        <v>153</v>
      </c>
      <c r="D129" s="210" t="s">
        <v>155</v>
      </c>
      <c r="E129" s="211" t="s">
        <v>3635</v>
      </c>
      <c r="F129" s="212" t="s">
        <v>3636</v>
      </c>
      <c r="G129" s="213" t="s">
        <v>220</v>
      </c>
      <c r="H129" s="214">
        <v>2505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47</v>
      </c>
      <c r="O129" s="90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153</v>
      </c>
      <c r="AT129" s="222" t="s">
        <v>155</v>
      </c>
      <c r="AU129" s="222" t="s">
        <v>90</v>
      </c>
      <c r="AY129" s="15" t="s">
        <v>154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5" t="s">
        <v>90</v>
      </c>
      <c r="BK129" s="223">
        <f>ROUND(I129*H129,2)</f>
        <v>0</v>
      </c>
      <c r="BL129" s="15" t="s">
        <v>153</v>
      </c>
      <c r="BM129" s="222" t="s">
        <v>3637</v>
      </c>
    </row>
    <row r="130" spans="1:47" s="2" customFormat="1" ht="12">
      <c r="A130" s="37"/>
      <c r="B130" s="38"/>
      <c r="C130" s="39"/>
      <c r="D130" s="224" t="s">
        <v>160</v>
      </c>
      <c r="E130" s="39"/>
      <c r="F130" s="225" t="s">
        <v>3634</v>
      </c>
      <c r="G130" s="39"/>
      <c r="H130" s="39"/>
      <c r="I130" s="226"/>
      <c r="J130" s="39"/>
      <c r="K130" s="39"/>
      <c r="L130" s="43"/>
      <c r="M130" s="227"/>
      <c r="N130" s="22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160</v>
      </c>
      <c r="AU130" s="15" t="s">
        <v>90</v>
      </c>
    </row>
    <row r="131" spans="1:65" s="2" customFormat="1" ht="24.15" customHeight="1">
      <c r="A131" s="37"/>
      <c r="B131" s="38"/>
      <c r="C131" s="210" t="s">
        <v>176</v>
      </c>
      <c r="D131" s="210" t="s">
        <v>155</v>
      </c>
      <c r="E131" s="211" t="s">
        <v>3638</v>
      </c>
      <c r="F131" s="212" t="s">
        <v>3639</v>
      </c>
      <c r="G131" s="213" t="s">
        <v>324</v>
      </c>
      <c r="H131" s="214">
        <v>25.05</v>
      </c>
      <c r="I131" s="215"/>
      <c r="J131" s="216">
        <f>ROUND(I131*H131,2)</f>
        <v>0</v>
      </c>
      <c r="K131" s="217"/>
      <c r="L131" s="43"/>
      <c r="M131" s="218" t="s">
        <v>1</v>
      </c>
      <c r="N131" s="219" t="s">
        <v>47</v>
      </c>
      <c r="O131" s="90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153</v>
      </c>
      <c r="AT131" s="222" t="s">
        <v>155</v>
      </c>
      <c r="AU131" s="222" t="s">
        <v>90</v>
      </c>
      <c r="AY131" s="15" t="s">
        <v>154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90</v>
      </c>
      <c r="BK131" s="223">
        <f>ROUND(I131*H131,2)</f>
        <v>0</v>
      </c>
      <c r="BL131" s="15" t="s">
        <v>153</v>
      </c>
      <c r="BM131" s="222" t="s">
        <v>3640</v>
      </c>
    </row>
    <row r="132" spans="1:47" s="2" customFormat="1" ht="12">
      <c r="A132" s="37"/>
      <c r="B132" s="38"/>
      <c r="C132" s="39"/>
      <c r="D132" s="224" t="s">
        <v>160</v>
      </c>
      <c r="E132" s="39"/>
      <c r="F132" s="225" t="s">
        <v>3641</v>
      </c>
      <c r="G132" s="39"/>
      <c r="H132" s="39"/>
      <c r="I132" s="226"/>
      <c r="J132" s="39"/>
      <c r="K132" s="39"/>
      <c r="L132" s="43"/>
      <c r="M132" s="227"/>
      <c r="N132" s="22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160</v>
      </c>
      <c r="AU132" s="15" t="s">
        <v>90</v>
      </c>
    </row>
    <row r="133" spans="1:51" s="13" customFormat="1" ht="12">
      <c r="A133" s="13"/>
      <c r="B133" s="239"/>
      <c r="C133" s="240"/>
      <c r="D133" s="224" t="s">
        <v>223</v>
      </c>
      <c r="E133" s="241" t="s">
        <v>1776</v>
      </c>
      <c r="F133" s="242" t="s">
        <v>3642</v>
      </c>
      <c r="G133" s="240"/>
      <c r="H133" s="243">
        <v>25.05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223</v>
      </c>
      <c r="AU133" s="249" t="s">
        <v>90</v>
      </c>
      <c r="AV133" s="13" t="s">
        <v>162</v>
      </c>
      <c r="AW133" s="13" t="s">
        <v>38</v>
      </c>
      <c r="AX133" s="13" t="s">
        <v>90</v>
      </c>
      <c r="AY133" s="249" t="s">
        <v>154</v>
      </c>
    </row>
    <row r="134" spans="1:65" s="2" customFormat="1" ht="24.15" customHeight="1">
      <c r="A134" s="37"/>
      <c r="B134" s="38"/>
      <c r="C134" s="210" t="s">
        <v>181</v>
      </c>
      <c r="D134" s="210" t="s">
        <v>155</v>
      </c>
      <c r="E134" s="211" t="s">
        <v>3643</v>
      </c>
      <c r="F134" s="212" t="s">
        <v>3644</v>
      </c>
      <c r="G134" s="213" t="s">
        <v>220</v>
      </c>
      <c r="H134" s="214">
        <v>2505</v>
      </c>
      <c r="I134" s="215"/>
      <c r="J134" s="216">
        <f>ROUND(I134*H134,2)</f>
        <v>0</v>
      </c>
      <c r="K134" s="217"/>
      <c r="L134" s="43"/>
      <c r="M134" s="218" t="s">
        <v>1</v>
      </c>
      <c r="N134" s="219" t="s">
        <v>47</v>
      </c>
      <c r="O134" s="90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153</v>
      </c>
      <c r="AT134" s="222" t="s">
        <v>155</v>
      </c>
      <c r="AU134" s="222" t="s">
        <v>90</v>
      </c>
      <c r="AY134" s="15" t="s">
        <v>154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5" t="s">
        <v>90</v>
      </c>
      <c r="BK134" s="223">
        <f>ROUND(I134*H134,2)</f>
        <v>0</v>
      </c>
      <c r="BL134" s="15" t="s">
        <v>153</v>
      </c>
      <c r="BM134" s="222" t="s">
        <v>3645</v>
      </c>
    </row>
    <row r="135" spans="1:47" s="2" customFormat="1" ht="12">
      <c r="A135" s="37"/>
      <c r="B135" s="38"/>
      <c r="C135" s="39"/>
      <c r="D135" s="224" t="s">
        <v>160</v>
      </c>
      <c r="E135" s="39"/>
      <c r="F135" s="225" t="s">
        <v>3641</v>
      </c>
      <c r="G135" s="39"/>
      <c r="H135" s="39"/>
      <c r="I135" s="226"/>
      <c r="J135" s="39"/>
      <c r="K135" s="39"/>
      <c r="L135" s="43"/>
      <c r="M135" s="227"/>
      <c r="N135" s="22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160</v>
      </c>
      <c r="AU135" s="15" t="s">
        <v>90</v>
      </c>
    </row>
    <row r="136" spans="1:65" s="2" customFormat="1" ht="14.4" customHeight="1">
      <c r="A136" s="37"/>
      <c r="B136" s="38"/>
      <c r="C136" s="255" t="s">
        <v>185</v>
      </c>
      <c r="D136" s="255" t="s">
        <v>253</v>
      </c>
      <c r="E136" s="256" t="s">
        <v>536</v>
      </c>
      <c r="F136" s="257" t="s">
        <v>537</v>
      </c>
      <c r="G136" s="258" t="s">
        <v>538</v>
      </c>
      <c r="H136" s="259">
        <v>75.15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47</v>
      </c>
      <c r="O136" s="90"/>
      <c r="P136" s="220">
        <f>O136*H136</f>
        <v>0</v>
      </c>
      <c r="Q136" s="220">
        <v>0.001</v>
      </c>
      <c r="R136" s="220">
        <f>Q136*H136</f>
        <v>0.07515000000000001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192</v>
      </c>
      <c r="AT136" s="222" t="s">
        <v>253</v>
      </c>
      <c r="AU136" s="222" t="s">
        <v>90</v>
      </c>
      <c r="AY136" s="15" t="s">
        <v>154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5" t="s">
        <v>90</v>
      </c>
      <c r="BK136" s="223">
        <f>ROUND(I136*H136,2)</f>
        <v>0</v>
      </c>
      <c r="BL136" s="15" t="s">
        <v>153</v>
      </c>
      <c r="BM136" s="222" t="s">
        <v>3646</v>
      </c>
    </row>
    <row r="137" spans="1:47" s="2" customFormat="1" ht="12">
      <c r="A137" s="37"/>
      <c r="B137" s="38"/>
      <c r="C137" s="39"/>
      <c r="D137" s="224" t="s">
        <v>160</v>
      </c>
      <c r="E137" s="39"/>
      <c r="F137" s="225" t="s">
        <v>3647</v>
      </c>
      <c r="G137" s="39"/>
      <c r="H137" s="39"/>
      <c r="I137" s="226"/>
      <c r="J137" s="39"/>
      <c r="K137" s="39"/>
      <c r="L137" s="43"/>
      <c r="M137" s="227"/>
      <c r="N137" s="22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160</v>
      </c>
      <c r="AU137" s="15" t="s">
        <v>90</v>
      </c>
    </row>
    <row r="138" spans="1:51" s="13" customFormat="1" ht="12">
      <c r="A138" s="13"/>
      <c r="B138" s="239"/>
      <c r="C138" s="240"/>
      <c r="D138" s="224" t="s">
        <v>223</v>
      </c>
      <c r="E138" s="241" t="s">
        <v>365</v>
      </c>
      <c r="F138" s="242" t="s">
        <v>3648</v>
      </c>
      <c r="G138" s="240"/>
      <c r="H138" s="243">
        <v>75.15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223</v>
      </c>
      <c r="AU138" s="249" t="s">
        <v>90</v>
      </c>
      <c r="AV138" s="13" t="s">
        <v>162</v>
      </c>
      <c r="AW138" s="13" t="s">
        <v>38</v>
      </c>
      <c r="AX138" s="13" t="s">
        <v>82</v>
      </c>
      <c r="AY138" s="249" t="s">
        <v>154</v>
      </c>
    </row>
    <row r="139" spans="1:51" s="13" customFormat="1" ht="12">
      <c r="A139" s="13"/>
      <c r="B139" s="239"/>
      <c r="C139" s="240"/>
      <c r="D139" s="224" t="s">
        <v>223</v>
      </c>
      <c r="E139" s="241" t="s">
        <v>1786</v>
      </c>
      <c r="F139" s="242" t="s">
        <v>3649</v>
      </c>
      <c r="G139" s="240"/>
      <c r="H139" s="243">
        <v>75.15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223</v>
      </c>
      <c r="AU139" s="249" t="s">
        <v>90</v>
      </c>
      <c r="AV139" s="13" t="s">
        <v>162</v>
      </c>
      <c r="AW139" s="13" t="s">
        <v>38</v>
      </c>
      <c r="AX139" s="13" t="s">
        <v>90</v>
      </c>
      <c r="AY139" s="249" t="s">
        <v>154</v>
      </c>
    </row>
    <row r="140" spans="1:65" s="2" customFormat="1" ht="14.4" customHeight="1">
      <c r="A140" s="37"/>
      <c r="B140" s="38"/>
      <c r="C140" s="210" t="s">
        <v>192</v>
      </c>
      <c r="D140" s="210" t="s">
        <v>155</v>
      </c>
      <c r="E140" s="211" t="s">
        <v>3650</v>
      </c>
      <c r="F140" s="212" t="s">
        <v>3651</v>
      </c>
      <c r="G140" s="213" t="s">
        <v>220</v>
      </c>
      <c r="H140" s="214">
        <v>2505</v>
      </c>
      <c r="I140" s="215"/>
      <c r="J140" s="216">
        <f>ROUND(I140*H140,2)</f>
        <v>0</v>
      </c>
      <c r="K140" s="217"/>
      <c r="L140" s="43"/>
      <c r="M140" s="218" t="s">
        <v>1</v>
      </c>
      <c r="N140" s="219" t="s">
        <v>47</v>
      </c>
      <c r="O140" s="90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153</v>
      </c>
      <c r="AT140" s="222" t="s">
        <v>155</v>
      </c>
      <c r="AU140" s="222" t="s">
        <v>90</v>
      </c>
      <c r="AY140" s="15" t="s">
        <v>154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5" t="s">
        <v>90</v>
      </c>
      <c r="BK140" s="223">
        <f>ROUND(I140*H140,2)</f>
        <v>0</v>
      </c>
      <c r="BL140" s="15" t="s">
        <v>153</v>
      </c>
      <c r="BM140" s="222" t="s">
        <v>3652</v>
      </c>
    </row>
    <row r="141" spans="1:47" s="2" customFormat="1" ht="12">
      <c r="A141" s="37"/>
      <c r="B141" s="38"/>
      <c r="C141" s="39"/>
      <c r="D141" s="224" t="s">
        <v>160</v>
      </c>
      <c r="E141" s="39"/>
      <c r="F141" s="225" t="s">
        <v>3634</v>
      </c>
      <c r="G141" s="39"/>
      <c r="H141" s="39"/>
      <c r="I141" s="226"/>
      <c r="J141" s="39"/>
      <c r="K141" s="39"/>
      <c r="L141" s="43"/>
      <c r="M141" s="227"/>
      <c r="N141" s="22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160</v>
      </c>
      <c r="AU141" s="15" t="s">
        <v>90</v>
      </c>
    </row>
    <row r="142" spans="1:65" s="2" customFormat="1" ht="37.8" customHeight="1">
      <c r="A142" s="37"/>
      <c r="B142" s="38"/>
      <c r="C142" s="210" t="s">
        <v>197</v>
      </c>
      <c r="D142" s="210" t="s">
        <v>155</v>
      </c>
      <c r="E142" s="211" t="s">
        <v>3653</v>
      </c>
      <c r="F142" s="212" t="s">
        <v>3654</v>
      </c>
      <c r="G142" s="213" t="s">
        <v>220</v>
      </c>
      <c r="H142" s="214">
        <v>2505</v>
      </c>
      <c r="I142" s="215"/>
      <c r="J142" s="216">
        <f>ROUND(I142*H142,2)</f>
        <v>0</v>
      </c>
      <c r="K142" s="217"/>
      <c r="L142" s="43"/>
      <c r="M142" s="218" t="s">
        <v>1</v>
      </c>
      <c r="N142" s="219" t="s">
        <v>47</v>
      </c>
      <c r="O142" s="90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153</v>
      </c>
      <c r="AT142" s="222" t="s">
        <v>155</v>
      </c>
      <c r="AU142" s="222" t="s">
        <v>90</v>
      </c>
      <c r="AY142" s="15" t="s">
        <v>154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5" t="s">
        <v>90</v>
      </c>
      <c r="BK142" s="223">
        <f>ROUND(I142*H142,2)</f>
        <v>0</v>
      </c>
      <c r="BL142" s="15" t="s">
        <v>153</v>
      </c>
      <c r="BM142" s="222" t="s">
        <v>3655</v>
      </c>
    </row>
    <row r="143" spans="1:47" s="2" customFormat="1" ht="12">
      <c r="A143" s="37"/>
      <c r="B143" s="38"/>
      <c r="C143" s="39"/>
      <c r="D143" s="224" t="s">
        <v>160</v>
      </c>
      <c r="E143" s="39"/>
      <c r="F143" s="225" t="s">
        <v>3641</v>
      </c>
      <c r="G143" s="39"/>
      <c r="H143" s="39"/>
      <c r="I143" s="226"/>
      <c r="J143" s="39"/>
      <c r="K143" s="39"/>
      <c r="L143" s="43"/>
      <c r="M143" s="227"/>
      <c r="N143" s="22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160</v>
      </c>
      <c r="AU143" s="15" t="s">
        <v>90</v>
      </c>
    </row>
    <row r="144" spans="1:65" s="2" customFormat="1" ht="14.4" customHeight="1">
      <c r="A144" s="37"/>
      <c r="B144" s="38"/>
      <c r="C144" s="255" t="s">
        <v>201</v>
      </c>
      <c r="D144" s="255" t="s">
        <v>253</v>
      </c>
      <c r="E144" s="256" t="s">
        <v>3656</v>
      </c>
      <c r="F144" s="257" t="s">
        <v>3657</v>
      </c>
      <c r="G144" s="258" t="s">
        <v>486</v>
      </c>
      <c r="H144" s="259">
        <v>8.367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47</v>
      </c>
      <c r="O144" s="90"/>
      <c r="P144" s="220">
        <f>O144*H144</f>
        <v>0</v>
      </c>
      <c r="Q144" s="220">
        <v>1</v>
      </c>
      <c r="R144" s="220">
        <f>Q144*H144</f>
        <v>8.367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192</v>
      </c>
      <c r="AT144" s="222" t="s">
        <v>253</v>
      </c>
      <c r="AU144" s="222" t="s">
        <v>90</v>
      </c>
      <c r="AY144" s="15" t="s">
        <v>154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90</v>
      </c>
      <c r="BK144" s="223">
        <f>ROUND(I144*H144,2)</f>
        <v>0</v>
      </c>
      <c r="BL144" s="15" t="s">
        <v>153</v>
      </c>
      <c r="BM144" s="222" t="s">
        <v>3658</v>
      </c>
    </row>
    <row r="145" spans="1:65" s="2" customFormat="1" ht="37.8" customHeight="1">
      <c r="A145" s="37"/>
      <c r="B145" s="38"/>
      <c r="C145" s="210" t="s">
        <v>207</v>
      </c>
      <c r="D145" s="210" t="s">
        <v>155</v>
      </c>
      <c r="E145" s="211" t="s">
        <v>3659</v>
      </c>
      <c r="F145" s="212" t="s">
        <v>3660</v>
      </c>
      <c r="G145" s="213" t="s">
        <v>3661</v>
      </c>
      <c r="H145" s="214">
        <v>0.251</v>
      </c>
      <c r="I145" s="215"/>
      <c r="J145" s="216">
        <f>ROUND(I145*H145,2)</f>
        <v>0</v>
      </c>
      <c r="K145" s="217"/>
      <c r="L145" s="43"/>
      <c r="M145" s="218" t="s">
        <v>1</v>
      </c>
      <c r="N145" s="219" t="s">
        <v>47</v>
      </c>
      <c r="O145" s="90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153</v>
      </c>
      <c r="AT145" s="222" t="s">
        <v>155</v>
      </c>
      <c r="AU145" s="222" t="s">
        <v>90</v>
      </c>
      <c r="AY145" s="15" t="s">
        <v>154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5" t="s">
        <v>90</v>
      </c>
      <c r="BK145" s="223">
        <f>ROUND(I145*H145,2)</f>
        <v>0</v>
      </c>
      <c r="BL145" s="15" t="s">
        <v>153</v>
      </c>
      <c r="BM145" s="222" t="s">
        <v>3662</v>
      </c>
    </row>
    <row r="146" spans="1:47" s="2" customFormat="1" ht="12">
      <c r="A146" s="37"/>
      <c r="B146" s="38"/>
      <c r="C146" s="39"/>
      <c r="D146" s="224" t="s">
        <v>160</v>
      </c>
      <c r="E146" s="39"/>
      <c r="F146" s="225" t="s">
        <v>3663</v>
      </c>
      <c r="G146" s="39"/>
      <c r="H146" s="39"/>
      <c r="I146" s="226"/>
      <c r="J146" s="39"/>
      <c r="K146" s="39"/>
      <c r="L146" s="43"/>
      <c r="M146" s="227"/>
      <c r="N146" s="22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5" t="s">
        <v>160</v>
      </c>
      <c r="AU146" s="15" t="s">
        <v>90</v>
      </c>
    </row>
    <row r="147" spans="1:65" s="2" customFormat="1" ht="49.05" customHeight="1">
      <c r="A147" s="37"/>
      <c r="B147" s="38"/>
      <c r="C147" s="210" t="s">
        <v>212</v>
      </c>
      <c r="D147" s="210" t="s">
        <v>155</v>
      </c>
      <c r="E147" s="211" t="s">
        <v>3664</v>
      </c>
      <c r="F147" s="212" t="s">
        <v>3665</v>
      </c>
      <c r="G147" s="213" t="s">
        <v>220</v>
      </c>
      <c r="H147" s="214">
        <v>2505</v>
      </c>
      <c r="I147" s="215"/>
      <c r="J147" s="216">
        <f>ROUND(I147*H147,2)</f>
        <v>0</v>
      </c>
      <c r="K147" s="217"/>
      <c r="L147" s="43"/>
      <c r="M147" s="218" t="s">
        <v>1</v>
      </c>
      <c r="N147" s="219" t="s">
        <v>47</v>
      </c>
      <c r="O147" s="90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153</v>
      </c>
      <c r="AT147" s="222" t="s">
        <v>155</v>
      </c>
      <c r="AU147" s="222" t="s">
        <v>90</v>
      </c>
      <c r="AY147" s="15" t="s">
        <v>154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5" t="s">
        <v>90</v>
      </c>
      <c r="BK147" s="223">
        <f>ROUND(I147*H147,2)</f>
        <v>0</v>
      </c>
      <c r="BL147" s="15" t="s">
        <v>153</v>
      </c>
      <c r="BM147" s="222" t="s">
        <v>3666</v>
      </c>
    </row>
    <row r="148" spans="1:47" s="2" customFormat="1" ht="12">
      <c r="A148" s="37"/>
      <c r="B148" s="38"/>
      <c r="C148" s="39"/>
      <c r="D148" s="224" t="s">
        <v>160</v>
      </c>
      <c r="E148" s="39"/>
      <c r="F148" s="225" t="s">
        <v>3641</v>
      </c>
      <c r="G148" s="39"/>
      <c r="H148" s="39"/>
      <c r="I148" s="226"/>
      <c r="J148" s="39"/>
      <c r="K148" s="39"/>
      <c r="L148" s="43"/>
      <c r="M148" s="227"/>
      <c r="N148" s="22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160</v>
      </c>
      <c r="AU148" s="15" t="s">
        <v>90</v>
      </c>
    </row>
    <row r="149" spans="1:65" s="2" customFormat="1" ht="24.15" customHeight="1">
      <c r="A149" s="37"/>
      <c r="B149" s="38"/>
      <c r="C149" s="210" t="s">
        <v>217</v>
      </c>
      <c r="D149" s="210" t="s">
        <v>155</v>
      </c>
      <c r="E149" s="211" t="s">
        <v>3667</v>
      </c>
      <c r="F149" s="212" t="s">
        <v>3668</v>
      </c>
      <c r="G149" s="213" t="s">
        <v>486</v>
      </c>
      <c r="H149" s="214">
        <v>0.251</v>
      </c>
      <c r="I149" s="215"/>
      <c r="J149" s="216">
        <f>ROUND(I149*H149,2)</f>
        <v>0</v>
      </c>
      <c r="K149" s="217"/>
      <c r="L149" s="43"/>
      <c r="M149" s="218" t="s">
        <v>1</v>
      </c>
      <c r="N149" s="219" t="s">
        <v>47</v>
      </c>
      <c r="O149" s="90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2" t="s">
        <v>153</v>
      </c>
      <c r="AT149" s="222" t="s">
        <v>155</v>
      </c>
      <c r="AU149" s="222" t="s">
        <v>90</v>
      </c>
      <c r="AY149" s="15" t="s">
        <v>154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5" t="s">
        <v>90</v>
      </c>
      <c r="BK149" s="223">
        <f>ROUND(I149*H149,2)</f>
        <v>0</v>
      </c>
      <c r="BL149" s="15" t="s">
        <v>153</v>
      </c>
      <c r="BM149" s="222" t="s">
        <v>3669</v>
      </c>
    </row>
    <row r="150" spans="1:47" s="2" customFormat="1" ht="12">
      <c r="A150" s="37"/>
      <c r="B150" s="38"/>
      <c r="C150" s="39"/>
      <c r="D150" s="224" t="s">
        <v>160</v>
      </c>
      <c r="E150" s="39"/>
      <c r="F150" s="225" t="s">
        <v>3670</v>
      </c>
      <c r="G150" s="39"/>
      <c r="H150" s="39"/>
      <c r="I150" s="226"/>
      <c r="J150" s="39"/>
      <c r="K150" s="39"/>
      <c r="L150" s="43"/>
      <c r="M150" s="227"/>
      <c r="N150" s="22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160</v>
      </c>
      <c r="AU150" s="15" t="s">
        <v>90</v>
      </c>
    </row>
    <row r="151" spans="1:51" s="13" customFormat="1" ht="12">
      <c r="A151" s="13"/>
      <c r="B151" s="239"/>
      <c r="C151" s="240"/>
      <c r="D151" s="224" t="s">
        <v>223</v>
      </c>
      <c r="E151" s="241" t="s">
        <v>233</v>
      </c>
      <c r="F151" s="242" t="s">
        <v>3671</v>
      </c>
      <c r="G151" s="240"/>
      <c r="H151" s="243">
        <v>0.251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223</v>
      </c>
      <c r="AU151" s="249" t="s">
        <v>90</v>
      </c>
      <c r="AV151" s="13" t="s">
        <v>162</v>
      </c>
      <c r="AW151" s="13" t="s">
        <v>38</v>
      </c>
      <c r="AX151" s="13" t="s">
        <v>90</v>
      </c>
      <c r="AY151" s="249" t="s">
        <v>154</v>
      </c>
    </row>
    <row r="152" spans="1:65" s="2" customFormat="1" ht="14.4" customHeight="1">
      <c r="A152" s="37"/>
      <c r="B152" s="38"/>
      <c r="C152" s="255" t="s">
        <v>227</v>
      </c>
      <c r="D152" s="255" t="s">
        <v>253</v>
      </c>
      <c r="E152" s="256" t="s">
        <v>3672</v>
      </c>
      <c r="F152" s="257" t="s">
        <v>3673</v>
      </c>
      <c r="G152" s="258" t="s">
        <v>538</v>
      </c>
      <c r="H152" s="259">
        <v>251</v>
      </c>
      <c r="I152" s="260"/>
      <c r="J152" s="261">
        <f>ROUND(I152*H152,2)</f>
        <v>0</v>
      </c>
      <c r="K152" s="262"/>
      <c r="L152" s="263"/>
      <c r="M152" s="264" t="s">
        <v>1</v>
      </c>
      <c r="N152" s="265" t="s">
        <v>47</v>
      </c>
      <c r="O152" s="90"/>
      <c r="P152" s="220">
        <f>O152*H152</f>
        <v>0</v>
      </c>
      <c r="Q152" s="220">
        <v>0.001</v>
      </c>
      <c r="R152" s="220">
        <f>Q152*H152</f>
        <v>0.251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192</v>
      </c>
      <c r="AT152" s="222" t="s">
        <v>253</v>
      </c>
      <c r="AU152" s="222" t="s">
        <v>90</v>
      </c>
      <c r="AY152" s="15" t="s">
        <v>154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5" t="s">
        <v>90</v>
      </c>
      <c r="BK152" s="223">
        <f>ROUND(I152*H152,2)</f>
        <v>0</v>
      </c>
      <c r="BL152" s="15" t="s">
        <v>153</v>
      </c>
      <c r="BM152" s="222" t="s">
        <v>3674</v>
      </c>
    </row>
    <row r="153" spans="1:47" s="2" customFormat="1" ht="12">
      <c r="A153" s="37"/>
      <c r="B153" s="38"/>
      <c r="C153" s="39"/>
      <c r="D153" s="224" t="s">
        <v>160</v>
      </c>
      <c r="E153" s="39"/>
      <c r="F153" s="225" t="s">
        <v>3675</v>
      </c>
      <c r="G153" s="39"/>
      <c r="H153" s="39"/>
      <c r="I153" s="226"/>
      <c r="J153" s="39"/>
      <c r="K153" s="39"/>
      <c r="L153" s="43"/>
      <c r="M153" s="227"/>
      <c r="N153" s="22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160</v>
      </c>
      <c r="AU153" s="15" t="s">
        <v>90</v>
      </c>
    </row>
    <row r="154" spans="1:51" s="13" customFormat="1" ht="12">
      <c r="A154" s="13"/>
      <c r="B154" s="239"/>
      <c r="C154" s="240"/>
      <c r="D154" s="224" t="s">
        <v>223</v>
      </c>
      <c r="E154" s="241" t="s">
        <v>256</v>
      </c>
      <c r="F154" s="242" t="s">
        <v>3676</v>
      </c>
      <c r="G154" s="240"/>
      <c r="H154" s="243">
        <v>251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223</v>
      </c>
      <c r="AU154" s="249" t="s">
        <v>90</v>
      </c>
      <c r="AV154" s="13" t="s">
        <v>162</v>
      </c>
      <c r="AW154" s="13" t="s">
        <v>38</v>
      </c>
      <c r="AX154" s="13" t="s">
        <v>82</v>
      </c>
      <c r="AY154" s="249" t="s">
        <v>154</v>
      </c>
    </row>
    <row r="155" spans="1:51" s="13" customFormat="1" ht="12">
      <c r="A155" s="13"/>
      <c r="B155" s="239"/>
      <c r="C155" s="240"/>
      <c r="D155" s="224" t="s">
        <v>223</v>
      </c>
      <c r="E155" s="241" t="s">
        <v>258</v>
      </c>
      <c r="F155" s="242" t="s">
        <v>3677</v>
      </c>
      <c r="G155" s="240"/>
      <c r="H155" s="243">
        <v>251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223</v>
      </c>
      <c r="AU155" s="249" t="s">
        <v>90</v>
      </c>
      <c r="AV155" s="13" t="s">
        <v>162</v>
      </c>
      <c r="AW155" s="13" t="s">
        <v>38</v>
      </c>
      <c r="AX155" s="13" t="s">
        <v>90</v>
      </c>
      <c r="AY155" s="249" t="s">
        <v>154</v>
      </c>
    </row>
    <row r="156" spans="1:65" s="2" customFormat="1" ht="24.15" customHeight="1">
      <c r="A156" s="37"/>
      <c r="B156" s="38"/>
      <c r="C156" s="210" t="s">
        <v>8</v>
      </c>
      <c r="D156" s="210" t="s">
        <v>155</v>
      </c>
      <c r="E156" s="211" t="s">
        <v>3678</v>
      </c>
      <c r="F156" s="212" t="s">
        <v>3679</v>
      </c>
      <c r="G156" s="213" t="s">
        <v>220</v>
      </c>
      <c r="H156" s="214">
        <v>2505</v>
      </c>
      <c r="I156" s="215"/>
      <c r="J156" s="216">
        <f>ROUND(I156*H156,2)</f>
        <v>0</v>
      </c>
      <c r="K156" s="217"/>
      <c r="L156" s="43"/>
      <c r="M156" s="218" t="s">
        <v>1</v>
      </c>
      <c r="N156" s="219" t="s">
        <v>47</v>
      </c>
      <c r="O156" s="90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153</v>
      </c>
      <c r="AT156" s="222" t="s">
        <v>155</v>
      </c>
      <c r="AU156" s="222" t="s">
        <v>90</v>
      </c>
      <c r="AY156" s="15" t="s">
        <v>154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5" t="s">
        <v>90</v>
      </c>
      <c r="BK156" s="223">
        <f>ROUND(I156*H156,2)</f>
        <v>0</v>
      </c>
      <c r="BL156" s="15" t="s">
        <v>153</v>
      </c>
      <c r="BM156" s="222" t="s">
        <v>3680</v>
      </c>
    </row>
    <row r="157" spans="1:47" s="2" customFormat="1" ht="12">
      <c r="A157" s="37"/>
      <c r="B157" s="38"/>
      <c r="C157" s="39"/>
      <c r="D157" s="224" t="s">
        <v>160</v>
      </c>
      <c r="E157" s="39"/>
      <c r="F157" s="225" t="s">
        <v>3641</v>
      </c>
      <c r="G157" s="39"/>
      <c r="H157" s="39"/>
      <c r="I157" s="226"/>
      <c r="J157" s="39"/>
      <c r="K157" s="39"/>
      <c r="L157" s="43"/>
      <c r="M157" s="227"/>
      <c r="N157" s="22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160</v>
      </c>
      <c r="AU157" s="15" t="s">
        <v>90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418</v>
      </c>
      <c r="F158" s="242" t="s">
        <v>3681</v>
      </c>
      <c r="G158" s="240"/>
      <c r="H158" s="243">
        <v>2505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82</v>
      </c>
      <c r="AY158" s="249" t="s">
        <v>154</v>
      </c>
    </row>
    <row r="159" spans="1:51" s="13" customFormat="1" ht="12">
      <c r="A159" s="13"/>
      <c r="B159" s="239"/>
      <c r="C159" s="240"/>
      <c r="D159" s="224" t="s">
        <v>223</v>
      </c>
      <c r="E159" s="241" t="s">
        <v>2080</v>
      </c>
      <c r="F159" s="242" t="s">
        <v>3682</v>
      </c>
      <c r="G159" s="240"/>
      <c r="H159" s="243">
        <v>2505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223</v>
      </c>
      <c r="AU159" s="249" t="s">
        <v>90</v>
      </c>
      <c r="AV159" s="13" t="s">
        <v>162</v>
      </c>
      <c r="AW159" s="13" t="s">
        <v>38</v>
      </c>
      <c r="AX159" s="13" t="s">
        <v>90</v>
      </c>
      <c r="AY159" s="249" t="s">
        <v>154</v>
      </c>
    </row>
    <row r="160" spans="1:65" s="2" customFormat="1" ht="14.4" customHeight="1">
      <c r="A160" s="37"/>
      <c r="B160" s="38"/>
      <c r="C160" s="210" t="s">
        <v>260</v>
      </c>
      <c r="D160" s="210" t="s">
        <v>155</v>
      </c>
      <c r="E160" s="211" t="s">
        <v>3683</v>
      </c>
      <c r="F160" s="212" t="s">
        <v>3684</v>
      </c>
      <c r="G160" s="213" t="s">
        <v>220</v>
      </c>
      <c r="H160" s="214">
        <v>2505</v>
      </c>
      <c r="I160" s="215"/>
      <c r="J160" s="216">
        <f>ROUND(I160*H160,2)</f>
        <v>0</v>
      </c>
      <c r="K160" s="217"/>
      <c r="L160" s="43"/>
      <c r="M160" s="218" t="s">
        <v>1</v>
      </c>
      <c r="N160" s="219" t="s">
        <v>47</v>
      </c>
      <c r="O160" s="90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2" t="s">
        <v>153</v>
      </c>
      <c r="AT160" s="222" t="s">
        <v>155</v>
      </c>
      <c r="AU160" s="222" t="s">
        <v>90</v>
      </c>
      <c r="AY160" s="15" t="s">
        <v>154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5" t="s">
        <v>90</v>
      </c>
      <c r="BK160" s="223">
        <f>ROUND(I160*H160,2)</f>
        <v>0</v>
      </c>
      <c r="BL160" s="15" t="s">
        <v>153</v>
      </c>
      <c r="BM160" s="222" t="s">
        <v>3685</v>
      </c>
    </row>
    <row r="161" spans="1:47" s="2" customFormat="1" ht="12">
      <c r="A161" s="37"/>
      <c r="B161" s="38"/>
      <c r="C161" s="39"/>
      <c r="D161" s="224" t="s">
        <v>160</v>
      </c>
      <c r="E161" s="39"/>
      <c r="F161" s="225" t="s">
        <v>3641</v>
      </c>
      <c r="G161" s="39"/>
      <c r="H161" s="39"/>
      <c r="I161" s="226"/>
      <c r="J161" s="39"/>
      <c r="K161" s="39"/>
      <c r="L161" s="43"/>
      <c r="M161" s="227"/>
      <c r="N161" s="22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160</v>
      </c>
      <c r="AU161" s="15" t="s">
        <v>90</v>
      </c>
    </row>
    <row r="162" spans="1:65" s="2" customFormat="1" ht="14.4" customHeight="1">
      <c r="A162" s="37"/>
      <c r="B162" s="38"/>
      <c r="C162" s="210" t="s">
        <v>265</v>
      </c>
      <c r="D162" s="210" t="s">
        <v>155</v>
      </c>
      <c r="E162" s="211" t="s">
        <v>3686</v>
      </c>
      <c r="F162" s="212" t="s">
        <v>3687</v>
      </c>
      <c r="G162" s="213" t="s">
        <v>324</v>
      </c>
      <c r="H162" s="214">
        <v>37.575</v>
      </c>
      <c r="I162" s="215"/>
      <c r="J162" s="216">
        <f>ROUND(I162*H162,2)</f>
        <v>0</v>
      </c>
      <c r="K162" s="217"/>
      <c r="L162" s="43"/>
      <c r="M162" s="218" t="s">
        <v>1</v>
      </c>
      <c r="N162" s="219" t="s">
        <v>47</v>
      </c>
      <c r="O162" s="90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2" t="s">
        <v>153</v>
      </c>
      <c r="AT162" s="222" t="s">
        <v>155</v>
      </c>
      <c r="AU162" s="222" t="s">
        <v>90</v>
      </c>
      <c r="AY162" s="15" t="s">
        <v>154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5" t="s">
        <v>90</v>
      </c>
      <c r="BK162" s="223">
        <f>ROUND(I162*H162,2)</f>
        <v>0</v>
      </c>
      <c r="BL162" s="15" t="s">
        <v>153</v>
      </c>
      <c r="BM162" s="222" t="s">
        <v>3688</v>
      </c>
    </row>
    <row r="163" spans="1:47" s="2" customFormat="1" ht="12">
      <c r="A163" s="37"/>
      <c r="B163" s="38"/>
      <c r="C163" s="39"/>
      <c r="D163" s="224" t="s">
        <v>160</v>
      </c>
      <c r="E163" s="39"/>
      <c r="F163" s="225" t="s">
        <v>3641</v>
      </c>
      <c r="G163" s="39"/>
      <c r="H163" s="39"/>
      <c r="I163" s="226"/>
      <c r="J163" s="39"/>
      <c r="K163" s="39"/>
      <c r="L163" s="43"/>
      <c r="M163" s="227"/>
      <c r="N163" s="22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160</v>
      </c>
      <c r="AU163" s="15" t="s">
        <v>90</v>
      </c>
    </row>
    <row r="164" spans="1:51" s="13" customFormat="1" ht="12">
      <c r="A164" s="13"/>
      <c r="B164" s="239"/>
      <c r="C164" s="240"/>
      <c r="D164" s="224" t="s">
        <v>223</v>
      </c>
      <c r="E164" s="241" t="s">
        <v>443</v>
      </c>
      <c r="F164" s="242" t="s">
        <v>3689</v>
      </c>
      <c r="G164" s="240"/>
      <c r="H164" s="243">
        <v>37.575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223</v>
      </c>
      <c r="AU164" s="249" t="s">
        <v>90</v>
      </c>
      <c r="AV164" s="13" t="s">
        <v>162</v>
      </c>
      <c r="AW164" s="13" t="s">
        <v>38</v>
      </c>
      <c r="AX164" s="13" t="s">
        <v>90</v>
      </c>
      <c r="AY164" s="249" t="s">
        <v>154</v>
      </c>
    </row>
    <row r="165" spans="1:65" s="2" customFormat="1" ht="14.4" customHeight="1">
      <c r="A165" s="37"/>
      <c r="B165" s="38"/>
      <c r="C165" s="210" t="s">
        <v>270</v>
      </c>
      <c r="D165" s="210" t="s">
        <v>155</v>
      </c>
      <c r="E165" s="211" t="s">
        <v>3690</v>
      </c>
      <c r="F165" s="212" t="s">
        <v>3691</v>
      </c>
      <c r="G165" s="213" t="s">
        <v>3661</v>
      </c>
      <c r="H165" s="214">
        <v>0.251</v>
      </c>
      <c r="I165" s="215"/>
      <c r="J165" s="216">
        <f>ROUND(I165*H165,2)</f>
        <v>0</v>
      </c>
      <c r="K165" s="217"/>
      <c r="L165" s="43"/>
      <c r="M165" s="218" t="s">
        <v>1</v>
      </c>
      <c r="N165" s="219" t="s">
        <v>47</v>
      </c>
      <c r="O165" s="90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2" t="s">
        <v>153</v>
      </c>
      <c r="AT165" s="222" t="s">
        <v>155</v>
      </c>
      <c r="AU165" s="222" t="s">
        <v>90</v>
      </c>
      <c r="AY165" s="15" t="s">
        <v>154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5" t="s">
        <v>90</v>
      </c>
      <c r="BK165" s="223">
        <f>ROUND(I165*H165,2)</f>
        <v>0</v>
      </c>
      <c r="BL165" s="15" t="s">
        <v>153</v>
      </c>
      <c r="BM165" s="222" t="s">
        <v>3692</v>
      </c>
    </row>
    <row r="166" spans="1:47" s="2" customFormat="1" ht="12">
      <c r="A166" s="37"/>
      <c r="B166" s="38"/>
      <c r="C166" s="39"/>
      <c r="D166" s="224" t="s">
        <v>160</v>
      </c>
      <c r="E166" s="39"/>
      <c r="F166" s="225" t="s">
        <v>3641</v>
      </c>
      <c r="G166" s="39"/>
      <c r="H166" s="39"/>
      <c r="I166" s="226"/>
      <c r="J166" s="39"/>
      <c r="K166" s="39"/>
      <c r="L166" s="43"/>
      <c r="M166" s="272"/>
      <c r="N166" s="273"/>
      <c r="O166" s="252"/>
      <c r="P166" s="252"/>
      <c r="Q166" s="252"/>
      <c r="R166" s="252"/>
      <c r="S166" s="252"/>
      <c r="T166" s="27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160</v>
      </c>
      <c r="AU166" s="15" t="s">
        <v>90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C35" sheet="1" objects="1" scenarios="1" formatColumns="0" formatRows="0" autoFilter="0"/>
  <autoFilter ref="C116:K16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5"/>
      <c r="C3" s="136"/>
      <c r="D3" s="136"/>
      <c r="E3" s="136"/>
      <c r="F3" s="136"/>
      <c r="G3" s="136"/>
      <c r="H3" s="18"/>
    </row>
    <row r="4" spans="2:8" s="1" customFormat="1" ht="24.95" customHeight="1">
      <c r="B4" s="18"/>
      <c r="C4" s="137" t="s">
        <v>3693</v>
      </c>
      <c r="H4" s="18"/>
    </row>
    <row r="5" spans="2:8" s="1" customFormat="1" ht="12" customHeight="1">
      <c r="B5" s="18"/>
      <c r="C5" s="275" t="s">
        <v>13</v>
      </c>
      <c r="D5" s="146" t="s">
        <v>14</v>
      </c>
      <c r="E5" s="1"/>
      <c r="F5" s="1"/>
      <c r="H5" s="18"/>
    </row>
    <row r="6" spans="2:8" s="1" customFormat="1" ht="36.95" customHeight="1">
      <c r="B6" s="18"/>
      <c r="C6" s="276" t="s">
        <v>16</v>
      </c>
      <c r="D6" s="277" t="s">
        <v>17</v>
      </c>
      <c r="E6" s="1"/>
      <c r="F6" s="1"/>
      <c r="H6" s="18"/>
    </row>
    <row r="7" spans="2:8" s="1" customFormat="1" ht="16.5" customHeight="1">
      <c r="B7" s="18"/>
      <c r="C7" s="139" t="s">
        <v>24</v>
      </c>
      <c r="D7" s="143" t="str">
        <f>'Rekapitulace stavby'!AN8</f>
        <v>5. 1. 2021</v>
      </c>
      <c r="H7" s="18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0" customFormat="1" ht="29.25" customHeight="1">
      <c r="A9" s="184"/>
      <c r="B9" s="278"/>
      <c r="C9" s="279" t="s">
        <v>63</v>
      </c>
      <c r="D9" s="280" t="s">
        <v>64</v>
      </c>
      <c r="E9" s="280" t="s">
        <v>140</v>
      </c>
      <c r="F9" s="281" t="s">
        <v>3694</v>
      </c>
      <c r="G9" s="184"/>
      <c r="H9" s="278"/>
    </row>
    <row r="10" spans="1:8" s="2" customFormat="1" ht="26.4" customHeight="1">
      <c r="A10" s="37"/>
      <c r="B10" s="43"/>
      <c r="C10" s="282" t="s">
        <v>3695</v>
      </c>
      <c r="D10" s="282" t="s">
        <v>88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3" t="s">
        <v>225</v>
      </c>
      <c r="D11" s="284" t="s">
        <v>225</v>
      </c>
      <c r="E11" s="285" t="s">
        <v>1</v>
      </c>
      <c r="F11" s="286">
        <v>2000</v>
      </c>
      <c r="G11" s="37"/>
      <c r="H11" s="43"/>
    </row>
    <row r="12" spans="1:8" s="2" customFormat="1" ht="16.8" customHeight="1">
      <c r="A12" s="37"/>
      <c r="B12" s="43"/>
      <c r="C12" s="287" t="s">
        <v>1</v>
      </c>
      <c r="D12" s="287" t="s">
        <v>224</v>
      </c>
      <c r="E12" s="15" t="s">
        <v>1</v>
      </c>
      <c r="F12" s="288">
        <v>0</v>
      </c>
      <c r="G12" s="37"/>
      <c r="H12" s="43"/>
    </row>
    <row r="13" spans="1:8" s="2" customFormat="1" ht="16.8" customHeight="1">
      <c r="A13" s="37"/>
      <c r="B13" s="43"/>
      <c r="C13" s="287" t="s">
        <v>225</v>
      </c>
      <c r="D13" s="287" t="s">
        <v>226</v>
      </c>
      <c r="E13" s="15" t="s">
        <v>1</v>
      </c>
      <c r="F13" s="288">
        <v>2000</v>
      </c>
      <c r="G13" s="37"/>
      <c r="H13" s="43"/>
    </row>
    <row r="14" spans="1:8" s="2" customFormat="1" ht="16.8" customHeight="1">
      <c r="A14" s="37"/>
      <c r="B14" s="43"/>
      <c r="C14" s="283" t="s">
        <v>233</v>
      </c>
      <c r="D14" s="284" t="s">
        <v>233</v>
      </c>
      <c r="E14" s="285" t="s">
        <v>1</v>
      </c>
      <c r="F14" s="286">
        <v>4050</v>
      </c>
      <c r="G14" s="37"/>
      <c r="H14" s="43"/>
    </row>
    <row r="15" spans="1:8" s="2" customFormat="1" ht="16.8" customHeight="1">
      <c r="A15" s="37"/>
      <c r="B15" s="43"/>
      <c r="C15" s="287" t="s">
        <v>1</v>
      </c>
      <c r="D15" s="287" t="s">
        <v>232</v>
      </c>
      <c r="E15" s="15" t="s">
        <v>1</v>
      </c>
      <c r="F15" s="288">
        <v>0</v>
      </c>
      <c r="G15" s="37"/>
      <c r="H15" s="43"/>
    </row>
    <row r="16" spans="1:8" s="2" customFormat="1" ht="16.8" customHeight="1">
      <c r="A16" s="37"/>
      <c r="B16" s="43"/>
      <c r="C16" s="287" t="s">
        <v>233</v>
      </c>
      <c r="D16" s="287" t="s">
        <v>234</v>
      </c>
      <c r="E16" s="15" t="s">
        <v>1</v>
      </c>
      <c r="F16" s="288">
        <v>4050</v>
      </c>
      <c r="G16" s="37"/>
      <c r="H16" s="43"/>
    </row>
    <row r="17" spans="1:8" s="2" customFormat="1" ht="16.8" customHeight="1">
      <c r="A17" s="37"/>
      <c r="B17" s="43"/>
      <c r="C17" s="283" t="s">
        <v>256</v>
      </c>
      <c r="D17" s="284" t="s">
        <v>256</v>
      </c>
      <c r="E17" s="285" t="s">
        <v>1</v>
      </c>
      <c r="F17" s="286">
        <v>1600</v>
      </c>
      <c r="G17" s="37"/>
      <c r="H17" s="43"/>
    </row>
    <row r="18" spans="1:8" s="2" customFormat="1" ht="16.8" customHeight="1">
      <c r="A18" s="37"/>
      <c r="B18" s="43"/>
      <c r="C18" s="287" t="s">
        <v>256</v>
      </c>
      <c r="D18" s="287" t="s">
        <v>257</v>
      </c>
      <c r="E18" s="15" t="s">
        <v>1</v>
      </c>
      <c r="F18" s="288">
        <v>1600</v>
      </c>
      <c r="G18" s="37"/>
      <c r="H18" s="43"/>
    </row>
    <row r="19" spans="1:8" s="2" customFormat="1" ht="16.8" customHeight="1">
      <c r="A19" s="37"/>
      <c r="B19" s="43"/>
      <c r="C19" s="283" t="s">
        <v>237</v>
      </c>
      <c r="D19" s="284" t="s">
        <v>237</v>
      </c>
      <c r="E19" s="285" t="s">
        <v>1</v>
      </c>
      <c r="F19" s="286">
        <v>700</v>
      </c>
      <c r="G19" s="37"/>
      <c r="H19" s="43"/>
    </row>
    <row r="20" spans="1:8" s="2" customFormat="1" ht="16.8" customHeight="1">
      <c r="A20" s="37"/>
      <c r="B20" s="43"/>
      <c r="C20" s="287" t="s">
        <v>1</v>
      </c>
      <c r="D20" s="287" t="s">
        <v>235</v>
      </c>
      <c r="E20" s="15" t="s">
        <v>1</v>
      </c>
      <c r="F20" s="288">
        <v>0</v>
      </c>
      <c r="G20" s="37"/>
      <c r="H20" s="43"/>
    </row>
    <row r="21" spans="1:8" s="2" customFormat="1" ht="16.8" customHeight="1">
      <c r="A21" s="37"/>
      <c r="B21" s="43"/>
      <c r="C21" s="287" t="s">
        <v>1</v>
      </c>
      <c r="D21" s="287" t="s">
        <v>236</v>
      </c>
      <c r="E21" s="15" t="s">
        <v>1</v>
      </c>
      <c r="F21" s="288">
        <v>0</v>
      </c>
      <c r="G21" s="37"/>
      <c r="H21" s="43"/>
    </row>
    <row r="22" spans="1:8" s="2" customFormat="1" ht="16.8" customHeight="1">
      <c r="A22" s="37"/>
      <c r="B22" s="43"/>
      <c r="C22" s="287" t="s">
        <v>237</v>
      </c>
      <c r="D22" s="287" t="s">
        <v>238</v>
      </c>
      <c r="E22" s="15" t="s">
        <v>1</v>
      </c>
      <c r="F22" s="288">
        <v>700</v>
      </c>
      <c r="G22" s="37"/>
      <c r="H22" s="43"/>
    </row>
    <row r="23" spans="1:8" s="2" customFormat="1" ht="16.8" customHeight="1">
      <c r="A23" s="37"/>
      <c r="B23" s="43"/>
      <c r="C23" s="283" t="s">
        <v>258</v>
      </c>
      <c r="D23" s="284" t="s">
        <v>258</v>
      </c>
      <c r="E23" s="285" t="s">
        <v>1</v>
      </c>
      <c r="F23" s="286">
        <v>1600</v>
      </c>
      <c r="G23" s="37"/>
      <c r="H23" s="43"/>
    </row>
    <row r="24" spans="1:8" s="2" customFormat="1" ht="16.8" customHeight="1">
      <c r="A24" s="37"/>
      <c r="B24" s="43"/>
      <c r="C24" s="287" t="s">
        <v>258</v>
      </c>
      <c r="D24" s="287" t="s">
        <v>259</v>
      </c>
      <c r="E24" s="15" t="s">
        <v>1</v>
      </c>
      <c r="F24" s="288">
        <v>1600</v>
      </c>
      <c r="G24" s="37"/>
      <c r="H24" s="43"/>
    </row>
    <row r="25" spans="1:8" s="2" customFormat="1" ht="16.8" customHeight="1">
      <c r="A25" s="37"/>
      <c r="B25" s="43"/>
      <c r="C25" s="283" t="s">
        <v>240</v>
      </c>
      <c r="D25" s="284" t="s">
        <v>240</v>
      </c>
      <c r="E25" s="285" t="s">
        <v>1</v>
      </c>
      <c r="F25" s="286">
        <v>580</v>
      </c>
      <c r="G25" s="37"/>
      <c r="H25" s="43"/>
    </row>
    <row r="26" spans="1:8" s="2" customFormat="1" ht="16.8" customHeight="1">
      <c r="A26" s="37"/>
      <c r="B26" s="43"/>
      <c r="C26" s="287" t="s">
        <v>1</v>
      </c>
      <c r="D26" s="287" t="s">
        <v>239</v>
      </c>
      <c r="E26" s="15" t="s">
        <v>1</v>
      </c>
      <c r="F26" s="288">
        <v>0</v>
      </c>
      <c r="G26" s="37"/>
      <c r="H26" s="43"/>
    </row>
    <row r="27" spans="1:8" s="2" customFormat="1" ht="16.8" customHeight="1">
      <c r="A27" s="37"/>
      <c r="B27" s="43"/>
      <c r="C27" s="287" t="s">
        <v>240</v>
      </c>
      <c r="D27" s="287" t="s">
        <v>241</v>
      </c>
      <c r="E27" s="15" t="s">
        <v>1</v>
      </c>
      <c r="F27" s="288">
        <v>580</v>
      </c>
      <c r="G27" s="37"/>
      <c r="H27" s="43"/>
    </row>
    <row r="28" spans="1:8" s="2" customFormat="1" ht="16.8" customHeight="1">
      <c r="A28" s="37"/>
      <c r="B28" s="43"/>
      <c r="C28" s="283" t="s">
        <v>243</v>
      </c>
      <c r="D28" s="284" t="s">
        <v>243</v>
      </c>
      <c r="E28" s="285" t="s">
        <v>1</v>
      </c>
      <c r="F28" s="286">
        <v>1690</v>
      </c>
      <c r="G28" s="37"/>
      <c r="H28" s="43"/>
    </row>
    <row r="29" spans="1:8" s="2" customFormat="1" ht="16.8" customHeight="1">
      <c r="A29" s="37"/>
      <c r="B29" s="43"/>
      <c r="C29" s="287" t="s">
        <v>1</v>
      </c>
      <c r="D29" s="287" t="s">
        <v>242</v>
      </c>
      <c r="E29" s="15" t="s">
        <v>1</v>
      </c>
      <c r="F29" s="288">
        <v>0</v>
      </c>
      <c r="G29" s="37"/>
      <c r="H29" s="43"/>
    </row>
    <row r="30" spans="1:8" s="2" customFormat="1" ht="16.8" customHeight="1">
      <c r="A30" s="37"/>
      <c r="B30" s="43"/>
      <c r="C30" s="287" t="s">
        <v>243</v>
      </c>
      <c r="D30" s="287" t="s">
        <v>244</v>
      </c>
      <c r="E30" s="15" t="s">
        <v>1</v>
      </c>
      <c r="F30" s="288">
        <v>1690</v>
      </c>
      <c r="G30" s="37"/>
      <c r="H30" s="43"/>
    </row>
    <row r="31" spans="1:8" s="2" customFormat="1" ht="16.8" customHeight="1">
      <c r="A31" s="37"/>
      <c r="B31" s="43"/>
      <c r="C31" s="283" t="s">
        <v>247</v>
      </c>
      <c r="D31" s="284" t="s">
        <v>247</v>
      </c>
      <c r="E31" s="285" t="s">
        <v>1</v>
      </c>
      <c r="F31" s="286">
        <v>3100</v>
      </c>
      <c r="G31" s="37"/>
      <c r="H31" s="43"/>
    </row>
    <row r="32" spans="1:8" s="2" customFormat="1" ht="16.8" customHeight="1">
      <c r="A32" s="37"/>
      <c r="B32" s="43"/>
      <c r="C32" s="287" t="s">
        <v>1</v>
      </c>
      <c r="D32" s="287" t="s">
        <v>245</v>
      </c>
      <c r="E32" s="15" t="s">
        <v>1</v>
      </c>
      <c r="F32" s="288">
        <v>0</v>
      </c>
      <c r="G32" s="37"/>
      <c r="H32" s="43"/>
    </row>
    <row r="33" spans="1:8" s="2" customFormat="1" ht="16.8" customHeight="1">
      <c r="A33" s="37"/>
      <c r="B33" s="43"/>
      <c r="C33" s="287" t="s">
        <v>1</v>
      </c>
      <c r="D33" s="287" t="s">
        <v>246</v>
      </c>
      <c r="E33" s="15" t="s">
        <v>1</v>
      </c>
      <c r="F33" s="288">
        <v>0</v>
      </c>
      <c r="G33" s="37"/>
      <c r="H33" s="43"/>
    </row>
    <row r="34" spans="1:8" s="2" customFormat="1" ht="16.8" customHeight="1">
      <c r="A34" s="37"/>
      <c r="B34" s="43"/>
      <c r="C34" s="287" t="s">
        <v>247</v>
      </c>
      <c r="D34" s="287" t="s">
        <v>248</v>
      </c>
      <c r="E34" s="15" t="s">
        <v>1</v>
      </c>
      <c r="F34" s="288">
        <v>3100</v>
      </c>
      <c r="G34" s="37"/>
      <c r="H34" s="43"/>
    </row>
    <row r="35" spans="1:8" s="2" customFormat="1" ht="16.8" customHeight="1">
      <c r="A35" s="37"/>
      <c r="B35" s="43"/>
      <c r="C35" s="283" t="s">
        <v>249</v>
      </c>
      <c r="D35" s="284" t="s">
        <v>249</v>
      </c>
      <c r="E35" s="285" t="s">
        <v>1</v>
      </c>
      <c r="F35" s="286">
        <v>10120</v>
      </c>
      <c r="G35" s="37"/>
      <c r="H35" s="43"/>
    </row>
    <row r="36" spans="1:8" s="2" customFormat="1" ht="16.8" customHeight="1">
      <c r="A36" s="37"/>
      <c r="B36" s="43"/>
      <c r="C36" s="287" t="s">
        <v>249</v>
      </c>
      <c r="D36" s="287" t="s">
        <v>250</v>
      </c>
      <c r="E36" s="15" t="s">
        <v>1</v>
      </c>
      <c r="F36" s="288">
        <v>10120</v>
      </c>
      <c r="G36" s="37"/>
      <c r="H36" s="43"/>
    </row>
    <row r="37" spans="1:8" s="2" customFormat="1" ht="26.4" customHeight="1">
      <c r="A37" s="37"/>
      <c r="B37" s="43"/>
      <c r="C37" s="282" t="s">
        <v>3696</v>
      </c>
      <c r="D37" s="282" t="s">
        <v>94</v>
      </c>
      <c r="E37" s="37"/>
      <c r="F37" s="37"/>
      <c r="G37" s="37"/>
      <c r="H37" s="43"/>
    </row>
    <row r="38" spans="1:8" s="2" customFormat="1" ht="16.8" customHeight="1">
      <c r="A38" s="37"/>
      <c r="B38" s="43"/>
      <c r="C38" s="283" t="s">
        <v>326</v>
      </c>
      <c r="D38" s="284" t="s">
        <v>326</v>
      </c>
      <c r="E38" s="285" t="s">
        <v>1</v>
      </c>
      <c r="F38" s="286">
        <v>129</v>
      </c>
      <c r="G38" s="37"/>
      <c r="H38" s="43"/>
    </row>
    <row r="39" spans="1:8" s="2" customFormat="1" ht="16.8" customHeight="1">
      <c r="A39" s="37"/>
      <c r="B39" s="43"/>
      <c r="C39" s="287" t="s">
        <v>326</v>
      </c>
      <c r="D39" s="287" t="s">
        <v>327</v>
      </c>
      <c r="E39" s="15" t="s">
        <v>1</v>
      </c>
      <c r="F39" s="288">
        <v>129</v>
      </c>
      <c r="G39" s="37"/>
      <c r="H39" s="43"/>
    </row>
    <row r="40" spans="1:8" s="2" customFormat="1" ht="16.8" customHeight="1">
      <c r="A40" s="37"/>
      <c r="B40" s="43"/>
      <c r="C40" s="283" t="s">
        <v>381</v>
      </c>
      <c r="D40" s="284" t="s">
        <v>381</v>
      </c>
      <c r="E40" s="285" t="s">
        <v>1</v>
      </c>
      <c r="F40" s="286">
        <v>1607.747</v>
      </c>
      <c r="G40" s="37"/>
      <c r="H40" s="43"/>
    </row>
    <row r="41" spans="1:8" s="2" customFormat="1" ht="16.8" customHeight="1">
      <c r="A41" s="37"/>
      <c r="B41" s="43"/>
      <c r="C41" s="287" t="s">
        <v>381</v>
      </c>
      <c r="D41" s="287" t="s">
        <v>382</v>
      </c>
      <c r="E41" s="15" t="s">
        <v>1</v>
      </c>
      <c r="F41" s="288">
        <v>1607.747</v>
      </c>
      <c r="G41" s="37"/>
      <c r="H41" s="43"/>
    </row>
    <row r="42" spans="1:8" s="2" customFormat="1" ht="16.8" customHeight="1">
      <c r="A42" s="37"/>
      <c r="B42" s="43"/>
      <c r="C42" s="283" t="s">
        <v>1122</v>
      </c>
      <c r="D42" s="284" t="s">
        <v>1122</v>
      </c>
      <c r="E42" s="285" t="s">
        <v>1</v>
      </c>
      <c r="F42" s="286">
        <v>1591.518</v>
      </c>
      <c r="G42" s="37"/>
      <c r="H42" s="43"/>
    </row>
    <row r="43" spans="1:8" s="2" customFormat="1" ht="16.8" customHeight="1">
      <c r="A43" s="37"/>
      <c r="B43" s="43"/>
      <c r="C43" s="287" t="s">
        <v>1122</v>
      </c>
      <c r="D43" s="287" t="s">
        <v>1123</v>
      </c>
      <c r="E43" s="15" t="s">
        <v>1</v>
      </c>
      <c r="F43" s="288">
        <v>1591.518</v>
      </c>
      <c r="G43" s="37"/>
      <c r="H43" s="43"/>
    </row>
    <row r="44" spans="1:8" s="2" customFormat="1" ht="16.8" customHeight="1">
      <c r="A44" s="37"/>
      <c r="B44" s="43"/>
      <c r="C44" s="283" t="s">
        <v>1128</v>
      </c>
      <c r="D44" s="284" t="s">
        <v>1128</v>
      </c>
      <c r="E44" s="285" t="s">
        <v>1</v>
      </c>
      <c r="F44" s="286">
        <v>1830.246</v>
      </c>
      <c r="G44" s="37"/>
      <c r="H44" s="43"/>
    </row>
    <row r="45" spans="1:8" s="2" customFormat="1" ht="16.8" customHeight="1">
      <c r="A45" s="37"/>
      <c r="B45" s="43"/>
      <c r="C45" s="287" t="s">
        <v>1128</v>
      </c>
      <c r="D45" s="287" t="s">
        <v>1129</v>
      </c>
      <c r="E45" s="15" t="s">
        <v>1</v>
      </c>
      <c r="F45" s="288">
        <v>1830.246</v>
      </c>
      <c r="G45" s="37"/>
      <c r="H45" s="43"/>
    </row>
    <row r="46" spans="1:8" s="2" customFormat="1" ht="16.8" customHeight="1">
      <c r="A46" s="37"/>
      <c r="B46" s="43"/>
      <c r="C46" s="283" t="s">
        <v>1167</v>
      </c>
      <c r="D46" s="284" t="s">
        <v>1167</v>
      </c>
      <c r="E46" s="285" t="s">
        <v>1</v>
      </c>
      <c r="F46" s="286">
        <v>90.356</v>
      </c>
      <c r="G46" s="37"/>
      <c r="H46" s="43"/>
    </row>
    <row r="47" spans="1:8" s="2" customFormat="1" ht="16.8" customHeight="1">
      <c r="A47" s="37"/>
      <c r="B47" s="43"/>
      <c r="C47" s="287" t="s">
        <v>1167</v>
      </c>
      <c r="D47" s="287" t="s">
        <v>1168</v>
      </c>
      <c r="E47" s="15" t="s">
        <v>1</v>
      </c>
      <c r="F47" s="288">
        <v>90.356</v>
      </c>
      <c r="G47" s="37"/>
      <c r="H47" s="43"/>
    </row>
    <row r="48" spans="1:8" s="2" customFormat="1" ht="16.8" customHeight="1">
      <c r="A48" s="37"/>
      <c r="B48" s="43"/>
      <c r="C48" s="283" t="s">
        <v>389</v>
      </c>
      <c r="D48" s="284" t="s">
        <v>389</v>
      </c>
      <c r="E48" s="285" t="s">
        <v>1</v>
      </c>
      <c r="F48" s="286">
        <v>1125.423</v>
      </c>
      <c r="G48" s="37"/>
      <c r="H48" s="43"/>
    </row>
    <row r="49" spans="1:8" s="2" customFormat="1" ht="16.8" customHeight="1">
      <c r="A49" s="37"/>
      <c r="B49" s="43"/>
      <c r="C49" s="287" t="s">
        <v>389</v>
      </c>
      <c r="D49" s="287" t="s">
        <v>390</v>
      </c>
      <c r="E49" s="15" t="s">
        <v>1</v>
      </c>
      <c r="F49" s="288">
        <v>1125.423</v>
      </c>
      <c r="G49" s="37"/>
      <c r="H49" s="43"/>
    </row>
    <row r="50" spans="1:8" s="2" customFormat="1" ht="16.8" customHeight="1">
      <c r="A50" s="37"/>
      <c r="B50" s="43"/>
      <c r="C50" s="283" t="s">
        <v>1173</v>
      </c>
      <c r="D50" s="284" t="s">
        <v>1173</v>
      </c>
      <c r="E50" s="285" t="s">
        <v>1</v>
      </c>
      <c r="F50" s="286">
        <v>6.029</v>
      </c>
      <c r="G50" s="37"/>
      <c r="H50" s="43"/>
    </row>
    <row r="51" spans="1:8" s="2" customFormat="1" ht="16.8" customHeight="1">
      <c r="A51" s="37"/>
      <c r="B51" s="43"/>
      <c r="C51" s="287" t="s">
        <v>1173</v>
      </c>
      <c r="D51" s="287" t="s">
        <v>1174</v>
      </c>
      <c r="E51" s="15" t="s">
        <v>1</v>
      </c>
      <c r="F51" s="288">
        <v>6.029</v>
      </c>
      <c r="G51" s="37"/>
      <c r="H51" s="43"/>
    </row>
    <row r="52" spans="1:8" s="2" customFormat="1" ht="16.8" customHeight="1">
      <c r="A52" s="37"/>
      <c r="B52" s="43"/>
      <c r="C52" s="283" t="s">
        <v>1179</v>
      </c>
      <c r="D52" s="284" t="s">
        <v>1179</v>
      </c>
      <c r="E52" s="285" t="s">
        <v>1</v>
      </c>
      <c r="F52" s="286">
        <v>6.029</v>
      </c>
      <c r="G52" s="37"/>
      <c r="H52" s="43"/>
    </row>
    <row r="53" spans="1:8" s="2" customFormat="1" ht="16.8" customHeight="1">
      <c r="A53" s="37"/>
      <c r="B53" s="43"/>
      <c r="C53" s="287" t="s">
        <v>1179</v>
      </c>
      <c r="D53" s="287" t="s">
        <v>1180</v>
      </c>
      <c r="E53" s="15" t="s">
        <v>1</v>
      </c>
      <c r="F53" s="288">
        <v>6.029</v>
      </c>
      <c r="G53" s="37"/>
      <c r="H53" s="43"/>
    </row>
    <row r="54" spans="1:8" s="2" customFormat="1" ht="16.8" customHeight="1">
      <c r="A54" s="37"/>
      <c r="B54" s="43"/>
      <c r="C54" s="283" t="s">
        <v>1185</v>
      </c>
      <c r="D54" s="284" t="s">
        <v>1185</v>
      </c>
      <c r="E54" s="285" t="s">
        <v>1</v>
      </c>
      <c r="F54" s="286">
        <v>6.029</v>
      </c>
      <c r="G54" s="37"/>
      <c r="H54" s="43"/>
    </row>
    <row r="55" spans="1:8" s="2" customFormat="1" ht="16.8" customHeight="1">
      <c r="A55" s="37"/>
      <c r="B55" s="43"/>
      <c r="C55" s="287" t="s">
        <v>1185</v>
      </c>
      <c r="D55" s="287" t="s">
        <v>1180</v>
      </c>
      <c r="E55" s="15" t="s">
        <v>1</v>
      </c>
      <c r="F55" s="288">
        <v>6.029</v>
      </c>
      <c r="G55" s="37"/>
      <c r="H55" s="43"/>
    </row>
    <row r="56" spans="1:8" s="2" customFormat="1" ht="16.8" customHeight="1">
      <c r="A56" s="37"/>
      <c r="B56" s="43"/>
      <c r="C56" s="283" t="s">
        <v>1192</v>
      </c>
      <c r="D56" s="284" t="s">
        <v>1192</v>
      </c>
      <c r="E56" s="285" t="s">
        <v>1</v>
      </c>
      <c r="F56" s="286">
        <v>19.8</v>
      </c>
      <c r="G56" s="37"/>
      <c r="H56" s="43"/>
    </row>
    <row r="57" spans="1:8" s="2" customFormat="1" ht="16.8" customHeight="1">
      <c r="A57" s="37"/>
      <c r="B57" s="43"/>
      <c r="C57" s="287" t="s">
        <v>1</v>
      </c>
      <c r="D57" s="287" t="s">
        <v>1191</v>
      </c>
      <c r="E57" s="15" t="s">
        <v>1</v>
      </c>
      <c r="F57" s="288">
        <v>0</v>
      </c>
      <c r="G57" s="37"/>
      <c r="H57" s="43"/>
    </row>
    <row r="58" spans="1:8" s="2" customFormat="1" ht="16.8" customHeight="1">
      <c r="A58" s="37"/>
      <c r="B58" s="43"/>
      <c r="C58" s="287" t="s">
        <v>1192</v>
      </c>
      <c r="D58" s="287" t="s">
        <v>1193</v>
      </c>
      <c r="E58" s="15" t="s">
        <v>1</v>
      </c>
      <c r="F58" s="288">
        <v>19.8</v>
      </c>
      <c r="G58" s="37"/>
      <c r="H58" s="43"/>
    </row>
    <row r="59" spans="1:8" s="2" customFormat="1" ht="16.8" customHeight="1">
      <c r="A59" s="37"/>
      <c r="B59" s="43"/>
      <c r="C59" s="283" t="s">
        <v>1207</v>
      </c>
      <c r="D59" s="284" t="s">
        <v>1207</v>
      </c>
      <c r="E59" s="285" t="s">
        <v>1</v>
      </c>
      <c r="F59" s="286">
        <v>90.356</v>
      </c>
      <c r="G59" s="37"/>
      <c r="H59" s="43"/>
    </row>
    <row r="60" spans="1:8" s="2" customFormat="1" ht="16.8" customHeight="1">
      <c r="A60" s="37"/>
      <c r="B60" s="43"/>
      <c r="C60" s="287" t="s">
        <v>1207</v>
      </c>
      <c r="D60" s="287" t="s">
        <v>1208</v>
      </c>
      <c r="E60" s="15" t="s">
        <v>1</v>
      </c>
      <c r="F60" s="288">
        <v>90.356</v>
      </c>
      <c r="G60" s="37"/>
      <c r="H60" s="43"/>
    </row>
    <row r="61" spans="1:8" s="2" customFormat="1" ht="16.8" customHeight="1">
      <c r="A61" s="37"/>
      <c r="B61" s="43"/>
      <c r="C61" s="283" t="s">
        <v>1214</v>
      </c>
      <c r="D61" s="284" t="s">
        <v>1214</v>
      </c>
      <c r="E61" s="285" t="s">
        <v>1</v>
      </c>
      <c r="F61" s="286">
        <v>8.5</v>
      </c>
      <c r="G61" s="37"/>
      <c r="H61" s="43"/>
    </row>
    <row r="62" spans="1:8" s="2" customFormat="1" ht="16.8" customHeight="1">
      <c r="A62" s="37"/>
      <c r="B62" s="43"/>
      <c r="C62" s="287" t="s">
        <v>1214</v>
      </c>
      <c r="D62" s="287" t="s">
        <v>1215</v>
      </c>
      <c r="E62" s="15" t="s">
        <v>1</v>
      </c>
      <c r="F62" s="288">
        <v>8.5</v>
      </c>
      <c r="G62" s="37"/>
      <c r="H62" s="43"/>
    </row>
    <row r="63" spans="1:8" s="2" customFormat="1" ht="16.8" customHeight="1">
      <c r="A63" s="37"/>
      <c r="B63" s="43"/>
      <c r="C63" s="283" t="s">
        <v>1224</v>
      </c>
      <c r="D63" s="284" t="s">
        <v>1224</v>
      </c>
      <c r="E63" s="285" t="s">
        <v>1</v>
      </c>
      <c r="F63" s="286">
        <v>6</v>
      </c>
      <c r="G63" s="37"/>
      <c r="H63" s="43"/>
    </row>
    <row r="64" spans="1:8" s="2" customFormat="1" ht="16.8" customHeight="1">
      <c r="A64" s="37"/>
      <c r="B64" s="43"/>
      <c r="C64" s="287" t="s">
        <v>1224</v>
      </c>
      <c r="D64" s="287" t="s">
        <v>1225</v>
      </c>
      <c r="E64" s="15" t="s">
        <v>1</v>
      </c>
      <c r="F64" s="288">
        <v>6</v>
      </c>
      <c r="G64" s="37"/>
      <c r="H64" s="43"/>
    </row>
    <row r="65" spans="1:8" s="2" customFormat="1" ht="16.8" customHeight="1">
      <c r="A65" s="37"/>
      <c r="B65" s="43"/>
      <c r="C65" s="283" t="s">
        <v>395</v>
      </c>
      <c r="D65" s="284" t="s">
        <v>395</v>
      </c>
      <c r="E65" s="285" t="s">
        <v>1</v>
      </c>
      <c r="F65" s="286">
        <v>11.83</v>
      </c>
      <c r="G65" s="37"/>
      <c r="H65" s="43"/>
    </row>
    <row r="66" spans="1:8" s="2" customFormat="1" ht="16.8" customHeight="1">
      <c r="A66" s="37"/>
      <c r="B66" s="43"/>
      <c r="C66" s="287" t="s">
        <v>395</v>
      </c>
      <c r="D66" s="287" t="s">
        <v>396</v>
      </c>
      <c r="E66" s="15" t="s">
        <v>1</v>
      </c>
      <c r="F66" s="288">
        <v>11.83</v>
      </c>
      <c r="G66" s="37"/>
      <c r="H66" s="43"/>
    </row>
    <row r="67" spans="1:8" s="2" customFormat="1" ht="16.8" customHeight="1">
      <c r="A67" s="37"/>
      <c r="B67" s="43"/>
      <c r="C67" s="283" t="s">
        <v>1250</v>
      </c>
      <c r="D67" s="284" t="s">
        <v>1250</v>
      </c>
      <c r="E67" s="285" t="s">
        <v>1</v>
      </c>
      <c r="F67" s="286">
        <v>2</v>
      </c>
      <c r="G67" s="37"/>
      <c r="H67" s="43"/>
    </row>
    <row r="68" spans="1:8" s="2" customFormat="1" ht="16.8" customHeight="1">
      <c r="A68" s="37"/>
      <c r="B68" s="43"/>
      <c r="C68" s="287" t="s">
        <v>1250</v>
      </c>
      <c r="D68" s="287" t="s">
        <v>162</v>
      </c>
      <c r="E68" s="15" t="s">
        <v>1</v>
      </c>
      <c r="F68" s="288">
        <v>2</v>
      </c>
      <c r="G68" s="37"/>
      <c r="H68" s="43"/>
    </row>
    <row r="69" spans="1:8" s="2" customFormat="1" ht="16.8" customHeight="1">
      <c r="A69" s="37"/>
      <c r="B69" s="43"/>
      <c r="C69" s="283" t="s">
        <v>1256</v>
      </c>
      <c r="D69" s="284" t="s">
        <v>1256</v>
      </c>
      <c r="E69" s="285" t="s">
        <v>1</v>
      </c>
      <c r="F69" s="286">
        <v>2</v>
      </c>
      <c r="G69" s="37"/>
      <c r="H69" s="43"/>
    </row>
    <row r="70" spans="1:8" s="2" customFormat="1" ht="16.8" customHeight="1">
      <c r="A70" s="37"/>
      <c r="B70" s="43"/>
      <c r="C70" s="287" t="s">
        <v>1256</v>
      </c>
      <c r="D70" s="287" t="s">
        <v>1257</v>
      </c>
      <c r="E70" s="15" t="s">
        <v>1</v>
      </c>
      <c r="F70" s="288">
        <v>2</v>
      </c>
      <c r="G70" s="37"/>
      <c r="H70" s="43"/>
    </row>
    <row r="71" spans="1:8" s="2" customFormat="1" ht="16.8" customHeight="1">
      <c r="A71" s="37"/>
      <c r="B71" s="43"/>
      <c r="C71" s="283" t="s">
        <v>1262</v>
      </c>
      <c r="D71" s="284" t="s">
        <v>1262</v>
      </c>
      <c r="E71" s="285" t="s">
        <v>1</v>
      </c>
      <c r="F71" s="286">
        <v>2</v>
      </c>
      <c r="G71" s="37"/>
      <c r="H71" s="43"/>
    </row>
    <row r="72" spans="1:8" s="2" customFormat="1" ht="16.8" customHeight="1">
      <c r="A72" s="37"/>
      <c r="B72" s="43"/>
      <c r="C72" s="287" t="s">
        <v>1262</v>
      </c>
      <c r="D72" s="287" t="s">
        <v>1263</v>
      </c>
      <c r="E72" s="15" t="s">
        <v>1</v>
      </c>
      <c r="F72" s="288">
        <v>2</v>
      </c>
      <c r="G72" s="37"/>
      <c r="H72" s="43"/>
    </row>
    <row r="73" spans="1:8" s="2" customFormat="1" ht="16.8" customHeight="1">
      <c r="A73" s="37"/>
      <c r="B73" s="43"/>
      <c r="C73" s="283" t="s">
        <v>1273</v>
      </c>
      <c r="D73" s="284" t="s">
        <v>1273</v>
      </c>
      <c r="E73" s="285" t="s">
        <v>1</v>
      </c>
      <c r="F73" s="286">
        <v>2</v>
      </c>
      <c r="G73" s="37"/>
      <c r="H73" s="43"/>
    </row>
    <row r="74" spans="1:8" s="2" customFormat="1" ht="16.8" customHeight="1">
      <c r="A74" s="37"/>
      <c r="B74" s="43"/>
      <c r="C74" s="287" t="s">
        <v>1273</v>
      </c>
      <c r="D74" s="287" t="s">
        <v>1274</v>
      </c>
      <c r="E74" s="15" t="s">
        <v>1</v>
      </c>
      <c r="F74" s="288">
        <v>2</v>
      </c>
      <c r="G74" s="37"/>
      <c r="H74" s="43"/>
    </row>
    <row r="75" spans="1:8" s="2" customFormat="1" ht="16.8" customHeight="1">
      <c r="A75" s="37"/>
      <c r="B75" s="43"/>
      <c r="C75" s="283" t="s">
        <v>1280</v>
      </c>
      <c r="D75" s="284" t="s">
        <v>1280</v>
      </c>
      <c r="E75" s="285" t="s">
        <v>1</v>
      </c>
      <c r="F75" s="286">
        <v>0.64</v>
      </c>
      <c r="G75" s="37"/>
      <c r="H75" s="43"/>
    </row>
    <row r="76" spans="1:8" s="2" customFormat="1" ht="16.8" customHeight="1">
      <c r="A76" s="37"/>
      <c r="B76" s="43"/>
      <c r="C76" s="287" t="s">
        <v>1280</v>
      </c>
      <c r="D76" s="287" t="s">
        <v>1281</v>
      </c>
      <c r="E76" s="15" t="s">
        <v>1</v>
      </c>
      <c r="F76" s="288">
        <v>0.64</v>
      </c>
      <c r="G76" s="37"/>
      <c r="H76" s="43"/>
    </row>
    <row r="77" spans="1:8" s="2" customFormat="1" ht="16.8" customHeight="1">
      <c r="A77" s="37"/>
      <c r="B77" s="43"/>
      <c r="C77" s="283" t="s">
        <v>1287</v>
      </c>
      <c r="D77" s="284" t="s">
        <v>1287</v>
      </c>
      <c r="E77" s="285" t="s">
        <v>1</v>
      </c>
      <c r="F77" s="286">
        <v>32</v>
      </c>
      <c r="G77" s="37"/>
      <c r="H77" s="43"/>
    </row>
    <row r="78" spans="1:8" s="2" customFormat="1" ht="16.8" customHeight="1">
      <c r="A78" s="37"/>
      <c r="B78" s="43"/>
      <c r="C78" s="287" t="s">
        <v>1287</v>
      </c>
      <c r="D78" s="287" t="s">
        <v>1288</v>
      </c>
      <c r="E78" s="15" t="s">
        <v>1</v>
      </c>
      <c r="F78" s="288">
        <v>32</v>
      </c>
      <c r="G78" s="37"/>
      <c r="H78" s="43"/>
    </row>
    <row r="79" spans="1:8" s="2" customFormat="1" ht="16.8" customHeight="1">
      <c r="A79" s="37"/>
      <c r="B79" s="43"/>
      <c r="C79" s="283" t="s">
        <v>225</v>
      </c>
      <c r="D79" s="284" t="s">
        <v>225</v>
      </c>
      <c r="E79" s="285" t="s">
        <v>1</v>
      </c>
      <c r="F79" s="286">
        <v>5.915</v>
      </c>
      <c r="G79" s="37"/>
      <c r="H79" s="43"/>
    </row>
    <row r="80" spans="1:8" s="2" customFormat="1" ht="16.8" customHeight="1">
      <c r="A80" s="37"/>
      <c r="B80" s="43"/>
      <c r="C80" s="287" t="s">
        <v>225</v>
      </c>
      <c r="D80" s="287" t="s">
        <v>403</v>
      </c>
      <c r="E80" s="15" t="s">
        <v>1</v>
      </c>
      <c r="F80" s="288">
        <v>5.915</v>
      </c>
      <c r="G80" s="37"/>
      <c r="H80" s="43"/>
    </row>
    <row r="81" spans="1:8" s="2" customFormat="1" ht="16.8" customHeight="1">
      <c r="A81" s="37"/>
      <c r="B81" s="43"/>
      <c r="C81" s="283" t="s">
        <v>1297</v>
      </c>
      <c r="D81" s="284" t="s">
        <v>1297</v>
      </c>
      <c r="E81" s="285" t="s">
        <v>1</v>
      </c>
      <c r="F81" s="286">
        <v>6.2</v>
      </c>
      <c r="G81" s="37"/>
      <c r="H81" s="43"/>
    </row>
    <row r="82" spans="1:8" s="2" customFormat="1" ht="16.8" customHeight="1">
      <c r="A82" s="37"/>
      <c r="B82" s="43"/>
      <c r="C82" s="287" t="s">
        <v>1297</v>
      </c>
      <c r="D82" s="287" t="s">
        <v>1298</v>
      </c>
      <c r="E82" s="15" t="s">
        <v>1</v>
      </c>
      <c r="F82" s="288">
        <v>6.2</v>
      </c>
      <c r="G82" s="37"/>
      <c r="H82" s="43"/>
    </row>
    <row r="83" spans="1:8" s="2" customFormat="1" ht="16.8" customHeight="1">
      <c r="A83" s="37"/>
      <c r="B83" s="43"/>
      <c r="C83" s="283" t="s">
        <v>1309</v>
      </c>
      <c r="D83" s="284" t="s">
        <v>1309</v>
      </c>
      <c r="E83" s="285" t="s">
        <v>1</v>
      </c>
      <c r="F83" s="286">
        <v>6.2</v>
      </c>
      <c r="G83" s="37"/>
      <c r="H83" s="43"/>
    </row>
    <row r="84" spans="1:8" s="2" customFormat="1" ht="16.8" customHeight="1">
      <c r="A84" s="37"/>
      <c r="B84" s="43"/>
      <c r="C84" s="287" t="s">
        <v>1309</v>
      </c>
      <c r="D84" s="287" t="s">
        <v>1310</v>
      </c>
      <c r="E84" s="15" t="s">
        <v>1</v>
      </c>
      <c r="F84" s="288">
        <v>6.2</v>
      </c>
      <c r="G84" s="37"/>
      <c r="H84" s="43"/>
    </row>
    <row r="85" spans="1:8" s="2" customFormat="1" ht="16.8" customHeight="1">
      <c r="A85" s="37"/>
      <c r="B85" s="43"/>
      <c r="C85" s="283" t="s">
        <v>1315</v>
      </c>
      <c r="D85" s="284" t="s">
        <v>1315</v>
      </c>
      <c r="E85" s="285" t="s">
        <v>1</v>
      </c>
      <c r="F85" s="286">
        <v>6.2</v>
      </c>
      <c r="G85" s="37"/>
      <c r="H85" s="43"/>
    </row>
    <row r="86" spans="1:8" s="2" customFormat="1" ht="16.8" customHeight="1">
      <c r="A86" s="37"/>
      <c r="B86" s="43"/>
      <c r="C86" s="287" t="s">
        <v>1315</v>
      </c>
      <c r="D86" s="287" t="s">
        <v>1310</v>
      </c>
      <c r="E86" s="15" t="s">
        <v>1</v>
      </c>
      <c r="F86" s="288">
        <v>6.2</v>
      </c>
      <c r="G86" s="37"/>
      <c r="H86" s="43"/>
    </row>
    <row r="87" spans="1:8" s="2" customFormat="1" ht="16.8" customHeight="1">
      <c r="A87" s="37"/>
      <c r="B87" s="43"/>
      <c r="C87" s="283" t="s">
        <v>1321</v>
      </c>
      <c r="D87" s="284" t="s">
        <v>1321</v>
      </c>
      <c r="E87" s="285" t="s">
        <v>1</v>
      </c>
      <c r="F87" s="286">
        <v>12</v>
      </c>
      <c r="G87" s="37"/>
      <c r="H87" s="43"/>
    </row>
    <row r="88" spans="1:8" s="2" customFormat="1" ht="16.8" customHeight="1">
      <c r="A88" s="37"/>
      <c r="B88" s="43"/>
      <c r="C88" s="287" t="s">
        <v>1321</v>
      </c>
      <c r="D88" s="287" t="s">
        <v>1322</v>
      </c>
      <c r="E88" s="15" t="s">
        <v>1</v>
      </c>
      <c r="F88" s="288">
        <v>12</v>
      </c>
      <c r="G88" s="37"/>
      <c r="H88" s="43"/>
    </row>
    <row r="89" spans="1:8" s="2" customFormat="1" ht="16.8" customHeight="1">
      <c r="A89" s="37"/>
      <c r="B89" s="43"/>
      <c r="C89" s="283" t="s">
        <v>1327</v>
      </c>
      <c r="D89" s="284" t="s">
        <v>1327</v>
      </c>
      <c r="E89" s="285" t="s">
        <v>1</v>
      </c>
      <c r="F89" s="286">
        <v>12</v>
      </c>
      <c r="G89" s="37"/>
      <c r="H89" s="43"/>
    </row>
    <row r="90" spans="1:8" s="2" customFormat="1" ht="16.8" customHeight="1">
      <c r="A90" s="37"/>
      <c r="B90" s="43"/>
      <c r="C90" s="287" t="s">
        <v>1327</v>
      </c>
      <c r="D90" s="287" t="s">
        <v>1328</v>
      </c>
      <c r="E90" s="15" t="s">
        <v>1</v>
      </c>
      <c r="F90" s="288">
        <v>12</v>
      </c>
      <c r="G90" s="37"/>
      <c r="H90" s="43"/>
    </row>
    <row r="91" spans="1:8" s="2" customFormat="1" ht="16.8" customHeight="1">
      <c r="A91" s="37"/>
      <c r="B91" s="43"/>
      <c r="C91" s="283" t="s">
        <v>1333</v>
      </c>
      <c r="D91" s="284" t="s">
        <v>1333</v>
      </c>
      <c r="E91" s="285" t="s">
        <v>1</v>
      </c>
      <c r="F91" s="286">
        <v>8</v>
      </c>
      <c r="G91" s="37"/>
      <c r="H91" s="43"/>
    </row>
    <row r="92" spans="1:8" s="2" customFormat="1" ht="16.8" customHeight="1">
      <c r="A92" s="37"/>
      <c r="B92" s="43"/>
      <c r="C92" s="287" t="s">
        <v>1333</v>
      </c>
      <c r="D92" s="287" t="s">
        <v>1334</v>
      </c>
      <c r="E92" s="15" t="s">
        <v>1</v>
      </c>
      <c r="F92" s="288">
        <v>8</v>
      </c>
      <c r="G92" s="37"/>
      <c r="H92" s="43"/>
    </row>
    <row r="93" spans="1:8" s="2" customFormat="1" ht="16.8" customHeight="1">
      <c r="A93" s="37"/>
      <c r="B93" s="43"/>
      <c r="C93" s="283" t="s">
        <v>233</v>
      </c>
      <c r="D93" s="284" t="s">
        <v>233</v>
      </c>
      <c r="E93" s="285" t="s">
        <v>1</v>
      </c>
      <c r="F93" s="286">
        <v>5.07</v>
      </c>
      <c r="G93" s="37"/>
      <c r="H93" s="43"/>
    </row>
    <row r="94" spans="1:8" s="2" customFormat="1" ht="16.8" customHeight="1">
      <c r="A94" s="37"/>
      <c r="B94" s="43"/>
      <c r="C94" s="287" t="s">
        <v>233</v>
      </c>
      <c r="D94" s="287" t="s">
        <v>408</v>
      </c>
      <c r="E94" s="15" t="s">
        <v>1</v>
      </c>
      <c r="F94" s="288">
        <v>5.07</v>
      </c>
      <c r="G94" s="37"/>
      <c r="H94" s="43"/>
    </row>
    <row r="95" spans="1:8" s="2" customFormat="1" ht="16.8" customHeight="1">
      <c r="A95" s="37"/>
      <c r="B95" s="43"/>
      <c r="C95" s="283" t="s">
        <v>1388</v>
      </c>
      <c r="D95" s="284" t="s">
        <v>1388</v>
      </c>
      <c r="E95" s="285" t="s">
        <v>1</v>
      </c>
      <c r="F95" s="286">
        <v>2</v>
      </c>
      <c r="G95" s="37"/>
      <c r="H95" s="43"/>
    </row>
    <row r="96" spans="1:8" s="2" customFormat="1" ht="16.8" customHeight="1">
      <c r="A96" s="37"/>
      <c r="B96" s="43"/>
      <c r="C96" s="287" t="s">
        <v>1</v>
      </c>
      <c r="D96" s="287" t="s">
        <v>1385</v>
      </c>
      <c r="E96" s="15" t="s">
        <v>1</v>
      </c>
      <c r="F96" s="288">
        <v>0</v>
      </c>
      <c r="G96" s="37"/>
      <c r="H96" s="43"/>
    </row>
    <row r="97" spans="1:8" s="2" customFormat="1" ht="16.8" customHeight="1">
      <c r="A97" s="37"/>
      <c r="B97" s="43"/>
      <c r="C97" s="287" t="s">
        <v>1</v>
      </c>
      <c r="D97" s="287" t="s">
        <v>1386</v>
      </c>
      <c r="E97" s="15" t="s">
        <v>1</v>
      </c>
      <c r="F97" s="288">
        <v>0</v>
      </c>
      <c r="G97" s="37"/>
      <c r="H97" s="43"/>
    </row>
    <row r="98" spans="1:8" s="2" customFormat="1" ht="16.8" customHeight="1">
      <c r="A98" s="37"/>
      <c r="B98" s="43"/>
      <c r="C98" s="287" t="s">
        <v>1</v>
      </c>
      <c r="D98" s="287" t="s">
        <v>1387</v>
      </c>
      <c r="E98" s="15" t="s">
        <v>1</v>
      </c>
      <c r="F98" s="288">
        <v>0</v>
      </c>
      <c r="G98" s="37"/>
      <c r="H98" s="43"/>
    </row>
    <row r="99" spans="1:8" s="2" customFormat="1" ht="16.8" customHeight="1">
      <c r="A99" s="37"/>
      <c r="B99" s="43"/>
      <c r="C99" s="287" t="s">
        <v>1388</v>
      </c>
      <c r="D99" s="287" t="s">
        <v>1389</v>
      </c>
      <c r="E99" s="15" t="s">
        <v>1</v>
      </c>
      <c r="F99" s="288">
        <v>2</v>
      </c>
      <c r="G99" s="37"/>
      <c r="H99" s="43"/>
    </row>
    <row r="100" spans="1:8" s="2" customFormat="1" ht="16.8" customHeight="1">
      <c r="A100" s="37"/>
      <c r="B100" s="43"/>
      <c r="C100" s="283" t="s">
        <v>1398</v>
      </c>
      <c r="D100" s="284" t="s">
        <v>1398</v>
      </c>
      <c r="E100" s="285" t="s">
        <v>1</v>
      </c>
      <c r="F100" s="286">
        <v>1</v>
      </c>
      <c r="G100" s="37"/>
      <c r="H100" s="43"/>
    </row>
    <row r="101" spans="1:8" s="2" customFormat="1" ht="16.8" customHeight="1">
      <c r="A101" s="37"/>
      <c r="B101" s="43"/>
      <c r="C101" s="287" t="s">
        <v>1</v>
      </c>
      <c r="D101" s="287" t="s">
        <v>1395</v>
      </c>
      <c r="E101" s="15" t="s">
        <v>1</v>
      </c>
      <c r="F101" s="288">
        <v>0</v>
      </c>
      <c r="G101" s="37"/>
      <c r="H101" s="43"/>
    </row>
    <row r="102" spans="1:8" s="2" customFormat="1" ht="16.8" customHeight="1">
      <c r="A102" s="37"/>
      <c r="B102" s="43"/>
      <c r="C102" s="287" t="s">
        <v>1</v>
      </c>
      <c r="D102" s="287" t="s">
        <v>1396</v>
      </c>
      <c r="E102" s="15" t="s">
        <v>1</v>
      </c>
      <c r="F102" s="288">
        <v>0</v>
      </c>
      <c r="G102" s="37"/>
      <c r="H102" s="43"/>
    </row>
    <row r="103" spans="1:8" s="2" customFormat="1" ht="16.8" customHeight="1">
      <c r="A103" s="37"/>
      <c r="B103" s="43"/>
      <c r="C103" s="287" t="s">
        <v>1</v>
      </c>
      <c r="D103" s="287" t="s">
        <v>1397</v>
      </c>
      <c r="E103" s="15" t="s">
        <v>1</v>
      </c>
      <c r="F103" s="288">
        <v>0</v>
      </c>
      <c r="G103" s="37"/>
      <c r="H103" s="43"/>
    </row>
    <row r="104" spans="1:8" s="2" customFormat="1" ht="16.8" customHeight="1">
      <c r="A104" s="37"/>
      <c r="B104" s="43"/>
      <c r="C104" s="287" t="s">
        <v>1398</v>
      </c>
      <c r="D104" s="287" t="s">
        <v>1399</v>
      </c>
      <c r="E104" s="15" t="s">
        <v>1</v>
      </c>
      <c r="F104" s="288">
        <v>1</v>
      </c>
      <c r="G104" s="37"/>
      <c r="H104" s="43"/>
    </row>
    <row r="105" spans="1:8" s="2" customFormat="1" ht="16.8" customHeight="1">
      <c r="A105" s="37"/>
      <c r="B105" s="43"/>
      <c r="C105" s="283" t="s">
        <v>256</v>
      </c>
      <c r="D105" s="284" t="s">
        <v>256</v>
      </c>
      <c r="E105" s="285" t="s">
        <v>1</v>
      </c>
      <c r="F105" s="286">
        <v>3.549</v>
      </c>
      <c r="G105" s="37"/>
      <c r="H105" s="43"/>
    </row>
    <row r="106" spans="1:8" s="2" customFormat="1" ht="16.8" customHeight="1">
      <c r="A106" s="37"/>
      <c r="B106" s="43"/>
      <c r="C106" s="287" t="s">
        <v>256</v>
      </c>
      <c r="D106" s="287" t="s">
        <v>413</v>
      </c>
      <c r="E106" s="15" t="s">
        <v>1</v>
      </c>
      <c r="F106" s="288">
        <v>3.549</v>
      </c>
      <c r="G106" s="37"/>
      <c r="H106" s="43"/>
    </row>
    <row r="107" spans="1:8" s="2" customFormat="1" ht="16.8" customHeight="1">
      <c r="A107" s="37"/>
      <c r="B107" s="43"/>
      <c r="C107" s="283" t="s">
        <v>1408</v>
      </c>
      <c r="D107" s="284" t="s">
        <v>1408</v>
      </c>
      <c r="E107" s="285" t="s">
        <v>1</v>
      </c>
      <c r="F107" s="286">
        <v>1</v>
      </c>
      <c r="G107" s="37"/>
      <c r="H107" s="43"/>
    </row>
    <row r="108" spans="1:8" s="2" customFormat="1" ht="16.8" customHeight="1">
      <c r="A108" s="37"/>
      <c r="B108" s="43"/>
      <c r="C108" s="287" t="s">
        <v>1</v>
      </c>
      <c r="D108" s="287" t="s">
        <v>1405</v>
      </c>
      <c r="E108" s="15" t="s">
        <v>1</v>
      </c>
      <c r="F108" s="288">
        <v>0</v>
      </c>
      <c r="G108" s="37"/>
      <c r="H108" s="43"/>
    </row>
    <row r="109" spans="1:8" s="2" customFormat="1" ht="16.8" customHeight="1">
      <c r="A109" s="37"/>
      <c r="B109" s="43"/>
      <c r="C109" s="287" t="s">
        <v>1</v>
      </c>
      <c r="D109" s="287" t="s">
        <v>1406</v>
      </c>
      <c r="E109" s="15" t="s">
        <v>1</v>
      </c>
      <c r="F109" s="288">
        <v>0</v>
      </c>
      <c r="G109" s="37"/>
      <c r="H109" s="43"/>
    </row>
    <row r="110" spans="1:8" s="2" customFormat="1" ht="16.8" customHeight="1">
      <c r="A110" s="37"/>
      <c r="B110" s="43"/>
      <c r="C110" s="287" t="s">
        <v>1</v>
      </c>
      <c r="D110" s="287" t="s">
        <v>1407</v>
      </c>
      <c r="E110" s="15" t="s">
        <v>1</v>
      </c>
      <c r="F110" s="288">
        <v>0</v>
      </c>
      <c r="G110" s="37"/>
      <c r="H110" s="43"/>
    </row>
    <row r="111" spans="1:8" s="2" customFormat="1" ht="16.8" customHeight="1">
      <c r="A111" s="37"/>
      <c r="B111" s="43"/>
      <c r="C111" s="287" t="s">
        <v>1408</v>
      </c>
      <c r="D111" s="287" t="s">
        <v>1409</v>
      </c>
      <c r="E111" s="15" t="s">
        <v>1</v>
      </c>
      <c r="F111" s="288">
        <v>1</v>
      </c>
      <c r="G111" s="37"/>
      <c r="H111" s="43"/>
    </row>
    <row r="112" spans="1:8" s="2" customFormat="1" ht="16.8" customHeight="1">
      <c r="A112" s="37"/>
      <c r="B112" s="43"/>
      <c r="C112" s="283" t="s">
        <v>1415</v>
      </c>
      <c r="D112" s="284" t="s">
        <v>1415</v>
      </c>
      <c r="E112" s="285" t="s">
        <v>1</v>
      </c>
      <c r="F112" s="286">
        <v>18.338</v>
      </c>
      <c r="G112" s="37"/>
      <c r="H112" s="43"/>
    </row>
    <row r="113" spans="1:8" s="2" customFormat="1" ht="16.8" customHeight="1">
      <c r="A113" s="37"/>
      <c r="B113" s="43"/>
      <c r="C113" s="287" t="s">
        <v>1415</v>
      </c>
      <c r="D113" s="287" t="s">
        <v>1416</v>
      </c>
      <c r="E113" s="15" t="s">
        <v>1</v>
      </c>
      <c r="F113" s="288">
        <v>18.338</v>
      </c>
      <c r="G113" s="37"/>
      <c r="H113" s="43"/>
    </row>
    <row r="114" spans="1:8" s="2" customFormat="1" ht="16.8" customHeight="1">
      <c r="A114" s="37"/>
      <c r="B114" s="43"/>
      <c r="C114" s="283" t="s">
        <v>1430</v>
      </c>
      <c r="D114" s="284" t="s">
        <v>1430</v>
      </c>
      <c r="E114" s="285" t="s">
        <v>1</v>
      </c>
      <c r="F114" s="286">
        <v>159.17</v>
      </c>
      <c r="G114" s="37"/>
      <c r="H114" s="43"/>
    </row>
    <row r="115" spans="1:8" s="2" customFormat="1" ht="16.8" customHeight="1">
      <c r="A115" s="37"/>
      <c r="B115" s="43"/>
      <c r="C115" s="287" t="s">
        <v>1430</v>
      </c>
      <c r="D115" s="287" t="s">
        <v>1431</v>
      </c>
      <c r="E115" s="15" t="s">
        <v>1</v>
      </c>
      <c r="F115" s="288">
        <v>159.17</v>
      </c>
      <c r="G115" s="37"/>
      <c r="H115" s="43"/>
    </row>
    <row r="116" spans="1:8" s="2" customFormat="1" ht="16.8" customHeight="1">
      <c r="A116" s="37"/>
      <c r="B116" s="43"/>
      <c r="C116" s="283" t="s">
        <v>1436</v>
      </c>
      <c r="D116" s="284" t="s">
        <v>1436</v>
      </c>
      <c r="E116" s="285" t="s">
        <v>1</v>
      </c>
      <c r="F116" s="286">
        <v>159.17</v>
      </c>
      <c r="G116" s="37"/>
      <c r="H116" s="43"/>
    </row>
    <row r="117" spans="1:8" s="2" customFormat="1" ht="16.8" customHeight="1">
      <c r="A117" s="37"/>
      <c r="B117" s="43"/>
      <c r="C117" s="287" t="s">
        <v>1436</v>
      </c>
      <c r="D117" s="287" t="s">
        <v>1437</v>
      </c>
      <c r="E117" s="15" t="s">
        <v>1</v>
      </c>
      <c r="F117" s="288">
        <v>159.17</v>
      </c>
      <c r="G117" s="37"/>
      <c r="H117" s="43"/>
    </row>
    <row r="118" spans="1:8" s="2" customFormat="1" ht="16.8" customHeight="1">
      <c r="A118" s="37"/>
      <c r="B118" s="43"/>
      <c r="C118" s="283" t="s">
        <v>1445</v>
      </c>
      <c r="D118" s="284" t="s">
        <v>1445</v>
      </c>
      <c r="E118" s="285" t="s">
        <v>1</v>
      </c>
      <c r="F118" s="286">
        <v>307.4</v>
      </c>
      <c r="G118" s="37"/>
      <c r="H118" s="43"/>
    </row>
    <row r="119" spans="1:8" s="2" customFormat="1" ht="16.8" customHeight="1">
      <c r="A119" s="37"/>
      <c r="B119" s="43"/>
      <c r="C119" s="287" t="s">
        <v>1445</v>
      </c>
      <c r="D119" s="287" t="s">
        <v>1446</v>
      </c>
      <c r="E119" s="15" t="s">
        <v>1</v>
      </c>
      <c r="F119" s="288">
        <v>307.4</v>
      </c>
      <c r="G119" s="37"/>
      <c r="H119" s="43"/>
    </row>
    <row r="120" spans="1:8" s="2" customFormat="1" ht="16.8" customHeight="1">
      <c r="A120" s="37"/>
      <c r="B120" s="43"/>
      <c r="C120" s="283" t="s">
        <v>1462</v>
      </c>
      <c r="D120" s="284" t="s">
        <v>1462</v>
      </c>
      <c r="E120" s="285" t="s">
        <v>1</v>
      </c>
      <c r="F120" s="286">
        <v>80.755</v>
      </c>
      <c r="G120" s="37"/>
      <c r="H120" s="43"/>
    </row>
    <row r="121" spans="1:8" s="2" customFormat="1" ht="16.8" customHeight="1">
      <c r="A121" s="37"/>
      <c r="B121" s="43"/>
      <c r="C121" s="287" t="s">
        <v>1462</v>
      </c>
      <c r="D121" s="287" t="s">
        <v>1463</v>
      </c>
      <c r="E121" s="15" t="s">
        <v>1</v>
      </c>
      <c r="F121" s="288">
        <v>80.755</v>
      </c>
      <c r="G121" s="37"/>
      <c r="H121" s="43"/>
    </row>
    <row r="122" spans="1:8" s="2" customFormat="1" ht="16.8" customHeight="1">
      <c r="A122" s="37"/>
      <c r="B122" s="43"/>
      <c r="C122" s="283" t="s">
        <v>1479</v>
      </c>
      <c r="D122" s="284" t="s">
        <v>1479</v>
      </c>
      <c r="E122" s="285" t="s">
        <v>1</v>
      </c>
      <c r="F122" s="286">
        <v>228</v>
      </c>
      <c r="G122" s="37"/>
      <c r="H122" s="43"/>
    </row>
    <row r="123" spans="1:8" s="2" customFormat="1" ht="16.8" customHeight="1">
      <c r="A123" s="37"/>
      <c r="B123" s="43"/>
      <c r="C123" s="287" t="s">
        <v>1479</v>
      </c>
      <c r="D123" s="287" t="s">
        <v>1480</v>
      </c>
      <c r="E123" s="15" t="s">
        <v>1</v>
      </c>
      <c r="F123" s="288">
        <v>228</v>
      </c>
      <c r="G123" s="37"/>
      <c r="H123" s="43"/>
    </row>
    <row r="124" spans="1:8" s="2" customFormat="1" ht="16.8" customHeight="1">
      <c r="A124" s="37"/>
      <c r="B124" s="43"/>
      <c r="C124" s="283" t="s">
        <v>1486</v>
      </c>
      <c r="D124" s="284" t="s">
        <v>1486</v>
      </c>
      <c r="E124" s="285" t="s">
        <v>1</v>
      </c>
      <c r="F124" s="286">
        <v>19.4</v>
      </c>
      <c r="G124" s="37"/>
      <c r="H124" s="43"/>
    </row>
    <row r="125" spans="1:8" s="2" customFormat="1" ht="16.8" customHeight="1">
      <c r="A125" s="37"/>
      <c r="B125" s="43"/>
      <c r="C125" s="287" t="s">
        <v>1486</v>
      </c>
      <c r="D125" s="287" t="s">
        <v>1487</v>
      </c>
      <c r="E125" s="15" t="s">
        <v>1</v>
      </c>
      <c r="F125" s="288">
        <v>19.4</v>
      </c>
      <c r="G125" s="37"/>
      <c r="H125" s="43"/>
    </row>
    <row r="126" spans="1:8" s="2" customFormat="1" ht="16.8" customHeight="1">
      <c r="A126" s="37"/>
      <c r="B126" s="43"/>
      <c r="C126" s="283" t="s">
        <v>1496</v>
      </c>
      <c r="D126" s="284" t="s">
        <v>1496</v>
      </c>
      <c r="E126" s="285" t="s">
        <v>1</v>
      </c>
      <c r="F126" s="286">
        <v>532.7</v>
      </c>
      <c r="G126" s="37"/>
      <c r="H126" s="43"/>
    </row>
    <row r="127" spans="1:8" s="2" customFormat="1" ht="16.8" customHeight="1">
      <c r="A127" s="37"/>
      <c r="B127" s="43"/>
      <c r="C127" s="287" t="s">
        <v>1496</v>
      </c>
      <c r="D127" s="287" t="s">
        <v>1497</v>
      </c>
      <c r="E127" s="15" t="s">
        <v>1</v>
      </c>
      <c r="F127" s="288">
        <v>532.7</v>
      </c>
      <c r="G127" s="37"/>
      <c r="H127" s="43"/>
    </row>
    <row r="128" spans="1:8" s="2" customFormat="1" ht="16.8" customHeight="1">
      <c r="A128" s="37"/>
      <c r="B128" s="43"/>
      <c r="C128" s="283" t="s">
        <v>1502</v>
      </c>
      <c r="D128" s="284" t="s">
        <v>1502</v>
      </c>
      <c r="E128" s="285" t="s">
        <v>1</v>
      </c>
      <c r="F128" s="286">
        <v>0.557</v>
      </c>
      <c r="G128" s="37"/>
      <c r="H128" s="43"/>
    </row>
    <row r="129" spans="1:8" s="2" customFormat="1" ht="16.8" customHeight="1">
      <c r="A129" s="37"/>
      <c r="B129" s="43"/>
      <c r="C129" s="287" t="s">
        <v>1502</v>
      </c>
      <c r="D129" s="287" t="s">
        <v>1503</v>
      </c>
      <c r="E129" s="15" t="s">
        <v>1</v>
      </c>
      <c r="F129" s="288">
        <v>0.557</v>
      </c>
      <c r="G129" s="37"/>
      <c r="H129" s="43"/>
    </row>
    <row r="130" spans="1:8" s="2" customFormat="1" ht="16.8" customHeight="1">
      <c r="A130" s="37"/>
      <c r="B130" s="43"/>
      <c r="C130" s="283" t="s">
        <v>418</v>
      </c>
      <c r="D130" s="284" t="s">
        <v>418</v>
      </c>
      <c r="E130" s="285" t="s">
        <v>1</v>
      </c>
      <c r="F130" s="286">
        <v>292.553</v>
      </c>
      <c r="G130" s="37"/>
      <c r="H130" s="43"/>
    </row>
    <row r="131" spans="1:8" s="2" customFormat="1" ht="16.8" customHeight="1">
      <c r="A131" s="37"/>
      <c r="B131" s="43"/>
      <c r="C131" s="287" t="s">
        <v>418</v>
      </c>
      <c r="D131" s="287" t="s">
        <v>419</v>
      </c>
      <c r="E131" s="15" t="s">
        <v>1</v>
      </c>
      <c r="F131" s="288">
        <v>292.553</v>
      </c>
      <c r="G131" s="37"/>
      <c r="H131" s="43"/>
    </row>
    <row r="132" spans="1:8" s="2" customFormat="1" ht="16.8" customHeight="1">
      <c r="A132" s="37"/>
      <c r="B132" s="43"/>
      <c r="C132" s="283" t="s">
        <v>1508</v>
      </c>
      <c r="D132" s="284" t="s">
        <v>1508</v>
      </c>
      <c r="E132" s="285" t="s">
        <v>1</v>
      </c>
      <c r="F132" s="286">
        <v>8</v>
      </c>
      <c r="G132" s="37"/>
      <c r="H132" s="43"/>
    </row>
    <row r="133" spans="1:8" s="2" customFormat="1" ht="16.8" customHeight="1">
      <c r="A133" s="37"/>
      <c r="B133" s="43"/>
      <c r="C133" s="287" t="s">
        <v>1508</v>
      </c>
      <c r="D133" s="287" t="s">
        <v>1509</v>
      </c>
      <c r="E133" s="15" t="s">
        <v>1</v>
      </c>
      <c r="F133" s="288">
        <v>8</v>
      </c>
      <c r="G133" s="37"/>
      <c r="H133" s="43"/>
    </row>
    <row r="134" spans="1:8" s="2" customFormat="1" ht="16.8" customHeight="1">
      <c r="A134" s="37"/>
      <c r="B134" s="43"/>
      <c r="C134" s="283" t="s">
        <v>1519</v>
      </c>
      <c r="D134" s="284" t="s">
        <v>1519</v>
      </c>
      <c r="E134" s="285" t="s">
        <v>1</v>
      </c>
      <c r="F134" s="286">
        <v>32</v>
      </c>
      <c r="G134" s="37"/>
      <c r="H134" s="43"/>
    </row>
    <row r="135" spans="1:8" s="2" customFormat="1" ht="16.8" customHeight="1">
      <c r="A135" s="37"/>
      <c r="B135" s="43"/>
      <c r="C135" s="287" t="s">
        <v>1519</v>
      </c>
      <c r="D135" s="287" t="s">
        <v>1520</v>
      </c>
      <c r="E135" s="15" t="s">
        <v>1</v>
      </c>
      <c r="F135" s="288">
        <v>32</v>
      </c>
      <c r="G135" s="37"/>
      <c r="H135" s="43"/>
    </row>
    <row r="136" spans="1:8" s="2" customFormat="1" ht="16.8" customHeight="1">
      <c r="A136" s="37"/>
      <c r="B136" s="43"/>
      <c r="C136" s="283" t="s">
        <v>1525</v>
      </c>
      <c r="D136" s="284" t="s">
        <v>1525</v>
      </c>
      <c r="E136" s="285" t="s">
        <v>1</v>
      </c>
      <c r="F136" s="286">
        <v>27.2</v>
      </c>
      <c r="G136" s="37"/>
      <c r="H136" s="43"/>
    </row>
    <row r="137" spans="1:8" s="2" customFormat="1" ht="16.8" customHeight="1">
      <c r="A137" s="37"/>
      <c r="B137" s="43"/>
      <c r="C137" s="287" t="s">
        <v>1525</v>
      </c>
      <c r="D137" s="287" t="s">
        <v>1089</v>
      </c>
      <c r="E137" s="15" t="s">
        <v>1</v>
      </c>
      <c r="F137" s="288">
        <v>27.2</v>
      </c>
      <c r="G137" s="37"/>
      <c r="H137" s="43"/>
    </row>
    <row r="138" spans="1:8" s="2" customFormat="1" ht="16.8" customHeight="1">
      <c r="A138" s="37"/>
      <c r="B138" s="43"/>
      <c r="C138" s="283" t="s">
        <v>1532</v>
      </c>
      <c r="D138" s="284" t="s">
        <v>1532</v>
      </c>
      <c r="E138" s="285" t="s">
        <v>1</v>
      </c>
      <c r="F138" s="286">
        <v>135.84</v>
      </c>
      <c r="G138" s="37"/>
      <c r="H138" s="43"/>
    </row>
    <row r="139" spans="1:8" s="2" customFormat="1" ht="16.8" customHeight="1">
      <c r="A139" s="37"/>
      <c r="B139" s="43"/>
      <c r="C139" s="287" t="s">
        <v>1</v>
      </c>
      <c r="D139" s="287" t="s">
        <v>1531</v>
      </c>
      <c r="E139" s="15" t="s">
        <v>1</v>
      </c>
      <c r="F139" s="288">
        <v>0</v>
      </c>
      <c r="G139" s="37"/>
      <c r="H139" s="43"/>
    </row>
    <row r="140" spans="1:8" s="2" customFormat="1" ht="16.8" customHeight="1">
      <c r="A140" s="37"/>
      <c r="B140" s="43"/>
      <c r="C140" s="287" t="s">
        <v>1532</v>
      </c>
      <c r="D140" s="287" t="s">
        <v>1533</v>
      </c>
      <c r="E140" s="15" t="s">
        <v>1</v>
      </c>
      <c r="F140" s="288">
        <v>135.84</v>
      </c>
      <c r="G140" s="37"/>
      <c r="H140" s="43"/>
    </row>
    <row r="141" spans="1:8" s="2" customFormat="1" ht="16.8" customHeight="1">
      <c r="A141" s="37"/>
      <c r="B141" s="43"/>
      <c r="C141" s="283" t="s">
        <v>1555</v>
      </c>
      <c r="D141" s="284" t="s">
        <v>1555</v>
      </c>
      <c r="E141" s="285" t="s">
        <v>1</v>
      </c>
      <c r="F141" s="286">
        <v>6.643</v>
      </c>
      <c r="G141" s="37"/>
      <c r="H141" s="43"/>
    </row>
    <row r="142" spans="1:8" s="2" customFormat="1" ht="16.8" customHeight="1">
      <c r="A142" s="37"/>
      <c r="B142" s="43"/>
      <c r="C142" s="287" t="s">
        <v>1555</v>
      </c>
      <c r="D142" s="287" t="s">
        <v>1556</v>
      </c>
      <c r="E142" s="15" t="s">
        <v>1</v>
      </c>
      <c r="F142" s="288">
        <v>6.643</v>
      </c>
      <c r="G142" s="37"/>
      <c r="H142" s="43"/>
    </row>
    <row r="143" spans="1:8" s="2" customFormat="1" ht="16.8" customHeight="1">
      <c r="A143" s="37"/>
      <c r="B143" s="43"/>
      <c r="C143" s="283" t="s">
        <v>1562</v>
      </c>
      <c r="D143" s="284" t="s">
        <v>1562</v>
      </c>
      <c r="E143" s="285" t="s">
        <v>1</v>
      </c>
      <c r="F143" s="286">
        <v>41.8</v>
      </c>
      <c r="G143" s="37"/>
      <c r="H143" s="43"/>
    </row>
    <row r="144" spans="1:8" s="2" customFormat="1" ht="16.8" customHeight="1">
      <c r="A144" s="37"/>
      <c r="B144" s="43"/>
      <c r="C144" s="287" t="s">
        <v>1562</v>
      </c>
      <c r="D144" s="287" t="s">
        <v>1563</v>
      </c>
      <c r="E144" s="15" t="s">
        <v>1</v>
      </c>
      <c r="F144" s="288">
        <v>41.8</v>
      </c>
      <c r="G144" s="37"/>
      <c r="H144" s="43"/>
    </row>
    <row r="145" spans="1:8" s="2" customFormat="1" ht="16.8" customHeight="1">
      <c r="A145" s="37"/>
      <c r="B145" s="43"/>
      <c r="C145" s="283" t="s">
        <v>1569</v>
      </c>
      <c r="D145" s="284" t="s">
        <v>1569</v>
      </c>
      <c r="E145" s="285" t="s">
        <v>1</v>
      </c>
      <c r="F145" s="286">
        <v>60.8</v>
      </c>
      <c r="G145" s="37"/>
      <c r="H145" s="43"/>
    </row>
    <row r="146" spans="1:8" s="2" customFormat="1" ht="16.8" customHeight="1">
      <c r="A146" s="37"/>
      <c r="B146" s="43"/>
      <c r="C146" s="287" t="s">
        <v>1569</v>
      </c>
      <c r="D146" s="287" t="s">
        <v>1570</v>
      </c>
      <c r="E146" s="15" t="s">
        <v>1</v>
      </c>
      <c r="F146" s="288">
        <v>60.8</v>
      </c>
      <c r="G146" s="37"/>
      <c r="H146" s="43"/>
    </row>
    <row r="147" spans="1:8" s="2" customFormat="1" ht="16.8" customHeight="1">
      <c r="A147" s="37"/>
      <c r="B147" s="43"/>
      <c r="C147" s="283" t="s">
        <v>1579</v>
      </c>
      <c r="D147" s="284" t="s">
        <v>1579</v>
      </c>
      <c r="E147" s="285" t="s">
        <v>1</v>
      </c>
      <c r="F147" s="286">
        <v>94.8</v>
      </c>
      <c r="G147" s="37"/>
      <c r="H147" s="43"/>
    </row>
    <row r="148" spans="1:8" s="2" customFormat="1" ht="16.8" customHeight="1">
      <c r="A148" s="37"/>
      <c r="B148" s="43"/>
      <c r="C148" s="287" t="s">
        <v>1579</v>
      </c>
      <c r="D148" s="287" t="s">
        <v>1580</v>
      </c>
      <c r="E148" s="15" t="s">
        <v>1</v>
      </c>
      <c r="F148" s="288">
        <v>94.8</v>
      </c>
      <c r="G148" s="37"/>
      <c r="H148" s="43"/>
    </row>
    <row r="149" spans="1:8" s="2" customFormat="1" ht="16.8" customHeight="1">
      <c r="A149" s="37"/>
      <c r="B149" s="43"/>
      <c r="C149" s="283" t="s">
        <v>424</v>
      </c>
      <c r="D149" s="284" t="s">
        <v>424</v>
      </c>
      <c r="E149" s="285" t="s">
        <v>1</v>
      </c>
      <c r="F149" s="286">
        <v>16.9</v>
      </c>
      <c r="G149" s="37"/>
      <c r="H149" s="43"/>
    </row>
    <row r="150" spans="1:8" s="2" customFormat="1" ht="16.8" customHeight="1">
      <c r="A150" s="37"/>
      <c r="B150" s="43"/>
      <c r="C150" s="287" t="s">
        <v>424</v>
      </c>
      <c r="D150" s="287" t="s">
        <v>425</v>
      </c>
      <c r="E150" s="15" t="s">
        <v>1</v>
      </c>
      <c r="F150" s="288">
        <v>16.9</v>
      </c>
      <c r="G150" s="37"/>
      <c r="H150" s="43"/>
    </row>
    <row r="151" spans="1:8" s="2" customFormat="1" ht="16.8" customHeight="1">
      <c r="A151" s="37"/>
      <c r="B151" s="43"/>
      <c r="C151" s="283" t="s">
        <v>1590</v>
      </c>
      <c r="D151" s="284" t="s">
        <v>1590</v>
      </c>
      <c r="E151" s="285" t="s">
        <v>1</v>
      </c>
      <c r="F151" s="286">
        <v>30</v>
      </c>
      <c r="G151" s="37"/>
      <c r="H151" s="43"/>
    </row>
    <row r="152" spans="1:8" s="2" customFormat="1" ht="16.8" customHeight="1">
      <c r="A152" s="37"/>
      <c r="B152" s="43"/>
      <c r="C152" s="287" t="s">
        <v>1590</v>
      </c>
      <c r="D152" s="287" t="s">
        <v>1591</v>
      </c>
      <c r="E152" s="15" t="s">
        <v>1</v>
      </c>
      <c r="F152" s="288">
        <v>30</v>
      </c>
      <c r="G152" s="37"/>
      <c r="H152" s="43"/>
    </row>
    <row r="153" spans="1:8" s="2" customFormat="1" ht="16.8" customHeight="1">
      <c r="A153" s="37"/>
      <c r="B153" s="43"/>
      <c r="C153" s="283" t="s">
        <v>1596</v>
      </c>
      <c r="D153" s="284" t="s">
        <v>1596</v>
      </c>
      <c r="E153" s="285" t="s">
        <v>1</v>
      </c>
      <c r="F153" s="286">
        <v>11.2</v>
      </c>
      <c r="G153" s="37"/>
      <c r="H153" s="43"/>
    </row>
    <row r="154" spans="1:8" s="2" customFormat="1" ht="16.8" customHeight="1">
      <c r="A154" s="37"/>
      <c r="B154" s="43"/>
      <c r="C154" s="287" t="s">
        <v>1596</v>
      </c>
      <c r="D154" s="287" t="s">
        <v>1597</v>
      </c>
      <c r="E154" s="15" t="s">
        <v>1</v>
      </c>
      <c r="F154" s="288">
        <v>11.2</v>
      </c>
      <c r="G154" s="37"/>
      <c r="H154" s="43"/>
    </row>
    <row r="155" spans="1:8" s="2" customFormat="1" ht="16.8" customHeight="1">
      <c r="A155" s="37"/>
      <c r="B155" s="43"/>
      <c r="C155" s="283" t="s">
        <v>1606</v>
      </c>
      <c r="D155" s="284" t="s">
        <v>1606</v>
      </c>
      <c r="E155" s="285" t="s">
        <v>1</v>
      </c>
      <c r="F155" s="286">
        <v>7.2</v>
      </c>
      <c r="G155" s="37"/>
      <c r="H155" s="43"/>
    </row>
    <row r="156" spans="1:8" s="2" customFormat="1" ht="16.8" customHeight="1">
      <c r="A156" s="37"/>
      <c r="B156" s="43"/>
      <c r="C156" s="287" t="s">
        <v>1606</v>
      </c>
      <c r="D156" s="287" t="s">
        <v>1599</v>
      </c>
      <c r="E156" s="15" t="s">
        <v>1</v>
      </c>
      <c r="F156" s="288">
        <v>7.2</v>
      </c>
      <c r="G156" s="37"/>
      <c r="H156" s="43"/>
    </row>
    <row r="157" spans="1:8" s="2" customFormat="1" ht="16.8" customHeight="1">
      <c r="A157" s="37"/>
      <c r="B157" s="43"/>
      <c r="C157" s="283" t="s">
        <v>1614</v>
      </c>
      <c r="D157" s="284" t="s">
        <v>1614</v>
      </c>
      <c r="E157" s="285" t="s">
        <v>1</v>
      </c>
      <c r="F157" s="286">
        <v>7.2</v>
      </c>
      <c r="G157" s="37"/>
      <c r="H157" s="43"/>
    </row>
    <row r="158" spans="1:8" s="2" customFormat="1" ht="16.8" customHeight="1">
      <c r="A158" s="37"/>
      <c r="B158" s="43"/>
      <c r="C158" s="287" t="s">
        <v>1614</v>
      </c>
      <c r="D158" s="287" t="s">
        <v>1599</v>
      </c>
      <c r="E158" s="15" t="s">
        <v>1</v>
      </c>
      <c r="F158" s="288">
        <v>7.2</v>
      </c>
      <c r="G158" s="37"/>
      <c r="H158" s="43"/>
    </row>
    <row r="159" spans="1:8" s="2" customFormat="1" ht="16.8" customHeight="1">
      <c r="A159" s="37"/>
      <c r="B159" s="43"/>
      <c r="C159" s="283" t="s">
        <v>1622</v>
      </c>
      <c r="D159" s="284" t="s">
        <v>1622</v>
      </c>
      <c r="E159" s="285" t="s">
        <v>1</v>
      </c>
      <c r="F159" s="286">
        <v>7.2</v>
      </c>
      <c r="G159" s="37"/>
      <c r="H159" s="43"/>
    </row>
    <row r="160" spans="1:8" s="2" customFormat="1" ht="16.8" customHeight="1">
      <c r="A160" s="37"/>
      <c r="B160" s="43"/>
      <c r="C160" s="287" t="s">
        <v>1622</v>
      </c>
      <c r="D160" s="287" t="s">
        <v>1599</v>
      </c>
      <c r="E160" s="15" t="s">
        <v>1</v>
      </c>
      <c r="F160" s="288">
        <v>7.2</v>
      </c>
      <c r="G160" s="37"/>
      <c r="H160" s="43"/>
    </row>
    <row r="161" spans="1:8" s="2" customFormat="1" ht="16.8" customHeight="1">
      <c r="A161" s="37"/>
      <c r="B161" s="43"/>
      <c r="C161" s="283" t="s">
        <v>1627</v>
      </c>
      <c r="D161" s="284" t="s">
        <v>1627</v>
      </c>
      <c r="E161" s="285" t="s">
        <v>1</v>
      </c>
      <c r="F161" s="286">
        <v>18.4</v>
      </c>
      <c r="G161" s="37"/>
      <c r="H161" s="43"/>
    </row>
    <row r="162" spans="1:8" s="2" customFormat="1" ht="16.8" customHeight="1">
      <c r="A162" s="37"/>
      <c r="B162" s="43"/>
      <c r="C162" s="287" t="s">
        <v>1627</v>
      </c>
      <c r="D162" s="287" t="s">
        <v>1628</v>
      </c>
      <c r="E162" s="15" t="s">
        <v>1</v>
      </c>
      <c r="F162" s="288">
        <v>18.4</v>
      </c>
      <c r="G162" s="37"/>
      <c r="H162" s="43"/>
    </row>
    <row r="163" spans="1:8" s="2" customFormat="1" ht="16.8" customHeight="1">
      <c r="A163" s="37"/>
      <c r="B163" s="43"/>
      <c r="C163" s="283" t="s">
        <v>1633</v>
      </c>
      <c r="D163" s="284" t="s">
        <v>1633</v>
      </c>
      <c r="E163" s="285" t="s">
        <v>1</v>
      </c>
      <c r="F163" s="286">
        <v>7.2</v>
      </c>
      <c r="G163" s="37"/>
      <c r="H163" s="43"/>
    </row>
    <row r="164" spans="1:8" s="2" customFormat="1" ht="16.8" customHeight="1">
      <c r="A164" s="37"/>
      <c r="B164" s="43"/>
      <c r="C164" s="287" t="s">
        <v>1633</v>
      </c>
      <c r="D164" s="287" t="s">
        <v>1599</v>
      </c>
      <c r="E164" s="15" t="s">
        <v>1</v>
      </c>
      <c r="F164" s="288">
        <v>7.2</v>
      </c>
      <c r="G164" s="37"/>
      <c r="H164" s="43"/>
    </row>
    <row r="165" spans="1:8" s="2" customFormat="1" ht="16.8" customHeight="1">
      <c r="A165" s="37"/>
      <c r="B165" s="43"/>
      <c r="C165" s="283" t="s">
        <v>1638</v>
      </c>
      <c r="D165" s="284" t="s">
        <v>1638</v>
      </c>
      <c r="E165" s="285" t="s">
        <v>1</v>
      </c>
      <c r="F165" s="286">
        <v>11.2</v>
      </c>
      <c r="G165" s="37"/>
      <c r="H165" s="43"/>
    </row>
    <row r="166" spans="1:8" s="2" customFormat="1" ht="16.8" customHeight="1">
      <c r="A166" s="37"/>
      <c r="B166" s="43"/>
      <c r="C166" s="287" t="s">
        <v>1638</v>
      </c>
      <c r="D166" s="287" t="s">
        <v>1639</v>
      </c>
      <c r="E166" s="15" t="s">
        <v>1</v>
      </c>
      <c r="F166" s="288">
        <v>11.2</v>
      </c>
      <c r="G166" s="37"/>
      <c r="H166" s="43"/>
    </row>
    <row r="167" spans="1:8" s="2" customFormat="1" ht="16.8" customHeight="1">
      <c r="A167" s="37"/>
      <c r="B167" s="43"/>
      <c r="C167" s="283" t="s">
        <v>1644</v>
      </c>
      <c r="D167" s="284" t="s">
        <v>1644</v>
      </c>
      <c r="E167" s="285" t="s">
        <v>1</v>
      </c>
      <c r="F167" s="286">
        <v>18.4</v>
      </c>
      <c r="G167" s="37"/>
      <c r="H167" s="43"/>
    </row>
    <row r="168" spans="1:8" s="2" customFormat="1" ht="16.8" customHeight="1">
      <c r="A168" s="37"/>
      <c r="B168" s="43"/>
      <c r="C168" s="287" t="s">
        <v>1644</v>
      </c>
      <c r="D168" s="287" t="s">
        <v>1645</v>
      </c>
      <c r="E168" s="15" t="s">
        <v>1</v>
      </c>
      <c r="F168" s="288">
        <v>18.4</v>
      </c>
      <c r="G168" s="37"/>
      <c r="H168" s="43"/>
    </row>
    <row r="169" spans="1:8" s="2" customFormat="1" ht="16.8" customHeight="1">
      <c r="A169" s="37"/>
      <c r="B169" s="43"/>
      <c r="C169" s="283" t="s">
        <v>1650</v>
      </c>
      <c r="D169" s="284" t="s">
        <v>1650</v>
      </c>
      <c r="E169" s="285" t="s">
        <v>1</v>
      </c>
      <c r="F169" s="286">
        <v>18.4</v>
      </c>
      <c r="G169" s="37"/>
      <c r="H169" s="43"/>
    </row>
    <row r="170" spans="1:8" s="2" customFormat="1" ht="16.8" customHeight="1">
      <c r="A170" s="37"/>
      <c r="B170" s="43"/>
      <c r="C170" s="287" t="s">
        <v>1650</v>
      </c>
      <c r="D170" s="287" t="s">
        <v>1651</v>
      </c>
      <c r="E170" s="15" t="s">
        <v>1</v>
      </c>
      <c r="F170" s="288">
        <v>18.4</v>
      </c>
      <c r="G170" s="37"/>
      <c r="H170" s="43"/>
    </row>
    <row r="171" spans="1:8" s="2" customFormat="1" ht="16.8" customHeight="1">
      <c r="A171" s="37"/>
      <c r="B171" s="43"/>
      <c r="C171" s="283" t="s">
        <v>443</v>
      </c>
      <c r="D171" s="284" t="s">
        <v>443</v>
      </c>
      <c r="E171" s="285" t="s">
        <v>1</v>
      </c>
      <c r="F171" s="286">
        <v>10498.336</v>
      </c>
      <c r="G171" s="37"/>
      <c r="H171" s="43"/>
    </row>
    <row r="172" spans="1:8" s="2" customFormat="1" ht="16.8" customHeight="1">
      <c r="A172" s="37"/>
      <c r="B172" s="43"/>
      <c r="C172" s="287" t="s">
        <v>443</v>
      </c>
      <c r="D172" s="287" t="s">
        <v>444</v>
      </c>
      <c r="E172" s="15" t="s">
        <v>1</v>
      </c>
      <c r="F172" s="288">
        <v>10498.336</v>
      </c>
      <c r="G172" s="37"/>
      <c r="H172" s="43"/>
    </row>
    <row r="173" spans="1:8" s="2" customFormat="1" ht="16.8" customHeight="1">
      <c r="A173" s="37"/>
      <c r="B173" s="43"/>
      <c r="C173" s="283" t="s">
        <v>1657</v>
      </c>
      <c r="D173" s="284" t="s">
        <v>1657</v>
      </c>
      <c r="E173" s="285" t="s">
        <v>1</v>
      </c>
      <c r="F173" s="286">
        <v>115.34</v>
      </c>
      <c r="G173" s="37"/>
      <c r="H173" s="43"/>
    </row>
    <row r="174" spans="1:8" s="2" customFormat="1" ht="16.8" customHeight="1">
      <c r="A174" s="37"/>
      <c r="B174" s="43"/>
      <c r="C174" s="287" t="s">
        <v>1657</v>
      </c>
      <c r="D174" s="287" t="s">
        <v>1658</v>
      </c>
      <c r="E174" s="15" t="s">
        <v>1</v>
      </c>
      <c r="F174" s="288">
        <v>115.34</v>
      </c>
      <c r="G174" s="37"/>
      <c r="H174" s="43"/>
    </row>
    <row r="175" spans="1:8" s="2" customFormat="1" ht="16.8" customHeight="1">
      <c r="A175" s="37"/>
      <c r="B175" s="43"/>
      <c r="C175" s="283" t="s">
        <v>1667</v>
      </c>
      <c r="D175" s="284" t="s">
        <v>1667</v>
      </c>
      <c r="E175" s="285" t="s">
        <v>1</v>
      </c>
      <c r="F175" s="286">
        <v>306.103</v>
      </c>
      <c r="G175" s="37"/>
      <c r="H175" s="43"/>
    </row>
    <row r="176" spans="1:8" s="2" customFormat="1" ht="16.8" customHeight="1">
      <c r="A176" s="37"/>
      <c r="B176" s="43"/>
      <c r="C176" s="287" t="s">
        <v>1667</v>
      </c>
      <c r="D176" s="287" t="s">
        <v>1668</v>
      </c>
      <c r="E176" s="15" t="s">
        <v>1</v>
      </c>
      <c r="F176" s="288">
        <v>306.103</v>
      </c>
      <c r="G176" s="37"/>
      <c r="H176" s="43"/>
    </row>
    <row r="177" spans="1:8" s="2" customFormat="1" ht="16.8" customHeight="1">
      <c r="A177" s="37"/>
      <c r="B177" s="43"/>
      <c r="C177" s="283" t="s">
        <v>1673</v>
      </c>
      <c r="D177" s="284" t="s">
        <v>1673</v>
      </c>
      <c r="E177" s="285" t="s">
        <v>1</v>
      </c>
      <c r="F177" s="286">
        <v>1093.124</v>
      </c>
      <c r="G177" s="37"/>
      <c r="H177" s="43"/>
    </row>
    <row r="178" spans="1:8" s="2" customFormat="1" ht="16.8" customHeight="1">
      <c r="A178" s="37"/>
      <c r="B178" s="43"/>
      <c r="C178" s="287" t="s">
        <v>1673</v>
      </c>
      <c r="D178" s="287" t="s">
        <v>1674</v>
      </c>
      <c r="E178" s="15" t="s">
        <v>1</v>
      </c>
      <c r="F178" s="288">
        <v>1093.124</v>
      </c>
      <c r="G178" s="37"/>
      <c r="H178" s="43"/>
    </row>
    <row r="179" spans="1:8" s="2" customFormat="1" ht="16.8" customHeight="1">
      <c r="A179" s="37"/>
      <c r="B179" s="43"/>
      <c r="C179" s="283" t="s">
        <v>1679</v>
      </c>
      <c r="D179" s="284" t="s">
        <v>1679</v>
      </c>
      <c r="E179" s="285" t="s">
        <v>1</v>
      </c>
      <c r="F179" s="286">
        <v>1093.124</v>
      </c>
      <c r="G179" s="37"/>
      <c r="H179" s="43"/>
    </row>
    <row r="180" spans="1:8" s="2" customFormat="1" ht="16.8" customHeight="1">
      <c r="A180" s="37"/>
      <c r="B180" s="43"/>
      <c r="C180" s="287" t="s">
        <v>1679</v>
      </c>
      <c r="D180" s="287" t="s">
        <v>1680</v>
      </c>
      <c r="E180" s="15" t="s">
        <v>1</v>
      </c>
      <c r="F180" s="288">
        <v>1093.124</v>
      </c>
      <c r="G180" s="37"/>
      <c r="H180" s="43"/>
    </row>
    <row r="181" spans="1:8" s="2" customFormat="1" ht="16.8" customHeight="1">
      <c r="A181" s="37"/>
      <c r="B181" s="43"/>
      <c r="C181" s="283" t="s">
        <v>1685</v>
      </c>
      <c r="D181" s="284" t="s">
        <v>1685</v>
      </c>
      <c r="E181" s="285" t="s">
        <v>1</v>
      </c>
      <c r="F181" s="286">
        <v>12024.364</v>
      </c>
      <c r="G181" s="37"/>
      <c r="H181" s="43"/>
    </row>
    <row r="182" spans="1:8" s="2" customFormat="1" ht="16.8" customHeight="1">
      <c r="A182" s="37"/>
      <c r="B182" s="43"/>
      <c r="C182" s="287" t="s">
        <v>1685</v>
      </c>
      <c r="D182" s="287" t="s">
        <v>1686</v>
      </c>
      <c r="E182" s="15" t="s">
        <v>1</v>
      </c>
      <c r="F182" s="288">
        <v>12024.364</v>
      </c>
      <c r="G182" s="37"/>
      <c r="H182" s="43"/>
    </row>
    <row r="183" spans="1:8" s="2" customFormat="1" ht="16.8" customHeight="1">
      <c r="A183" s="37"/>
      <c r="B183" s="43"/>
      <c r="C183" s="283" t="s">
        <v>1691</v>
      </c>
      <c r="D183" s="284" t="s">
        <v>1691</v>
      </c>
      <c r="E183" s="285" t="s">
        <v>1</v>
      </c>
      <c r="F183" s="286">
        <v>1093.124</v>
      </c>
      <c r="G183" s="37"/>
      <c r="H183" s="43"/>
    </row>
    <row r="184" spans="1:8" s="2" customFormat="1" ht="16.8" customHeight="1">
      <c r="A184" s="37"/>
      <c r="B184" s="43"/>
      <c r="C184" s="287" t="s">
        <v>1691</v>
      </c>
      <c r="D184" s="287" t="s">
        <v>1692</v>
      </c>
      <c r="E184" s="15" t="s">
        <v>1</v>
      </c>
      <c r="F184" s="288">
        <v>1093.124</v>
      </c>
      <c r="G184" s="37"/>
      <c r="H184" s="43"/>
    </row>
    <row r="185" spans="1:8" s="2" customFormat="1" ht="16.8" customHeight="1">
      <c r="A185" s="37"/>
      <c r="B185" s="43"/>
      <c r="C185" s="283" t="s">
        <v>1698</v>
      </c>
      <c r="D185" s="284" t="s">
        <v>1698</v>
      </c>
      <c r="E185" s="285" t="s">
        <v>1</v>
      </c>
      <c r="F185" s="286">
        <v>734.647</v>
      </c>
      <c r="G185" s="37"/>
      <c r="H185" s="43"/>
    </row>
    <row r="186" spans="1:8" s="2" customFormat="1" ht="16.8" customHeight="1">
      <c r="A186" s="37"/>
      <c r="B186" s="43"/>
      <c r="C186" s="287" t="s">
        <v>1</v>
      </c>
      <c r="D186" s="287" t="s">
        <v>1697</v>
      </c>
      <c r="E186" s="15" t="s">
        <v>1</v>
      </c>
      <c r="F186" s="288">
        <v>0</v>
      </c>
      <c r="G186" s="37"/>
      <c r="H186" s="43"/>
    </row>
    <row r="187" spans="1:8" s="2" customFormat="1" ht="16.8" customHeight="1">
      <c r="A187" s="37"/>
      <c r="B187" s="43"/>
      <c r="C187" s="287" t="s">
        <v>1698</v>
      </c>
      <c r="D187" s="287" t="s">
        <v>1699</v>
      </c>
      <c r="E187" s="15" t="s">
        <v>1</v>
      </c>
      <c r="F187" s="288">
        <v>734.647</v>
      </c>
      <c r="G187" s="37"/>
      <c r="H187" s="43"/>
    </row>
    <row r="188" spans="1:8" s="2" customFormat="1" ht="16.8" customHeight="1">
      <c r="A188" s="37"/>
      <c r="B188" s="43"/>
      <c r="C188" s="283" t="s">
        <v>1707</v>
      </c>
      <c r="D188" s="284" t="s">
        <v>1707</v>
      </c>
      <c r="E188" s="285" t="s">
        <v>1</v>
      </c>
      <c r="F188" s="286">
        <v>287.197</v>
      </c>
      <c r="G188" s="37"/>
      <c r="H188" s="43"/>
    </row>
    <row r="189" spans="1:8" s="2" customFormat="1" ht="16.8" customHeight="1">
      <c r="A189" s="37"/>
      <c r="B189" s="43"/>
      <c r="C189" s="287" t="s">
        <v>1</v>
      </c>
      <c r="D189" s="287" t="s">
        <v>1706</v>
      </c>
      <c r="E189" s="15" t="s">
        <v>1</v>
      </c>
      <c r="F189" s="288">
        <v>0</v>
      </c>
      <c r="G189" s="37"/>
      <c r="H189" s="43"/>
    </row>
    <row r="190" spans="1:8" s="2" customFormat="1" ht="16.8" customHeight="1">
      <c r="A190" s="37"/>
      <c r="B190" s="43"/>
      <c r="C190" s="287" t="s">
        <v>1707</v>
      </c>
      <c r="D190" s="287" t="s">
        <v>1708</v>
      </c>
      <c r="E190" s="15" t="s">
        <v>1</v>
      </c>
      <c r="F190" s="288">
        <v>287.197</v>
      </c>
      <c r="G190" s="37"/>
      <c r="H190" s="43"/>
    </row>
    <row r="191" spans="1:8" s="2" customFormat="1" ht="16.8" customHeight="1">
      <c r="A191" s="37"/>
      <c r="B191" s="43"/>
      <c r="C191" s="283" t="s">
        <v>1715</v>
      </c>
      <c r="D191" s="284" t="s">
        <v>1715</v>
      </c>
      <c r="E191" s="285" t="s">
        <v>1</v>
      </c>
      <c r="F191" s="286">
        <v>1648.174</v>
      </c>
      <c r="G191" s="37"/>
      <c r="H191" s="43"/>
    </row>
    <row r="192" spans="1:8" s="2" customFormat="1" ht="16.8" customHeight="1">
      <c r="A192" s="37"/>
      <c r="B192" s="43"/>
      <c r="C192" s="287" t="s">
        <v>1715</v>
      </c>
      <c r="D192" s="287" t="s">
        <v>1716</v>
      </c>
      <c r="E192" s="15" t="s">
        <v>1</v>
      </c>
      <c r="F192" s="288">
        <v>1648.174</v>
      </c>
      <c r="G192" s="37"/>
      <c r="H192" s="43"/>
    </row>
    <row r="193" spans="1:8" s="2" customFormat="1" ht="16.8" customHeight="1">
      <c r="A193" s="37"/>
      <c r="B193" s="43"/>
      <c r="C193" s="283" t="s">
        <v>450</v>
      </c>
      <c r="D193" s="284" t="s">
        <v>450</v>
      </c>
      <c r="E193" s="285" t="s">
        <v>1</v>
      </c>
      <c r="F193" s="286">
        <v>749.17</v>
      </c>
      <c r="G193" s="37"/>
      <c r="H193" s="43"/>
    </row>
    <row r="194" spans="1:8" s="2" customFormat="1" ht="16.8" customHeight="1">
      <c r="A194" s="37"/>
      <c r="B194" s="43"/>
      <c r="C194" s="287" t="s">
        <v>450</v>
      </c>
      <c r="D194" s="287" t="s">
        <v>451</v>
      </c>
      <c r="E194" s="15" t="s">
        <v>1</v>
      </c>
      <c r="F194" s="288">
        <v>749.17</v>
      </c>
      <c r="G194" s="37"/>
      <c r="H194" s="43"/>
    </row>
    <row r="195" spans="1:8" s="2" customFormat="1" ht="16.8" customHeight="1">
      <c r="A195" s="37"/>
      <c r="B195" s="43"/>
      <c r="C195" s="283" t="s">
        <v>334</v>
      </c>
      <c r="D195" s="284" t="s">
        <v>334</v>
      </c>
      <c r="E195" s="285" t="s">
        <v>1</v>
      </c>
      <c r="F195" s="286">
        <v>129</v>
      </c>
      <c r="G195" s="37"/>
      <c r="H195" s="43"/>
    </row>
    <row r="196" spans="1:8" s="2" customFormat="1" ht="16.8" customHeight="1">
      <c r="A196" s="37"/>
      <c r="B196" s="43"/>
      <c r="C196" s="287" t="s">
        <v>334</v>
      </c>
      <c r="D196" s="287" t="s">
        <v>335</v>
      </c>
      <c r="E196" s="15" t="s">
        <v>1</v>
      </c>
      <c r="F196" s="288">
        <v>129</v>
      </c>
      <c r="G196" s="37"/>
      <c r="H196" s="43"/>
    </row>
    <row r="197" spans="1:8" s="2" customFormat="1" ht="16.8" customHeight="1">
      <c r="A197" s="37"/>
      <c r="B197" s="43"/>
      <c r="C197" s="283" t="s">
        <v>455</v>
      </c>
      <c r="D197" s="284" t="s">
        <v>455</v>
      </c>
      <c r="E197" s="285" t="s">
        <v>1</v>
      </c>
      <c r="F197" s="286">
        <v>1498.34</v>
      </c>
      <c r="G197" s="37"/>
      <c r="H197" s="43"/>
    </row>
    <row r="198" spans="1:8" s="2" customFormat="1" ht="16.8" customHeight="1">
      <c r="A198" s="37"/>
      <c r="B198" s="43"/>
      <c r="C198" s="287" t="s">
        <v>455</v>
      </c>
      <c r="D198" s="287" t="s">
        <v>456</v>
      </c>
      <c r="E198" s="15" t="s">
        <v>1</v>
      </c>
      <c r="F198" s="288">
        <v>1498.34</v>
      </c>
      <c r="G198" s="37"/>
      <c r="H198" s="43"/>
    </row>
    <row r="199" spans="1:8" s="2" customFormat="1" ht="16.8" customHeight="1">
      <c r="A199" s="37"/>
      <c r="B199" s="43"/>
      <c r="C199" s="283" t="s">
        <v>463</v>
      </c>
      <c r="D199" s="284" t="s">
        <v>463</v>
      </c>
      <c r="E199" s="285" t="s">
        <v>1</v>
      </c>
      <c r="F199" s="286">
        <v>292.553</v>
      </c>
      <c r="G199" s="37"/>
      <c r="H199" s="43"/>
    </row>
    <row r="200" spans="1:8" s="2" customFormat="1" ht="16.8" customHeight="1">
      <c r="A200" s="37"/>
      <c r="B200" s="43"/>
      <c r="C200" s="287" t="s">
        <v>463</v>
      </c>
      <c r="D200" s="287" t="s">
        <v>464</v>
      </c>
      <c r="E200" s="15" t="s">
        <v>1</v>
      </c>
      <c r="F200" s="288">
        <v>292.553</v>
      </c>
      <c r="G200" s="37"/>
      <c r="H200" s="43"/>
    </row>
    <row r="201" spans="1:8" s="2" customFormat="1" ht="16.8" customHeight="1">
      <c r="A201" s="37"/>
      <c r="B201" s="43"/>
      <c r="C201" s="283" t="s">
        <v>468</v>
      </c>
      <c r="D201" s="284" t="s">
        <v>468</v>
      </c>
      <c r="E201" s="285" t="s">
        <v>1</v>
      </c>
      <c r="F201" s="286">
        <v>77.2</v>
      </c>
      <c r="G201" s="37"/>
      <c r="H201" s="43"/>
    </row>
    <row r="202" spans="1:8" s="2" customFormat="1" ht="16.8" customHeight="1">
      <c r="A202" s="37"/>
      <c r="B202" s="43"/>
      <c r="C202" s="287" t="s">
        <v>468</v>
      </c>
      <c r="D202" s="287" t="s">
        <v>469</v>
      </c>
      <c r="E202" s="15" t="s">
        <v>1</v>
      </c>
      <c r="F202" s="288">
        <v>77.2</v>
      </c>
      <c r="G202" s="37"/>
      <c r="H202" s="43"/>
    </row>
    <row r="203" spans="1:8" s="2" customFormat="1" ht="16.8" customHeight="1">
      <c r="A203" s="37"/>
      <c r="B203" s="43"/>
      <c r="C203" s="283" t="s">
        <v>474</v>
      </c>
      <c r="D203" s="284" t="s">
        <v>474</v>
      </c>
      <c r="E203" s="285" t="s">
        <v>1</v>
      </c>
      <c r="F203" s="286">
        <v>3215.494</v>
      </c>
      <c r="G203" s="37"/>
      <c r="H203" s="43"/>
    </row>
    <row r="204" spans="1:8" s="2" customFormat="1" ht="16.8" customHeight="1">
      <c r="A204" s="37"/>
      <c r="B204" s="43"/>
      <c r="C204" s="287" t="s">
        <v>474</v>
      </c>
      <c r="D204" s="287" t="s">
        <v>475</v>
      </c>
      <c r="E204" s="15" t="s">
        <v>1</v>
      </c>
      <c r="F204" s="288">
        <v>3215.494</v>
      </c>
      <c r="G204" s="37"/>
      <c r="H204" s="43"/>
    </row>
    <row r="205" spans="1:8" s="2" customFormat="1" ht="16.8" customHeight="1">
      <c r="A205" s="37"/>
      <c r="B205" s="43"/>
      <c r="C205" s="283" t="s">
        <v>488</v>
      </c>
      <c r="D205" s="284" t="s">
        <v>488</v>
      </c>
      <c r="E205" s="285" t="s">
        <v>1</v>
      </c>
      <c r="F205" s="286">
        <v>6141.549</v>
      </c>
      <c r="G205" s="37"/>
      <c r="H205" s="43"/>
    </row>
    <row r="206" spans="1:8" s="2" customFormat="1" ht="16.8" customHeight="1">
      <c r="A206" s="37"/>
      <c r="B206" s="43"/>
      <c r="C206" s="287" t="s">
        <v>488</v>
      </c>
      <c r="D206" s="287" t="s">
        <v>489</v>
      </c>
      <c r="E206" s="15" t="s">
        <v>1</v>
      </c>
      <c r="F206" s="288">
        <v>6141.549</v>
      </c>
      <c r="G206" s="37"/>
      <c r="H206" s="43"/>
    </row>
    <row r="207" spans="1:8" s="2" customFormat="1" ht="16.8" customHeight="1">
      <c r="A207" s="37"/>
      <c r="B207" s="43"/>
      <c r="C207" s="283" t="s">
        <v>494</v>
      </c>
      <c r="D207" s="284" t="s">
        <v>494</v>
      </c>
      <c r="E207" s="285" t="s">
        <v>1</v>
      </c>
      <c r="F207" s="286">
        <v>1761.24</v>
      </c>
      <c r="G207" s="37"/>
      <c r="H207" s="43"/>
    </row>
    <row r="208" spans="1:8" s="2" customFormat="1" ht="16.8" customHeight="1">
      <c r="A208" s="37"/>
      <c r="B208" s="43"/>
      <c r="C208" s="287" t="s">
        <v>494</v>
      </c>
      <c r="D208" s="287" t="s">
        <v>495</v>
      </c>
      <c r="E208" s="15" t="s">
        <v>1</v>
      </c>
      <c r="F208" s="288">
        <v>1761.24</v>
      </c>
      <c r="G208" s="37"/>
      <c r="H208" s="43"/>
    </row>
    <row r="209" spans="1:8" s="2" customFormat="1" ht="16.8" customHeight="1">
      <c r="A209" s="37"/>
      <c r="B209" s="43"/>
      <c r="C209" s="283" t="s">
        <v>506</v>
      </c>
      <c r="D209" s="284" t="s">
        <v>506</v>
      </c>
      <c r="E209" s="285" t="s">
        <v>1</v>
      </c>
      <c r="F209" s="286">
        <v>184.8</v>
      </c>
      <c r="G209" s="37"/>
      <c r="H209" s="43"/>
    </row>
    <row r="210" spans="1:8" s="2" customFormat="1" ht="16.8" customHeight="1">
      <c r="A210" s="37"/>
      <c r="B210" s="43"/>
      <c r="C210" s="287" t="s">
        <v>506</v>
      </c>
      <c r="D210" s="287" t="s">
        <v>507</v>
      </c>
      <c r="E210" s="15" t="s">
        <v>1</v>
      </c>
      <c r="F210" s="288">
        <v>184.8</v>
      </c>
      <c r="G210" s="37"/>
      <c r="H210" s="43"/>
    </row>
    <row r="211" spans="1:8" s="2" customFormat="1" ht="16.8" customHeight="1">
      <c r="A211" s="37"/>
      <c r="B211" s="43"/>
      <c r="C211" s="283" t="s">
        <v>512</v>
      </c>
      <c r="D211" s="284" t="s">
        <v>512</v>
      </c>
      <c r="E211" s="285" t="s">
        <v>1</v>
      </c>
      <c r="F211" s="286">
        <v>325.248</v>
      </c>
      <c r="G211" s="37"/>
      <c r="H211" s="43"/>
    </row>
    <row r="212" spans="1:8" s="2" customFormat="1" ht="16.8" customHeight="1">
      <c r="A212" s="37"/>
      <c r="B212" s="43"/>
      <c r="C212" s="287" t="s">
        <v>512</v>
      </c>
      <c r="D212" s="287" t="s">
        <v>513</v>
      </c>
      <c r="E212" s="15" t="s">
        <v>1</v>
      </c>
      <c r="F212" s="288">
        <v>325.248</v>
      </c>
      <c r="G212" s="37"/>
      <c r="H212" s="43"/>
    </row>
    <row r="213" spans="1:8" s="2" customFormat="1" ht="16.8" customHeight="1">
      <c r="A213" s="37"/>
      <c r="B213" s="43"/>
      <c r="C213" s="283" t="s">
        <v>518</v>
      </c>
      <c r="D213" s="284" t="s">
        <v>518</v>
      </c>
      <c r="E213" s="285" t="s">
        <v>1</v>
      </c>
      <c r="F213" s="286">
        <v>975.178</v>
      </c>
      <c r="G213" s="37"/>
      <c r="H213" s="43"/>
    </row>
    <row r="214" spans="1:8" s="2" customFormat="1" ht="16.8" customHeight="1">
      <c r="A214" s="37"/>
      <c r="B214" s="43"/>
      <c r="C214" s="287" t="s">
        <v>518</v>
      </c>
      <c r="D214" s="287" t="s">
        <v>366</v>
      </c>
      <c r="E214" s="15" t="s">
        <v>1</v>
      </c>
      <c r="F214" s="288">
        <v>975.178</v>
      </c>
      <c r="G214" s="37"/>
      <c r="H214" s="43"/>
    </row>
    <row r="215" spans="1:8" s="2" customFormat="1" ht="16.8" customHeight="1">
      <c r="A215" s="37"/>
      <c r="B215" s="43"/>
      <c r="C215" s="283" t="s">
        <v>527</v>
      </c>
      <c r="D215" s="284" t="s">
        <v>527</v>
      </c>
      <c r="E215" s="285" t="s">
        <v>1</v>
      </c>
      <c r="F215" s="286">
        <v>800.128</v>
      </c>
      <c r="G215" s="37"/>
      <c r="H215" s="43"/>
    </row>
    <row r="216" spans="1:8" s="2" customFormat="1" ht="16.8" customHeight="1">
      <c r="A216" s="37"/>
      <c r="B216" s="43"/>
      <c r="C216" s="287" t="s">
        <v>527</v>
      </c>
      <c r="D216" s="287" t="s">
        <v>528</v>
      </c>
      <c r="E216" s="15" t="s">
        <v>1</v>
      </c>
      <c r="F216" s="288">
        <v>800.128</v>
      </c>
      <c r="G216" s="37"/>
      <c r="H216" s="43"/>
    </row>
    <row r="217" spans="1:8" s="2" customFormat="1" ht="16.8" customHeight="1">
      <c r="A217" s="37"/>
      <c r="B217" s="43"/>
      <c r="C217" s="283" t="s">
        <v>339</v>
      </c>
      <c r="D217" s="284" t="s">
        <v>339</v>
      </c>
      <c r="E217" s="285" t="s">
        <v>1</v>
      </c>
      <c r="F217" s="286">
        <v>129</v>
      </c>
      <c r="G217" s="37"/>
      <c r="H217" s="43"/>
    </row>
    <row r="218" spans="1:8" s="2" customFormat="1" ht="16.8" customHeight="1">
      <c r="A218" s="37"/>
      <c r="B218" s="43"/>
      <c r="C218" s="287" t="s">
        <v>339</v>
      </c>
      <c r="D218" s="287" t="s">
        <v>340</v>
      </c>
      <c r="E218" s="15" t="s">
        <v>1</v>
      </c>
      <c r="F218" s="288">
        <v>129</v>
      </c>
      <c r="G218" s="37"/>
      <c r="H218" s="43"/>
    </row>
    <row r="219" spans="1:8" s="2" customFormat="1" ht="16.8" customHeight="1">
      <c r="A219" s="37"/>
      <c r="B219" s="43"/>
      <c r="C219" s="283" t="s">
        <v>533</v>
      </c>
      <c r="D219" s="284" t="s">
        <v>533</v>
      </c>
      <c r="E219" s="285" t="s">
        <v>1</v>
      </c>
      <c r="F219" s="286">
        <v>174.05</v>
      </c>
      <c r="G219" s="37"/>
      <c r="H219" s="43"/>
    </row>
    <row r="220" spans="1:8" s="2" customFormat="1" ht="16.8" customHeight="1">
      <c r="A220" s="37"/>
      <c r="B220" s="43"/>
      <c r="C220" s="287" t="s">
        <v>533</v>
      </c>
      <c r="D220" s="287" t="s">
        <v>534</v>
      </c>
      <c r="E220" s="15" t="s">
        <v>1</v>
      </c>
      <c r="F220" s="288">
        <v>174.05</v>
      </c>
      <c r="G220" s="37"/>
      <c r="H220" s="43"/>
    </row>
    <row r="221" spans="1:8" s="2" customFormat="1" ht="16.8" customHeight="1">
      <c r="A221" s="37"/>
      <c r="B221" s="43"/>
      <c r="C221" s="283" t="s">
        <v>541</v>
      </c>
      <c r="D221" s="284" t="s">
        <v>541</v>
      </c>
      <c r="E221" s="285" t="s">
        <v>1</v>
      </c>
      <c r="F221" s="286">
        <v>15.343</v>
      </c>
      <c r="G221" s="37"/>
      <c r="H221" s="43"/>
    </row>
    <row r="222" spans="1:8" s="2" customFormat="1" ht="16.8" customHeight="1">
      <c r="A222" s="37"/>
      <c r="B222" s="43"/>
      <c r="C222" s="287" t="s">
        <v>541</v>
      </c>
      <c r="D222" s="287" t="s">
        <v>542</v>
      </c>
      <c r="E222" s="15" t="s">
        <v>1</v>
      </c>
      <c r="F222" s="288">
        <v>15.343</v>
      </c>
      <c r="G222" s="37"/>
      <c r="H222" s="43"/>
    </row>
    <row r="223" spans="1:8" s="2" customFormat="1" ht="16.8" customHeight="1">
      <c r="A223" s="37"/>
      <c r="B223" s="43"/>
      <c r="C223" s="283" t="s">
        <v>547</v>
      </c>
      <c r="D223" s="284" t="s">
        <v>547</v>
      </c>
      <c r="E223" s="285" t="s">
        <v>1</v>
      </c>
      <c r="F223" s="286">
        <v>975.178</v>
      </c>
      <c r="G223" s="37"/>
      <c r="H223" s="43"/>
    </row>
    <row r="224" spans="1:8" s="2" customFormat="1" ht="16.8" customHeight="1">
      <c r="A224" s="37"/>
      <c r="B224" s="43"/>
      <c r="C224" s="287" t="s">
        <v>547</v>
      </c>
      <c r="D224" s="287" t="s">
        <v>548</v>
      </c>
      <c r="E224" s="15" t="s">
        <v>1</v>
      </c>
      <c r="F224" s="288">
        <v>975.178</v>
      </c>
      <c r="G224" s="37"/>
      <c r="H224" s="43"/>
    </row>
    <row r="225" spans="1:8" s="2" customFormat="1" ht="16.8" customHeight="1">
      <c r="A225" s="37"/>
      <c r="B225" s="43"/>
      <c r="C225" s="283" t="s">
        <v>555</v>
      </c>
      <c r="D225" s="284" t="s">
        <v>555</v>
      </c>
      <c r="E225" s="285" t="s">
        <v>1</v>
      </c>
      <c r="F225" s="286">
        <v>175.05</v>
      </c>
      <c r="G225" s="37"/>
      <c r="H225" s="43"/>
    </row>
    <row r="226" spans="1:8" s="2" customFormat="1" ht="16.8" customHeight="1">
      <c r="A226" s="37"/>
      <c r="B226" s="43"/>
      <c r="C226" s="287" t="s">
        <v>555</v>
      </c>
      <c r="D226" s="287" t="s">
        <v>556</v>
      </c>
      <c r="E226" s="15" t="s">
        <v>1</v>
      </c>
      <c r="F226" s="288">
        <v>175.05</v>
      </c>
      <c r="G226" s="37"/>
      <c r="H226" s="43"/>
    </row>
    <row r="227" spans="1:8" s="2" customFormat="1" ht="16.8" customHeight="1">
      <c r="A227" s="37"/>
      <c r="B227" s="43"/>
      <c r="C227" s="283" t="s">
        <v>561</v>
      </c>
      <c r="D227" s="284" t="s">
        <v>561</v>
      </c>
      <c r="E227" s="285" t="s">
        <v>1</v>
      </c>
      <c r="F227" s="286">
        <v>175.05</v>
      </c>
      <c r="G227" s="37"/>
      <c r="H227" s="43"/>
    </row>
    <row r="228" spans="1:8" s="2" customFormat="1" ht="16.8" customHeight="1">
      <c r="A228" s="37"/>
      <c r="B228" s="43"/>
      <c r="C228" s="287" t="s">
        <v>561</v>
      </c>
      <c r="D228" s="287" t="s">
        <v>562</v>
      </c>
      <c r="E228" s="15" t="s">
        <v>1</v>
      </c>
      <c r="F228" s="288">
        <v>175.05</v>
      </c>
      <c r="G228" s="37"/>
      <c r="H228" s="43"/>
    </row>
    <row r="229" spans="1:8" s="2" customFormat="1" ht="16.8" customHeight="1">
      <c r="A229" s="37"/>
      <c r="B229" s="43"/>
      <c r="C229" s="283" t="s">
        <v>569</v>
      </c>
      <c r="D229" s="284" t="s">
        <v>569</v>
      </c>
      <c r="E229" s="285" t="s">
        <v>1</v>
      </c>
      <c r="F229" s="286">
        <v>5.3</v>
      </c>
      <c r="G229" s="37"/>
      <c r="H229" s="43"/>
    </row>
    <row r="230" spans="1:8" s="2" customFormat="1" ht="16.8" customHeight="1">
      <c r="A230" s="37"/>
      <c r="B230" s="43"/>
      <c r="C230" s="287" t="s">
        <v>569</v>
      </c>
      <c r="D230" s="287" t="s">
        <v>570</v>
      </c>
      <c r="E230" s="15" t="s">
        <v>1</v>
      </c>
      <c r="F230" s="288">
        <v>5.3</v>
      </c>
      <c r="G230" s="37"/>
      <c r="H230" s="43"/>
    </row>
    <row r="231" spans="1:8" s="2" customFormat="1" ht="16.8" customHeight="1">
      <c r="A231" s="37"/>
      <c r="B231" s="43"/>
      <c r="C231" s="283" t="s">
        <v>575</v>
      </c>
      <c r="D231" s="284" t="s">
        <v>575</v>
      </c>
      <c r="E231" s="285" t="s">
        <v>1</v>
      </c>
      <c r="F231" s="286">
        <v>5.3</v>
      </c>
      <c r="G231" s="37"/>
      <c r="H231" s="43"/>
    </row>
    <row r="232" spans="1:8" s="2" customFormat="1" ht="16.8" customHeight="1">
      <c r="A232" s="37"/>
      <c r="B232" s="43"/>
      <c r="C232" s="287" t="s">
        <v>575</v>
      </c>
      <c r="D232" s="287" t="s">
        <v>576</v>
      </c>
      <c r="E232" s="15" t="s">
        <v>1</v>
      </c>
      <c r="F232" s="288">
        <v>5.3</v>
      </c>
      <c r="G232" s="37"/>
      <c r="H232" s="43"/>
    </row>
    <row r="233" spans="1:8" s="2" customFormat="1" ht="16.8" customHeight="1">
      <c r="A233" s="37"/>
      <c r="B233" s="43"/>
      <c r="C233" s="283" t="s">
        <v>582</v>
      </c>
      <c r="D233" s="284" t="s">
        <v>582</v>
      </c>
      <c r="E233" s="285" t="s">
        <v>1</v>
      </c>
      <c r="F233" s="286">
        <v>260</v>
      </c>
      <c r="G233" s="37"/>
      <c r="H233" s="43"/>
    </row>
    <row r="234" spans="1:8" s="2" customFormat="1" ht="16.8" customHeight="1">
      <c r="A234" s="37"/>
      <c r="B234" s="43"/>
      <c r="C234" s="287" t="s">
        <v>582</v>
      </c>
      <c r="D234" s="287" t="s">
        <v>583</v>
      </c>
      <c r="E234" s="15" t="s">
        <v>1</v>
      </c>
      <c r="F234" s="288">
        <v>260</v>
      </c>
      <c r="G234" s="37"/>
      <c r="H234" s="43"/>
    </row>
    <row r="235" spans="1:8" s="2" customFormat="1" ht="16.8" customHeight="1">
      <c r="A235" s="37"/>
      <c r="B235" s="43"/>
      <c r="C235" s="283" t="s">
        <v>588</v>
      </c>
      <c r="D235" s="284" t="s">
        <v>588</v>
      </c>
      <c r="E235" s="285" t="s">
        <v>1</v>
      </c>
      <c r="F235" s="286">
        <v>260</v>
      </c>
      <c r="G235" s="37"/>
      <c r="H235" s="43"/>
    </row>
    <row r="236" spans="1:8" s="2" customFormat="1" ht="16.8" customHeight="1">
      <c r="A236" s="37"/>
      <c r="B236" s="43"/>
      <c r="C236" s="287" t="s">
        <v>588</v>
      </c>
      <c r="D236" s="287" t="s">
        <v>589</v>
      </c>
      <c r="E236" s="15" t="s">
        <v>1</v>
      </c>
      <c r="F236" s="288">
        <v>260</v>
      </c>
      <c r="G236" s="37"/>
      <c r="H236" s="43"/>
    </row>
    <row r="237" spans="1:8" s="2" customFormat="1" ht="16.8" customHeight="1">
      <c r="A237" s="37"/>
      <c r="B237" s="43"/>
      <c r="C237" s="283" t="s">
        <v>345</v>
      </c>
      <c r="D237" s="284" t="s">
        <v>345</v>
      </c>
      <c r="E237" s="285" t="s">
        <v>1</v>
      </c>
      <c r="F237" s="286">
        <v>450</v>
      </c>
      <c r="G237" s="37"/>
      <c r="H237" s="43"/>
    </row>
    <row r="238" spans="1:8" s="2" customFormat="1" ht="16.8" customHeight="1">
      <c r="A238" s="37"/>
      <c r="B238" s="43"/>
      <c r="C238" s="287" t="s">
        <v>345</v>
      </c>
      <c r="D238" s="287" t="s">
        <v>346</v>
      </c>
      <c r="E238" s="15" t="s">
        <v>1</v>
      </c>
      <c r="F238" s="288">
        <v>450</v>
      </c>
      <c r="G238" s="37"/>
      <c r="H238" s="43"/>
    </row>
    <row r="239" spans="1:8" s="2" customFormat="1" ht="16.8" customHeight="1">
      <c r="A239" s="37"/>
      <c r="B239" s="43"/>
      <c r="C239" s="283" t="s">
        <v>597</v>
      </c>
      <c r="D239" s="284" t="s">
        <v>597</v>
      </c>
      <c r="E239" s="285" t="s">
        <v>1</v>
      </c>
      <c r="F239" s="286">
        <v>1.374</v>
      </c>
      <c r="G239" s="37"/>
      <c r="H239" s="43"/>
    </row>
    <row r="240" spans="1:8" s="2" customFormat="1" ht="16.8" customHeight="1">
      <c r="A240" s="37"/>
      <c r="B240" s="43"/>
      <c r="C240" s="287" t="s">
        <v>597</v>
      </c>
      <c r="D240" s="287" t="s">
        <v>598</v>
      </c>
      <c r="E240" s="15" t="s">
        <v>1</v>
      </c>
      <c r="F240" s="288">
        <v>1.374</v>
      </c>
      <c r="G240" s="37"/>
      <c r="H240" s="43"/>
    </row>
    <row r="241" spans="1:8" s="2" customFormat="1" ht="16.8" customHeight="1">
      <c r="A241" s="37"/>
      <c r="B241" s="43"/>
      <c r="C241" s="283" t="s">
        <v>603</v>
      </c>
      <c r="D241" s="284" t="s">
        <v>603</v>
      </c>
      <c r="E241" s="285" t="s">
        <v>1</v>
      </c>
      <c r="F241" s="286">
        <v>660</v>
      </c>
      <c r="G241" s="37"/>
      <c r="H241" s="43"/>
    </row>
    <row r="242" spans="1:8" s="2" customFormat="1" ht="16.8" customHeight="1">
      <c r="A242" s="37"/>
      <c r="B242" s="43"/>
      <c r="C242" s="287" t="s">
        <v>603</v>
      </c>
      <c r="D242" s="287" t="s">
        <v>604</v>
      </c>
      <c r="E242" s="15" t="s">
        <v>1</v>
      </c>
      <c r="F242" s="288">
        <v>660</v>
      </c>
      <c r="G242" s="37"/>
      <c r="H242" s="43"/>
    </row>
    <row r="243" spans="1:8" s="2" customFormat="1" ht="16.8" customHeight="1">
      <c r="A243" s="37"/>
      <c r="B243" s="43"/>
      <c r="C243" s="283" t="s">
        <v>628</v>
      </c>
      <c r="D243" s="284" t="s">
        <v>628</v>
      </c>
      <c r="E243" s="285" t="s">
        <v>1</v>
      </c>
      <c r="F243" s="286">
        <v>1240</v>
      </c>
      <c r="G243" s="37"/>
      <c r="H243" s="43"/>
    </row>
    <row r="244" spans="1:8" s="2" customFormat="1" ht="16.8" customHeight="1">
      <c r="A244" s="37"/>
      <c r="B244" s="43"/>
      <c r="C244" s="287" t="s">
        <v>1</v>
      </c>
      <c r="D244" s="287" t="s">
        <v>627</v>
      </c>
      <c r="E244" s="15" t="s">
        <v>1</v>
      </c>
      <c r="F244" s="288">
        <v>0</v>
      </c>
      <c r="G244" s="37"/>
      <c r="H244" s="43"/>
    </row>
    <row r="245" spans="1:8" s="2" customFormat="1" ht="16.8" customHeight="1">
      <c r="A245" s="37"/>
      <c r="B245" s="43"/>
      <c r="C245" s="287" t="s">
        <v>628</v>
      </c>
      <c r="D245" s="287" t="s">
        <v>629</v>
      </c>
      <c r="E245" s="15" t="s">
        <v>1</v>
      </c>
      <c r="F245" s="288">
        <v>1240</v>
      </c>
      <c r="G245" s="37"/>
      <c r="H245" s="43"/>
    </row>
    <row r="246" spans="1:8" s="2" customFormat="1" ht="16.8" customHeight="1">
      <c r="A246" s="37"/>
      <c r="B246" s="43"/>
      <c r="C246" s="283" t="s">
        <v>635</v>
      </c>
      <c r="D246" s="284" t="s">
        <v>635</v>
      </c>
      <c r="E246" s="285" t="s">
        <v>1</v>
      </c>
      <c r="F246" s="286">
        <v>124</v>
      </c>
      <c r="G246" s="37"/>
      <c r="H246" s="43"/>
    </row>
    <row r="247" spans="1:8" s="2" customFormat="1" ht="16.8" customHeight="1">
      <c r="A247" s="37"/>
      <c r="B247" s="43"/>
      <c r="C247" s="287" t="s">
        <v>635</v>
      </c>
      <c r="D247" s="287" t="s">
        <v>636</v>
      </c>
      <c r="E247" s="15" t="s">
        <v>1</v>
      </c>
      <c r="F247" s="288">
        <v>124</v>
      </c>
      <c r="G247" s="37"/>
      <c r="H247" s="43"/>
    </row>
    <row r="248" spans="1:8" s="2" customFormat="1" ht="16.8" customHeight="1">
      <c r="A248" s="37"/>
      <c r="B248" s="43"/>
      <c r="C248" s="283" t="s">
        <v>641</v>
      </c>
      <c r="D248" s="284" t="s">
        <v>641</v>
      </c>
      <c r="E248" s="285" t="s">
        <v>1</v>
      </c>
      <c r="F248" s="286">
        <v>0.27</v>
      </c>
      <c r="G248" s="37"/>
      <c r="H248" s="43"/>
    </row>
    <row r="249" spans="1:8" s="2" customFormat="1" ht="16.8" customHeight="1">
      <c r="A249" s="37"/>
      <c r="B249" s="43"/>
      <c r="C249" s="287" t="s">
        <v>641</v>
      </c>
      <c r="D249" s="287" t="s">
        <v>642</v>
      </c>
      <c r="E249" s="15" t="s">
        <v>1</v>
      </c>
      <c r="F249" s="288">
        <v>0.27</v>
      </c>
      <c r="G249" s="37"/>
      <c r="H249" s="43"/>
    </row>
    <row r="250" spans="1:8" s="2" customFormat="1" ht="16.8" customHeight="1">
      <c r="A250" s="37"/>
      <c r="B250" s="43"/>
      <c r="C250" s="283" t="s">
        <v>647</v>
      </c>
      <c r="D250" s="284" t="s">
        <v>647</v>
      </c>
      <c r="E250" s="285" t="s">
        <v>1</v>
      </c>
      <c r="F250" s="286">
        <v>1.02</v>
      </c>
      <c r="G250" s="37"/>
      <c r="H250" s="43"/>
    </row>
    <row r="251" spans="1:8" s="2" customFormat="1" ht="16.8" customHeight="1">
      <c r="A251" s="37"/>
      <c r="B251" s="43"/>
      <c r="C251" s="287" t="s">
        <v>647</v>
      </c>
      <c r="D251" s="287" t="s">
        <v>648</v>
      </c>
      <c r="E251" s="15" t="s">
        <v>1</v>
      </c>
      <c r="F251" s="288">
        <v>1.02</v>
      </c>
      <c r="G251" s="37"/>
      <c r="H251" s="43"/>
    </row>
    <row r="252" spans="1:8" s="2" customFormat="1" ht="16.8" customHeight="1">
      <c r="A252" s="37"/>
      <c r="B252" s="43"/>
      <c r="C252" s="283" t="s">
        <v>653</v>
      </c>
      <c r="D252" s="284" t="s">
        <v>653</v>
      </c>
      <c r="E252" s="285" t="s">
        <v>1</v>
      </c>
      <c r="F252" s="286">
        <v>1.02</v>
      </c>
      <c r="G252" s="37"/>
      <c r="H252" s="43"/>
    </row>
    <row r="253" spans="1:8" s="2" customFormat="1" ht="16.8" customHeight="1">
      <c r="A253" s="37"/>
      <c r="B253" s="43"/>
      <c r="C253" s="287" t="s">
        <v>653</v>
      </c>
      <c r="D253" s="287" t="s">
        <v>654</v>
      </c>
      <c r="E253" s="15" t="s">
        <v>1</v>
      </c>
      <c r="F253" s="288">
        <v>1.02</v>
      </c>
      <c r="G253" s="37"/>
      <c r="H253" s="43"/>
    </row>
    <row r="254" spans="1:8" s="2" customFormat="1" ht="16.8" customHeight="1">
      <c r="A254" s="37"/>
      <c r="B254" s="43"/>
      <c r="C254" s="283" t="s">
        <v>660</v>
      </c>
      <c r="D254" s="284" t="s">
        <v>660</v>
      </c>
      <c r="E254" s="285" t="s">
        <v>1</v>
      </c>
      <c r="F254" s="286">
        <v>197.12</v>
      </c>
      <c r="G254" s="37"/>
      <c r="H254" s="43"/>
    </row>
    <row r="255" spans="1:8" s="2" customFormat="1" ht="16.8" customHeight="1">
      <c r="A255" s="37"/>
      <c r="B255" s="43"/>
      <c r="C255" s="287" t="s">
        <v>1</v>
      </c>
      <c r="D255" s="287" t="s">
        <v>659</v>
      </c>
      <c r="E255" s="15" t="s">
        <v>1</v>
      </c>
      <c r="F255" s="288">
        <v>0</v>
      </c>
      <c r="G255" s="37"/>
      <c r="H255" s="43"/>
    </row>
    <row r="256" spans="1:8" s="2" customFormat="1" ht="16.8" customHeight="1">
      <c r="A256" s="37"/>
      <c r="B256" s="43"/>
      <c r="C256" s="287" t="s">
        <v>660</v>
      </c>
      <c r="D256" s="287" t="s">
        <v>661</v>
      </c>
      <c r="E256" s="15" t="s">
        <v>1</v>
      </c>
      <c r="F256" s="288">
        <v>197.12</v>
      </c>
      <c r="G256" s="37"/>
      <c r="H256" s="43"/>
    </row>
    <row r="257" spans="1:8" s="2" customFormat="1" ht="16.8" customHeight="1">
      <c r="A257" s="37"/>
      <c r="B257" s="43"/>
      <c r="C257" s="283" t="s">
        <v>692</v>
      </c>
      <c r="D257" s="284" t="s">
        <v>692</v>
      </c>
      <c r="E257" s="285" t="s">
        <v>1</v>
      </c>
      <c r="F257" s="286">
        <v>479.64</v>
      </c>
      <c r="G257" s="37"/>
      <c r="H257" s="43"/>
    </row>
    <row r="258" spans="1:8" s="2" customFormat="1" ht="16.8" customHeight="1">
      <c r="A258" s="37"/>
      <c r="B258" s="43"/>
      <c r="C258" s="287" t="s">
        <v>692</v>
      </c>
      <c r="D258" s="287" t="s">
        <v>693</v>
      </c>
      <c r="E258" s="15" t="s">
        <v>1</v>
      </c>
      <c r="F258" s="288">
        <v>479.64</v>
      </c>
      <c r="G258" s="37"/>
      <c r="H258" s="43"/>
    </row>
    <row r="259" spans="1:8" s="2" customFormat="1" ht="16.8" customHeight="1">
      <c r="A259" s="37"/>
      <c r="B259" s="43"/>
      <c r="C259" s="283" t="s">
        <v>699</v>
      </c>
      <c r="D259" s="284" t="s">
        <v>699</v>
      </c>
      <c r="E259" s="285" t="s">
        <v>1</v>
      </c>
      <c r="F259" s="286">
        <v>14.963</v>
      </c>
      <c r="G259" s="37"/>
      <c r="H259" s="43"/>
    </row>
    <row r="260" spans="1:8" s="2" customFormat="1" ht="16.8" customHeight="1">
      <c r="A260" s="37"/>
      <c r="B260" s="43"/>
      <c r="C260" s="287" t="s">
        <v>699</v>
      </c>
      <c r="D260" s="287" t="s">
        <v>700</v>
      </c>
      <c r="E260" s="15" t="s">
        <v>1</v>
      </c>
      <c r="F260" s="288">
        <v>14.963</v>
      </c>
      <c r="G260" s="37"/>
      <c r="H260" s="43"/>
    </row>
    <row r="261" spans="1:8" s="2" customFormat="1" ht="16.8" customHeight="1">
      <c r="A261" s="37"/>
      <c r="B261" s="43"/>
      <c r="C261" s="283" t="s">
        <v>709</v>
      </c>
      <c r="D261" s="284" t="s">
        <v>709</v>
      </c>
      <c r="E261" s="285" t="s">
        <v>1</v>
      </c>
      <c r="F261" s="286">
        <v>297.6</v>
      </c>
      <c r="G261" s="37"/>
      <c r="H261" s="43"/>
    </row>
    <row r="262" spans="1:8" s="2" customFormat="1" ht="16.8" customHeight="1">
      <c r="A262" s="37"/>
      <c r="B262" s="43"/>
      <c r="C262" s="287" t="s">
        <v>709</v>
      </c>
      <c r="D262" s="287" t="s">
        <v>710</v>
      </c>
      <c r="E262" s="15" t="s">
        <v>1</v>
      </c>
      <c r="F262" s="288">
        <v>297.6</v>
      </c>
      <c r="G262" s="37"/>
      <c r="H262" s="43"/>
    </row>
    <row r="263" spans="1:8" s="2" customFormat="1" ht="16.8" customHeight="1">
      <c r="A263" s="37"/>
      <c r="B263" s="43"/>
      <c r="C263" s="283" t="s">
        <v>715</v>
      </c>
      <c r="D263" s="284" t="s">
        <v>715</v>
      </c>
      <c r="E263" s="285" t="s">
        <v>1</v>
      </c>
      <c r="F263" s="286">
        <v>5.981</v>
      </c>
      <c r="G263" s="37"/>
      <c r="H263" s="43"/>
    </row>
    <row r="264" spans="1:8" s="2" customFormat="1" ht="16.8" customHeight="1">
      <c r="A264" s="37"/>
      <c r="B264" s="43"/>
      <c r="C264" s="287" t="s">
        <v>715</v>
      </c>
      <c r="D264" s="287" t="s">
        <v>716</v>
      </c>
      <c r="E264" s="15" t="s">
        <v>1</v>
      </c>
      <c r="F264" s="288">
        <v>5.981</v>
      </c>
      <c r="G264" s="37"/>
      <c r="H264" s="43"/>
    </row>
    <row r="265" spans="1:8" s="2" customFormat="1" ht="16.8" customHeight="1">
      <c r="A265" s="37"/>
      <c r="B265" s="43"/>
      <c r="C265" s="283" t="s">
        <v>722</v>
      </c>
      <c r="D265" s="284" t="s">
        <v>722</v>
      </c>
      <c r="E265" s="285" t="s">
        <v>1</v>
      </c>
      <c r="F265" s="286">
        <v>496</v>
      </c>
      <c r="G265" s="37"/>
      <c r="H265" s="43"/>
    </row>
    <row r="266" spans="1:8" s="2" customFormat="1" ht="16.8" customHeight="1">
      <c r="A266" s="37"/>
      <c r="B266" s="43"/>
      <c r="C266" s="287" t="s">
        <v>722</v>
      </c>
      <c r="D266" s="287" t="s">
        <v>723</v>
      </c>
      <c r="E266" s="15" t="s">
        <v>1</v>
      </c>
      <c r="F266" s="288">
        <v>496</v>
      </c>
      <c r="G266" s="37"/>
      <c r="H266" s="43"/>
    </row>
    <row r="267" spans="1:8" s="2" customFormat="1" ht="16.8" customHeight="1">
      <c r="A267" s="37"/>
      <c r="B267" s="43"/>
      <c r="C267" s="283" t="s">
        <v>728</v>
      </c>
      <c r="D267" s="284" t="s">
        <v>728</v>
      </c>
      <c r="E267" s="285" t="s">
        <v>1</v>
      </c>
      <c r="F267" s="286">
        <v>496</v>
      </c>
      <c r="G267" s="37"/>
      <c r="H267" s="43"/>
    </row>
    <row r="268" spans="1:8" s="2" customFormat="1" ht="16.8" customHeight="1">
      <c r="A268" s="37"/>
      <c r="B268" s="43"/>
      <c r="C268" s="287" t="s">
        <v>728</v>
      </c>
      <c r="D268" s="287" t="s">
        <v>729</v>
      </c>
      <c r="E268" s="15" t="s">
        <v>1</v>
      </c>
      <c r="F268" s="288">
        <v>496</v>
      </c>
      <c r="G268" s="37"/>
      <c r="H268" s="43"/>
    </row>
    <row r="269" spans="1:8" s="2" customFormat="1" ht="16.8" customHeight="1">
      <c r="A269" s="37"/>
      <c r="B269" s="43"/>
      <c r="C269" s="283" t="s">
        <v>735</v>
      </c>
      <c r="D269" s="284" t="s">
        <v>735</v>
      </c>
      <c r="E269" s="285" t="s">
        <v>1</v>
      </c>
      <c r="F269" s="286">
        <v>496</v>
      </c>
      <c r="G269" s="37"/>
      <c r="H269" s="43"/>
    </row>
    <row r="270" spans="1:8" s="2" customFormat="1" ht="16.8" customHeight="1">
      <c r="A270" s="37"/>
      <c r="B270" s="43"/>
      <c r="C270" s="287" t="s">
        <v>735</v>
      </c>
      <c r="D270" s="287" t="s">
        <v>723</v>
      </c>
      <c r="E270" s="15" t="s">
        <v>1</v>
      </c>
      <c r="F270" s="288">
        <v>496</v>
      </c>
      <c r="G270" s="37"/>
      <c r="H270" s="43"/>
    </row>
    <row r="271" spans="1:8" s="2" customFormat="1" ht="16.8" customHeight="1">
      <c r="A271" s="37"/>
      <c r="B271" s="43"/>
      <c r="C271" s="283" t="s">
        <v>743</v>
      </c>
      <c r="D271" s="284" t="s">
        <v>743</v>
      </c>
      <c r="E271" s="285" t="s">
        <v>1</v>
      </c>
      <c r="F271" s="286">
        <v>248</v>
      </c>
      <c r="G271" s="37"/>
      <c r="H271" s="43"/>
    </row>
    <row r="272" spans="1:8" s="2" customFormat="1" ht="16.8" customHeight="1">
      <c r="A272" s="37"/>
      <c r="B272" s="43"/>
      <c r="C272" s="287" t="s">
        <v>743</v>
      </c>
      <c r="D272" s="287" t="s">
        <v>744</v>
      </c>
      <c r="E272" s="15" t="s">
        <v>1</v>
      </c>
      <c r="F272" s="288">
        <v>248</v>
      </c>
      <c r="G272" s="37"/>
      <c r="H272" s="43"/>
    </row>
    <row r="273" spans="1:8" s="2" customFormat="1" ht="16.8" customHeight="1">
      <c r="A273" s="37"/>
      <c r="B273" s="43"/>
      <c r="C273" s="283" t="s">
        <v>748</v>
      </c>
      <c r="D273" s="284" t="s">
        <v>748</v>
      </c>
      <c r="E273" s="285" t="s">
        <v>1</v>
      </c>
      <c r="F273" s="286">
        <v>124</v>
      </c>
      <c r="G273" s="37"/>
      <c r="H273" s="43"/>
    </row>
    <row r="274" spans="1:8" s="2" customFormat="1" ht="16.8" customHeight="1">
      <c r="A274" s="37"/>
      <c r="B274" s="43"/>
      <c r="C274" s="287" t="s">
        <v>748</v>
      </c>
      <c r="D274" s="287" t="s">
        <v>749</v>
      </c>
      <c r="E274" s="15" t="s">
        <v>1</v>
      </c>
      <c r="F274" s="288">
        <v>124</v>
      </c>
      <c r="G274" s="37"/>
      <c r="H274" s="43"/>
    </row>
    <row r="275" spans="1:8" s="2" customFormat="1" ht="16.8" customHeight="1">
      <c r="A275" s="37"/>
      <c r="B275" s="43"/>
      <c r="C275" s="283" t="s">
        <v>757</v>
      </c>
      <c r="D275" s="284" t="s">
        <v>757</v>
      </c>
      <c r="E275" s="285" t="s">
        <v>1</v>
      </c>
      <c r="F275" s="286">
        <v>1</v>
      </c>
      <c r="G275" s="37"/>
      <c r="H275" s="43"/>
    </row>
    <row r="276" spans="1:8" s="2" customFormat="1" ht="16.8" customHeight="1">
      <c r="A276" s="37"/>
      <c r="B276" s="43"/>
      <c r="C276" s="287" t="s">
        <v>757</v>
      </c>
      <c r="D276" s="287" t="s">
        <v>758</v>
      </c>
      <c r="E276" s="15" t="s">
        <v>1</v>
      </c>
      <c r="F276" s="288">
        <v>1</v>
      </c>
      <c r="G276" s="37"/>
      <c r="H276" s="43"/>
    </row>
    <row r="277" spans="1:8" s="2" customFormat="1" ht="16.8" customHeight="1">
      <c r="A277" s="37"/>
      <c r="B277" s="43"/>
      <c r="C277" s="283" t="s">
        <v>356</v>
      </c>
      <c r="D277" s="284" t="s">
        <v>356</v>
      </c>
      <c r="E277" s="285" t="s">
        <v>1</v>
      </c>
      <c r="F277" s="286">
        <v>63</v>
      </c>
      <c r="G277" s="37"/>
      <c r="H277" s="43"/>
    </row>
    <row r="278" spans="1:8" s="2" customFormat="1" ht="16.8" customHeight="1">
      <c r="A278" s="37"/>
      <c r="B278" s="43"/>
      <c r="C278" s="287" t="s">
        <v>1</v>
      </c>
      <c r="D278" s="287" t="s">
        <v>355</v>
      </c>
      <c r="E278" s="15" t="s">
        <v>1</v>
      </c>
      <c r="F278" s="288">
        <v>0</v>
      </c>
      <c r="G278" s="37"/>
      <c r="H278" s="43"/>
    </row>
    <row r="279" spans="1:8" s="2" customFormat="1" ht="16.8" customHeight="1">
      <c r="A279" s="37"/>
      <c r="B279" s="43"/>
      <c r="C279" s="287" t="s">
        <v>356</v>
      </c>
      <c r="D279" s="287" t="s">
        <v>357</v>
      </c>
      <c r="E279" s="15" t="s">
        <v>1</v>
      </c>
      <c r="F279" s="288">
        <v>63</v>
      </c>
      <c r="G279" s="37"/>
      <c r="H279" s="43"/>
    </row>
    <row r="280" spans="1:8" s="2" customFormat="1" ht="16.8" customHeight="1">
      <c r="A280" s="37"/>
      <c r="B280" s="43"/>
      <c r="C280" s="283" t="s">
        <v>782</v>
      </c>
      <c r="D280" s="284" t="s">
        <v>782</v>
      </c>
      <c r="E280" s="285" t="s">
        <v>1</v>
      </c>
      <c r="F280" s="286">
        <v>136.24</v>
      </c>
      <c r="G280" s="37"/>
      <c r="H280" s="43"/>
    </row>
    <row r="281" spans="1:8" s="2" customFormat="1" ht="16.8" customHeight="1">
      <c r="A281" s="37"/>
      <c r="B281" s="43"/>
      <c r="C281" s="287" t="s">
        <v>1</v>
      </c>
      <c r="D281" s="287" t="s">
        <v>781</v>
      </c>
      <c r="E281" s="15" t="s">
        <v>1</v>
      </c>
      <c r="F281" s="288">
        <v>0</v>
      </c>
      <c r="G281" s="37"/>
      <c r="H281" s="43"/>
    </row>
    <row r="282" spans="1:8" s="2" customFormat="1" ht="16.8" customHeight="1">
      <c r="A282" s="37"/>
      <c r="B282" s="43"/>
      <c r="C282" s="287" t="s">
        <v>782</v>
      </c>
      <c r="D282" s="287" t="s">
        <v>783</v>
      </c>
      <c r="E282" s="15" t="s">
        <v>1</v>
      </c>
      <c r="F282" s="288">
        <v>136.24</v>
      </c>
      <c r="G282" s="37"/>
      <c r="H282" s="43"/>
    </row>
    <row r="283" spans="1:8" s="2" customFormat="1" ht="16.8" customHeight="1">
      <c r="A283" s="37"/>
      <c r="B283" s="43"/>
      <c r="C283" s="283" t="s">
        <v>797</v>
      </c>
      <c r="D283" s="284" t="s">
        <v>797</v>
      </c>
      <c r="E283" s="285" t="s">
        <v>1</v>
      </c>
      <c r="F283" s="286">
        <v>10.48</v>
      </c>
      <c r="G283" s="37"/>
      <c r="H283" s="43"/>
    </row>
    <row r="284" spans="1:8" s="2" customFormat="1" ht="16.8" customHeight="1">
      <c r="A284" s="37"/>
      <c r="B284" s="43"/>
      <c r="C284" s="287" t="s">
        <v>1</v>
      </c>
      <c r="D284" s="287" t="s">
        <v>796</v>
      </c>
      <c r="E284" s="15" t="s">
        <v>1</v>
      </c>
      <c r="F284" s="288">
        <v>0</v>
      </c>
      <c r="G284" s="37"/>
      <c r="H284" s="43"/>
    </row>
    <row r="285" spans="1:8" s="2" customFormat="1" ht="16.8" customHeight="1">
      <c r="A285" s="37"/>
      <c r="B285" s="43"/>
      <c r="C285" s="287" t="s">
        <v>797</v>
      </c>
      <c r="D285" s="287" t="s">
        <v>798</v>
      </c>
      <c r="E285" s="15" t="s">
        <v>1</v>
      </c>
      <c r="F285" s="288">
        <v>10.48</v>
      </c>
      <c r="G285" s="37"/>
      <c r="H285" s="43"/>
    </row>
    <row r="286" spans="1:8" s="2" customFormat="1" ht="16.8" customHeight="1">
      <c r="A286" s="37"/>
      <c r="B286" s="43"/>
      <c r="C286" s="283" t="s">
        <v>803</v>
      </c>
      <c r="D286" s="284" t="s">
        <v>803</v>
      </c>
      <c r="E286" s="285" t="s">
        <v>1</v>
      </c>
      <c r="F286" s="286">
        <v>176.816</v>
      </c>
      <c r="G286" s="37"/>
      <c r="H286" s="43"/>
    </row>
    <row r="287" spans="1:8" s="2" customFormat="1" ht="16.8" customHeight="1">
      <c r="A287" s="37"/>
      <c r="B287" s="43"/>
      <c r="C287" s="287" t="s">
        <v>803</v>
      </c>
      <c r="D287" s="287" t="s">
        <v>804</v>
      </c>
      <c r="E287" s="15" t="s">
        <v>1</v>
      </c>
      <c r="F287" s="288">
        <v>176.816</v>
      </c>
      <c r="G287" s="37"/>
      <c r="H287" s="43"/>
    </row>
    <row r="288" spans="1:8" s="2" customFormat="1" ht="16.8" customHeight="1">
      <c r="A288" s="37"/>
      <c r="B288" s="43"/>
      <c r="C288" s="283" t="s">
        <v>811</v>
      </c>
      <c r="D288" s="284" t="s">
        <v>811</v>
      </c>
      <c r="E288" s="285" t="s">
        <v>1</v>
      </c>
      <c r="F288" s="286">
        <v>17.64</v>
      </c>
      <c r="G288" s="37"/>
      <c r="H288" s="43"/>
    </row>
    <row r="289" spans="1:8" s="2" customFormat="1" ht="16.8" customHeight="1">
      <c r="A289" s="37"/>
      <c r="B289" s="43"/>
      <c r="C289" s="287" t="s">
        <v>1</v>
      </c>
      <c r="D289" s="287" t="s">
        <v>810</v>
      </c>
      <c r="E289" s="15" t="s">
        <v>1</v>
      </c>
      <c r="F289" s="288">
        <v>0</v>
      </c>
      <c r="G289" s="37"/>
      <c r="H289" s="43"/>
    </row>
    <row r="290" spans="1:8" s="2" customFormat="1" ht="16.8" customHeight="1">
      <c r="A290" s="37"/>
      <c r="B290" s="43"/>
      <c r="C290" s="287" t="s">
        <v>811</v>
      </c>
      <c r="D290" s="287" t="s">
        <v>812</v>
      </c>
      <c r="E290" s="15" t="s">
        <v>1</v>
      </c>
      <c r="F290" s="288">
        <v>17.64</v>
      </c>
      <c r="G290" s="37"/>
      <c r="H290" s="43"/>
    </row>
    <row r="291" spans="1:8" s="2" customFormat="1" ht="16.8" customHeight="1">
      <c r="A291" s="37"/>
      <c r="B291" s="43"/>
      <c r="C291" s="283" t="s">
        <v>835</v>
      </c>
      <c r="D291" s="284" t="s">
        <v>835</v>
      </c>
      <c r="E291" s="285" t="s">
        <v>1</v>
      </c>
      <c r="F291" s="286">
        <v>17.955</v>
      </c>
      <c r="G291" s="37"/>
      <c r="H291" s="43"/>
    </row>
    <row r="292" spans="1:8" s="2" customFormat="1" ht="16.8" customHeight="1">
      <c r="A292" s="37"/>
      <c r="B292" s="43"/>
      <c r="C292" s="287" t="s">
        <v>835</v>
      </c>
      <c r="D292" s="287" t="s">
        <v>836</v>
      </c>
      <c r="E292" s="15" t="s">
        <v>1</v>
      </c>
      <c r="F292" s="288">
        <v>17.955</v>
      </c>
      <c r="G292" s="37"/>
      <c r="H292" s="43"/>
    </row>
    <row r="293" spans="1:8" s="2" customFormat="1" ht="16.8" customHeight="1">
      <c r="A293" s="37"/>
      <c r="B293" s="43"/>
      <c r="C293" s="283" t="s">
        <v>365</v>
      </c>
      <c r="D293" s="284" t="s">
        <v>365</v>
      </c>
      <c r="E293" s="285" t="s">
        <v>1</v>
      </c>
      <c r="F293" s="286">
        <v>975.178</v>
      </c>
      <c r="G293" s="37"/>
      <c r="H293" s="43"/>
    </row>
    <row r="294" spans="1:8" s="2" customFormat="1" ht="16.8" customHeight="1">
      <c r="A294" s="37"/>
      <c r="B294" s="43"/>
      <c r="C294" s="287" t="s">
        <v>365</v>
      </c>
      <c r="D294" s="287" t="s">
        <v>366</v>
      </c>
      <c r="E294" s="15" t="s">
        <v>1</v>
      </c>
      <c r="F294" s="288">
        <v>975.178</v>
      </c>
      <c r="G294" s="37"/>
      <c r="H294" s="43"/>
    </row>
    <row r="295" spans="1:8" s="2" customFormat="1" ht="16.8" customHeight="1">
      <c r="A295" s="37"/>
      <c r="B295" s="43"/>
      <c r="C295" s="283" t="s">
        <v>848</v>
      </c>
      <c r="D295" s="284" t="s">
        <v>848</v>
      </c>
      <c r="E295" s="285" t="s">
        <v>1</v>
      </c>
      <c r="F295" s="286">
        <v>162.8</v>
      </c>
      <c r="G295" s="37"/>
      <c r="H295" s="43"/>
    </row>
    <row r="296" spans="1:8" s="2" customFormat="1" ht="16.8" customHeight="1">
      <c r="A296" s="37"/>
      <c r="B296" s="43"/>
      <c r="C296" s="287" t="s">
        <v>1</v>
      </c>
      <c r="D296" s="287" t="s">
        <v>847</v>
      </c>
      <c r="E296" s="15" t="s">
        <v>1</v>
      </c>
      <c r="F296" s="288">
        <v>0</v>
      </c>
      <c r="G296" s="37"/>
      <c r="H296" s="43"/>
    </row>
    <row r="297" spans="1:8" s="2" customFormat="1" ht="16.8" customHeight="1">
      <c r="A297" s="37"/>
      <c r="B297" s="43"/>
      <c r="C297" s="287" t="s">
        <v>848</v>
      </c>
      <c r="D297" s="287" t="s">
        <v>849</v>
      </c>
      <c r="E297" s="15" t="s">
        <v>1</v>
      </c>
      <c r="F297" s="288">
        <v>162.8</v>
      </c>
      <c r="G297" s="37"/>
      <c r="H297" s="43"/>
    </row>
    <row r="298" spans="1:8" s="2" customFormat="1" ht="16.8" customHeight="1">
      <c r="A298" s="37"/>
      <c r="B298" s="43"/>
      <c r="C298" s="283" t="s">
        <v>885</v>
      </c>
      <c r="D298" s="284" t="s">
        <v>885</v>
      </c>
      <c r="E298" s="285" t="s">
        <v>1</v>
      </c>
      <c r="F298" s="286">
        <v>1900.772</v>
      </c>
      <c r="G298" s="37"/>
      <c r="H298" s="43"/>
    </row>
    <row r="299" spans="1:8" s="2" customFormat="1" ht="16.8" customHeight="1">
      <c r="A299" s="37"/>
      <c r="B299" s="43"/>
      <c r="C299" s="287" t="s">
        <v>885</v>
      </c>
      <c r="D299" s="287" t="s">
        <v>886</v>
      </c>
      <c r="E299" s="15" t="s">
        <v>1</v>
      </c>
      <c r="F299" s="288">
        <v>1900.772</v>
      </c>
      <c r="G299" s="37"/>
      <c r="H299" s="43"/>
    </row>
    <row r="300" spans="1:8" s="2" customFormat="1" ht="16.8" customHeight="1">
      <c r="A300" s="37"/>
      <c r="B300" s="43"/>
      <c r="C300" s="283" t="s">
        <v>896</v>
      </c>
      <c r="D300" s="284" t="s">
        <v>896</v>
      </c>
      <c r="E300" s="285" t="s">
        <v>1</v>
      </c>
      <c r="F300" s="286">
        <v>1.461</v>
      </c>
      <c r="G300" s="37"/>
      <c r="H300" s="43"/>
    </row>
    <row r="301" spans="1:8" s="2" customFormat="1" ht="16.8" customHeight="1">
      <c r="A301" s="37"/>
      <c r="B301" s="43"/>
      <c r="C301" s="287" t="s">
        <v>896</v>
      </c>
      <c r="D301" s="287" t="s">
        <v>897</v>
      </c>
      <c r="E301" s="15" t="s">
        <v>1</v>
      </c>
      <c r="F301" s="288">
        <v>1.461</v>
      </c>
      <c r="G301" s="37"/>
      <c r="H301" s="43"/>
    </row>
    <row r="302" spans="1:8" s="2" customFormat="1" ht="16.8" customHeight="1">
      <c r="A302" s="37"/>
      <c r="B302" s="43"/>
      <c r="C302" s="283" t="s">
        <v>907</v>
      </c>
      <c r="D302" s="284" t="s">
        <v>907</v>
      </c>
      <c r="E302" s="285" t="s">
        <v>1</v>
      </c>
      <c r="F302" s="286">
        <v>9</v>
      </c>
      <c r="G302" s="37"/>
      <c r="H302" s="43"/>
    </row>
    <row r="303" spans="1:8" s="2" customFormat="1" ht="16.8" customHeight="1">
      <c r="A303" s="37"/>
      <c r="B303" s="43"/>
      <c r="C303" s="287" t="s">
        <v>907</v>
      </c>
      <c r="D303" s="287" t="s">
        <v>908</v>
      </c>
      <c r="E303" s="15" t="s">
        <v>1</v>
      </c>
      <c r="F303" s="288">
        <v>9</v>
      </c>
      <c r="G303" s="37"/>
      <c r="H303" s="43"/>
    </row>
    <row r="304" spans="1:8" s="2" customFormat="1" ht="16.8" customHeight="1">
      <c r="A304" s="37"/>
      <c r="B304" s="43"/>
      <c r="C304" s="283" t="s">
        <v>914</v>
      </c>
      <c r="D304" s="284" t="s">
        <v>914</v>
      </c>
      <c r="E304" s="285" t="s">
        <v>1</v>
      </c>
      <c r="F304" s="286">
        <v>20.4</v>
      </c>
      <c r="G304" s="37"/>
      <c r="H304" s="43"/>
    </row>
    <row r="305" spans="1:8" s="2" customFormat="1" ht="16.8" customHeight="1">
      <c r="A305" s="37"/>
      <c r="B305" s="43"/>
      <c r="C305" s="287" t="s">
        <v>914</v>
      </c>
      <c r="D305" s="287" t="s">
        <v>915</v>
      </c>
      <c r="E305" s="15" t="s">
        <v>1</v>
      </c>
      <c r="F305" s="288">
        <v>20.4</v>
      </c>
      <c r="G305" s="37"/>
      <c r="H305" s="43"/>
    </row>
    <row r="306" spans="1:8" s="2" customFormat="1" ht="16.8" customHeight="1">
      <c r="A306" s="37"/>
      <c r="B306" s="43"/>
      <c r="C306" s="283" t="s">
        <v>938</v>
      </c>
      <c r="D306" s="284" t="s">
        <v>938</v>
      </c>
      <c r="E306" s="285" t="s">
        <v>1</v>
      </c>
      <c r="F306" s="286">
        <v>232.377</v>
      </c>
      <c r="G306" s="37"/>
      <c r="H306" s="43"/>
    </row>
    <row r="307" spans="1:8" s="2" customFormat="1" ht="16.8" customHeight="1">
      <c r="A307" s="37"/>
      <c r="B307" s="43"/>
      <c r="C307" s="287" t="s">
        <v>938</v>
      </c>
      <c r="D307" s="287" t="s">
        <v>939</v>
      </c>
      <c r="E307" s="15" t="s">
        <v>1</v>
      </c>
      <c r="F307" s="288">
        <v>232.377</v>
      </c>
      <c r="G307" s="37"/>
      <c r="H307" s="43"/>
    </row>
    <row r="308" spans="1:8" s="2" customFormat="1" ht="16.8" customHeight="1">
      <c r="A308" s="37"/>
      <c r="B308" s="43"/>
      <c r="C308" s="283" t="s">
        <v>945</v>
      </c>
      <c r="D308" s="284" t="s">
        <v>945</v>
      </c>
      <c r="E308" s="285" t="s">
        <v>1</v>
      </c>
      <c r="F308" s="286">
        <v>86.525</v>
      </c>
      <c r="G308" s="37"/>
      <c r="H308" s="43"/>
    </row>
    <row r="309" spans="1:8" s="2" customFormat="1" ht="16.8" customHeight="1">
      <c r="A309" s="37"/>
      <c r="B309" s="43"/>
      <c r="C309" s="287" t="s">
        <v>945</v>
      </c>
      <c r="D309" s="287" t="s">
        <v>946</v>
      </c>
      <c r="E309" s="15" t="s">
        <v>1</v>
      </c>
      <c r="F309" s="288">
        <v>86.525</v>
      </c>
      <c r="G309" s="37"/>
      <c r="H309" s="43"/>
    </row>
    <row r="310" spans="1:8" s="2" customFormat="1" ht="16.8" customHeight="1">
      <c r="A310" s="37"/>
      <c r="B310" s="43"/>
      <c r="C310" s="283" t="s">
        <v>958</v>
      </c>
      <c r="D310" s="284" t="s">
        <v>958</v>
      </c>
      <c r="E310" s="285" t="s">
        <v>1</v>
      </c>
      <c r="F310" s="286">
        <v>24</v>
      </c>
      <c r="G310" s="37"/>
      <c r="H310" s="43"/>
    </row>
    <row r="311" spans="1:8" s="2" customFormat="1" ht="16.8" customHeight="1">
      <c r="A311" s="37"/>
      <c r="B311" s="43"/>
      <c r="C311" s="287" t="s">
        <v>958</v>
      </c>
      <c r="D311" s="287" t="s">
        <v>959</v>
      </c>
      <c r="E311" s="15" t="s">
        <v>1</v>
      </c>
      <c r="F311" s="288">
        <v>24</v>
      </c>
      <c r="G311" s="37"/>
      <c r="H311" s="43"/>
    </row>
    <row r="312" spans="1:8" s="2" customFormat="1" ht="16.8" customHeight="1">
      <c r="A312" s="37"/>
      <c r="B312" s="43"/>
      <c r="C312" s="283" t="s">
        <v>966</v>
      </c>
      <c r="D312" s="284" t="s">
        <v>966</v>
      </c>
      <c r="E312" s="285" t="s">
        <v>1</v>
      </c>
      <c r="F312" s="286">
        <v>85</v>
      </c>
      <c r="G312" s="37"/>
      <c r="H312" s="43"/>
    </row>
    <row r="313" spans="1:8" s="2" customFormat="1" ht="16.8" customHeight="1">
      <c r="A313" s="37"/>
      <c r="B313" s="43"/>
      <c r="C313" s="287" t="s">
        <v>966</v>
      </c>
      <c r="D313" s="287" t="s">
        <v>967</v>
      </c>
      <c r="E313" s="15" t="s">
        <v>1</v>
      </c>
      <c r="F313" s="288">
        <v>85</v>
      </c>
      <c r="G313" s="37"/>
      <c r="H313" s="43"/>
    </row>
    <row r="314" spans="1:8" s="2" customFormat="1" ht="16.8" customHeight="1">
      <c r="A314" s="37"/>
      <c r="B314" s="43"/>
      <c r="C314" s="283" t="s">
        <v>1015</v>
      </c>
      <c r="D314" s="284" t="s">
        <v>1015</v>
      </c>
      <c r="E314" s="285" t="s">
        <v>1</v>
      </c>
      <c r="F314" s="286">
        <v>645</v>
      </c>
      <c r="G314" s="37"/>
      <c r="H314" s="43"/>
    </row>
    <row r="315" spans="1:8" s="2" customFormat="1" ht="16.8" customHeight="1">
      <c r="A315" s="37"/>
      <c r="B315" s="43"/>
      <c r="C315" s="287" t="s">
        <v>1015</v>
      </c>
      <c r="D315" s="287" t="s">
        <v>1016</v>
      </c>
      <c r="E315" s="15" t="s">
        <v>1</v>
      </c>
      <c r="F315" s="288">
        <v>645</v>
      </c>
      <c r="G315" s="37"/>
      <c r="H315" s="43"/>
    </row>
    <row r="316" spans="1:8" s="2" customFormat="1" ht="16.8" customHeight="1">
      <c r="A316" s="37"/>
      <c r="B316" s="43"/>
      <c r="C316" s="283" t="s">
        <v>1025</v>
      </c>
      <c r="D316" s="284" t="s">
        <v>1025</v>
      </c>
      <c r="E316" s="285" t="s">
        <v>1</v>
      </c>
      <c r="F316" s="286">
        <v>0.353</v>
      </c>
      <c r="G316" s="37"/>
      <c r="H316" s="43"/>
    </row>
    <row r="317" spans="1:8" s="2" customFormat="1" ht="16.8" customHeight="1">
      <c r="A317" s="37"/>
      <c r="B317" s="43"/>
      <c r="C317" s="287" t="s">
        <v>1025</v>
      </c>
      <c r="D317" s="287" t="s">
        <v>1026</v>
      </c>
      <c r="E317" s="15" t="s">
        <v>1</v>
      </c>
      <c r="F317" s="288">
        <v>0.353</v>
      </c>
      <c r="G317" s="37"/>
      <c r="H317" s="43"/>
    </row>
    <row r="318" spans="1:8" s="2" customFormat="1" ht="16.8" customHeight="1">
      <c r="A318" s="37"/>
      <c r="B318" s="43"/>
      <c r="C318" s="283" t="s">
        <v>1036</v>
      </c>
      <c r="D318" s="284" t="s">
        <v>1036</v>
      </c>
      <c r="E318" s="285" t="s">
        <v>1</v>
      </c>
      <c r="F318" s="286">
        <v>728</v>
      </c>
      <c r="G318" s="37"/>
      <c r="H318" s="43"/>
    </row>
    <row r="319" spans="1:8" s="2" customFormat="1" ht="16.8" customHeight="1">
      <c r="A319" s="37"/>
      <c r="B319" s="43"/>
      <c r="C319" s="287" t="s">
        <v>1036</v>
      </c>
      <c r="D319" s="287" t="s">
        <v>1037</v>
      </c>
      <c r="E319" s="15" t="s">
        <v>1</v>
      </c>
      <c r="F319" s="288">
        <v>728</v>
      </c>
      <c r="G319" s="37"/>
      <c r="H319" s="43"/>
    </row>
    <row r="320" spans="1:8" s="2" customFormat="1" ht="16.8" customHeight="1">
      <c r="A320" s="37"/>
      <c r="B320" s="43"/>
      <c r="C320" s="283" t="s">
        <v>1046</v>
      </c>
      <c r="D320" s="284" t="s">
        <v>1046</v>
      </c>
      <c r="E320" s="285" t="s">
        <v>1</v>
      </c>
      <c r="F320" s="286">
        <v>28</v>
      </c>
      <c r="G320" s="37"/>
      <c r="H320" s="43"/>
    </row>
    <row r="321" spans="1:8" s="2" customFormat="1" ht="16.8" customHeight="1">
      <c r="A321" s="37"/>
      <c r="B321" s="43"/>
      <c r="C321" s="287" t="s">
        <v>1046</v>
      </c>
      <c r="D321" s="287" t="s">
        <v>1047</v>
      </c>
      <c r="E321" s="15" t="s">
        <v>1</v>
      </c>
      <c r="F321" s="288">
        <v>28</v>
      </c>
      <c r="G321" s="37"/>
      <c r="H321" s="43"/>
    </row>
    <row r="322" spans="1:8" s="2" customFormat="1" ht="16.8" customHeight="1">
      <c r="A322" s="37"/>
      <c r="B322" s="43"/>
      <c r="C322" s="283" t="s">
        <v>375</v>
      </c>
      <c r="D322" s="284" t="s">
        <v>375</v>
      </c>
      <c r="E322" s="285" t="s">
        <v>1</v>
      </c>
      <c r="F322" s="286">
        <v>803.874</v>
      </c>
      <c r="G322" s="37"/>
      <c r="H322" s="43"/>
    </row>
    <row r="323" spans="1:8" s="2" customFormat="1" ht="16.8" customHeight="1">
      <c r="A323" s="37"/>
      <c r="B323" s="43"/>
      <c r="C323" s="287" t="s">
        <v>375</v>
      </c>
      <c r="D323" s="287" t="s">
        <v>376</v>
      </c>
      <c r="E323" s="15" t="s">
        <v>1</v>
      </c>
      <c r="F323" s="288">
        <v>803.874</v>
      </c>
      <c r="G323" s="37"/>
      <c r="H323" s="43"/>
    </row>
    <row r="324" spans="1:8" s="2" customFormat="1" ht="16.8" customHeight="1">
      <c r="A324" s="37"/>
      <c r="B324" s="43"/>
      <c r="C324" s="283" t="s">
        <v>1052</v>
      </c>
      <c r="D324" s="284" t="s">
        <v>1052</v>
      </c>
      <c r="E324" s="285" t="s">
        <v>1</v>
      </c>
      <c r="F324" s="286">
        <v>742.56</v>
      </c>
      <c r="G324" s="37"/>
      <c r="H324" s="43"/>
    </row>
    <row r="325" spans="1:8" s="2" customFormat="1" ht="16.8" customHeight="1">
      <c r="A325" s="37"/>
      <c r="B325" s="43"/>
      <c r="C325" s="287" t="s">
        <v>1052</v>
      </c>
      <c r="D325" s="287" t="s">
        <v>1053</v>
      </c>
      <c r="E325" s="15" t="s">
        <v>1</v>
      </c>
      <c r="F325" s="288">
        <v>742.56</v>
      </c>
      <c r="G325" s="37"/>
      <c r="H325" s="43"/>
    </row>
    <row r="326" spans="1:8" s="2" customFormat="1" ht="16.8" customHeight="1">
      <c r="A326" s="37"/>
      <c r="B326" s="43"/>
      <c r="C326" s="283" t="s">
        <v>1061</v>
      </c>
      <c r="D326" s="284" t="s">
        <v>1061</v>
      </c>
      <c r="E326" s="285" t="s">
        <v>1</v>
      </c>
      <c r="F326" s="286">
        <v>86.525</v>
      </c>
      <c r="G326" s="37"/>
      <c r="H326" s="43"/>
    </row>
    <row r="327" spans="1:8" s="2" customFormat="1" ht="16.8" customHeight="1">
      <c r="A327" s="37"/>
      <c r="B327" s="43"/>
      <c r="C327" s="287" t="s">
        <v>1061</v>
      </c>
      <c r="D327" s="287" t="s">
        <v>1018</v>
      </c>
      <c r="E327" s="15" t="s">
        <v>1</v>
      </c>
      <c r="F327" s="288">
        <v>86.525</v>
      </c>
      <c r="G327" s="37"/>
      <c r="H327" s="43"/>
    </row>
    <row r="328" spans="1:8" s="2" customFormat="1" ht="16.8" customHeight="1">
      <c r="A328" s="37"/>
      <c r="B328" s="43"/>
      <c r="C328" s="283" t="s">
        <v>1066</v>
      </c>
      <c r="D328" s="284" t="s">
        <v>1066</v>
      </c>
      <c r="E328" s="285" t="s">
        <v>1</v>
      </c>
      <c r="F328" s="286">
        <v>645</v>
      </c>
      <c r="G328" s="37"/>
      <c r="H328" s="43"/>
    </row>
    <row r="329" spans="1:8" s="2" customFormat="1" ht="16.8" customHeight="1">
      <c r="A329" s="37"/>
      <c r="B329" s="43"/>
      <c r="C329" s="287" t="s">
        <v>1066</v>
      </c>
      <c r="D329" s="287" t="s">
        <v>1016</v>
      </c>
      <c r="E329" s="15" t="s">
        <v>1</v>
      </c>
      <c r="F329" s="288">
        <v>645</v>
      </c>
      <c r="G329" s="37"/>
      <c r="H329" s="43"/>
    </row>
    <row r="330" spans="1:8" s="2" customFormat="1" ht="16.8" customHeight="1">
      <c r="A330" s="37"/>
      <c r="B330" s="43"/>
      <c r="C330" s="283" t="s">
        <v>1074</v>
      </c>
      <c r="D330" s="284" t="s">
        <v>1074</v>
      </c>
      <c r="E330" s="285" t="s">
        <v>1</v>
      </c>
      <c r="F330" s="286">
        <v>6.75</v>
      </c>
      <c r="G330" s="37"/>
      <c r="H330" s="43"/>
    </row>
    <row r="331" spans="1:8" s="2" customFormat="1" ht="16.8" customHeight="1">
      <c r="A331" s="37"/>
      <c r="B331" s="43"/>
      <c r="C331" s="287" t="s">
        <v>1074</v>
      </c>
      <c r="D331" s="287" t="s">
        <v>1075</v>
      </c>
      <c r="E331" s="15" t="s">
        <v>1</v>
      </c>
      <c r="F331" s="288">
        <v>6.75</v>
      </c>
      <c r="G331" s="37"/>
      <c r="H331" s="43"/>
    </row>
    <row r="332" spans="1:8" s="2" customFormat="1" ht="16.8" customHeight="1">
      <c r="A332" s="37"/>
      <c r="B332" s="43"/>
      <c r="C332" s="283" t="s">
        <v>1081</v>
      </c>
      <c r="D332" s="284" t="s">
        <v>1081</v>
      </c>
      <c r="E332" s="285" t="s">
        <v>1</v>
      </c>
      <c r="F332" s="286">
        <v>6.953</v>
      </c>
      <c r="G332" s="37"/>
      <c r="H332" s="43"/>
    </row>
    <row r="333" spans="1:8" s="2" customFormat="1" ht="16.8" customHeight="1">
      <c r="A333" s="37"/>
      <c r="B333" s="43"/>
      <c r="C333" s="287" t="s">
        <v>1081</v>
      </c>
      <c r="D333" s="287" t="s">
        <v>1082</v>
      </c>
      <c r="E333" s="15" t="s">
        <v>1</v>
      </c>
      <c r="F333" s="288">
        <v>6.953</v>
      </c>
      <c r="G333" s="37"/>
      <c r="H333" s="43"/>
    </row>
    <row r="334" spans="1:8" s="2" customFormat="1" ht="16.8" customHeight="1">
      <c r="A334" s="37"/>
      <c r="B334" s="43"/>
      <c r="C334" s="283" t="s">
        <v>1088</v>
      </c>
      <c r="D334" s="284" t="s">
        <v>1088</v>
      </c>
      <c r="E334" s="285" t="s">
        <v>1</v>
      </c>
      <c r="F334" s="286">
        <v>27.2</v>
      </c>
      <c r="G334" s="37"/>
      <c r="H334" s="43"/>
    </row>
    <row r="335" spans="1:8" s="2" customFormat="1" ht="16.8" customHeight="1">
      <c r="A335" s="37"/>
      <c r="B335" s="43"/>
      <c r="C335" s="287" t="s">
        <v>1088</v>
      </c>
      <c r="D335" s="287" t="s">
        <v>1089</v>
      </c>
      <c r="E335" s="15" t="s">
        <v>1</v>
      </c>
      <c r="F335" s="288">
        <v>27.2</v>
      </c>
      <c r="G335" s="37"/>
      <c r="H335" s="43"/>
    </row>
    <row r="336" spans="1:8" s="2" customFormat="1" ht="16.8" customHeight="1">
      <c r="A336" s="37"/>
      <c r="B336" s="43"/>
      <c r="C336" s="283" t="s">
        <v>1102</v>
      </c>
      <c r="D336" s="284" t="s">
        <v>1102</v>
      </c>
      <c r="E336" s="285" t="s">
        <v>1</v>
      </c>
      <c r="F336" s="286">
        <v>0.477</v>
      </c>
      <c r="G336" s="37"/>
      <c r="H336" s="43"/>
    </row>
    <row r="337" spans="1:8" s="2" customFormat="1" ht="16.8" customHeight="1">
      <c r="A337" s="37"/>
      <c r="B337" s="43"/>
      <c r="C337" s="287" t="s">
        <v>1102</v>
      </c>
      <c r="D337" s="287" t="s">
        <v>1103</v>
      </c>
      <c r="E337" s="15" t="s">
        <v>1</v>
      </c>
      <c r="F337" s="288">
        <v>0.477</v>
      </c>
      <c r="G337" s="37"/>
      <c r="H337" s="43"/>
    </row>
    <row r="338" spans="1:8" s="2" customFormat="1" ht="16.8" customHeight="1">
      <c r="A338" s="37"/>
      <c r="B338" s="43"/>
      <c r="C338" s="283" t="s">
        <v>1108</v>
      </c>
      <c r="D338" s="284" t="s">
        <v>1108</v>
      </c>
      <c r="E338" s="285" t="s">
        <v>1</v>
      </c>
      <c r="F338" s="286">
        <v>3183.036</v>
      </c>
      <c r="G338" s="37"/>
      <c r="H338" s="43"/>
    </row>
    <row r="339" spans="1:8" s="2" customFormat="1" ht="16.8" customHeight="1">
      <c r="A339" s="37"/>
      <c r="B339" s="43"/>
      <c r="C339" s="287" t="s">
        <v>1108</v>
      </c>
      <c r="D339" s="287" t="s">
        <v>1109</v>
      </c>
      <c r="E339" s="15" t="s">
        <v>1</v>
      </c>
      <c r="F339" s="288">
        <v>3183.036</v>
      </c>
      <c r="G339" s="37"/>
      <c r="H339" s="43"/>
    </row>
    <row r="340" spans="1:8" s="2" customFormat="1" ht="16.8" customHeight="1">
      <c r="A340" s="37"/>
      <c r="B340" s="43"/>
      <c r="C340" s="283" t="s">
        <v>1115</v>
      </c>
      <c r="D340" s="284" t="s">
        <v>1115</v>
      </c>
      <c r="E340" s="285" t="s">
        <v>1</v>
      </c>
      <c r="F340" s="286">
        <v>4.775</v>
      </c>
      <c r="G340" s="37"/>
      <c r="H340" s="43"/>
    </row>
    <row r="341" spans="1:8" s="2" customFormat="1" ht="16.8" customHeight="1">
      <c r="A341" s="37"/>
      <c r="B341" s="43"/>
      <c r="C341" s="287" t="s">
        <v>1115</v>
      </c>
      <c r="D341" s="287" t="s">
        <v>1116</v>
      </c>
      <c r="E341" s="15" t="s">
        <v>1</v>
      </c>
      <c r="F341" s="288">
        <v>4.775</v>
      </c>
      <c r="G341" s="37"/>
      <c r="H341" s="43"/>
    </row>
    <row r="342" spans="1:8" s="2" customFormat="1" ht="16.8" customHeight="1">
      <c r="A342" s="37"/>
      <c r="B342" s="43"/>
      <c r="C342" s="283" t="s">
        <v>328</v>
      </c>
      <c r="D342" s="284" t="s">
        <v>328</v>
      </c>
      <c r="E342" s="285" t="s">
        <v>1</v>
      </c>
      <c r="F342" s="286">
        <v>129</v>
      </c>
      <c r="G342" s="37"/>
      <c r="H342" s="43"/>
    </row>
    <row r="343" spans="1:8" s="2" customFormat="1" ht="16.8" customHeight="1">
      <c r="A343" s="37"/>
      <c r="B343" s="43"/>
      <c r="C343" s="287" t="s">
        <v>328</v>
      </c>
      <c r="D343" s="287" t="s">
        <v>329</v>
      </c>
      <c r="E343" s="15" t="s">
        <v>1</v>
      </c>
      <c r="F343" s="288">
        <v>129</v>
      </c>
      <c r="G343" s="37"/>
      <c r="H343" s="43"/>
    </row>
    <row r="344" spans="1:8" s="2" customFormat="1" ht="16.8" customHeight="1">
      <c r="A344" s="37"/>
      <c r="B344" s="43"/>
      <c r="C344" s="283" t="s">
        <v>383</v>
      </c>
      <c r="D344" s="284" t="s">
        <v>383</v>
      </c>
      <c r="E344" s="285" t="s">
        <v>1</v>
      </c>
      <c r="F344" s="286">
        <v>1607.747</v>
      </c>
      <c r="G344" s="37"/>
      <c r="H344" s="43"/>
    </row>
    <row r="345" spans="1:8" s="2" customFormat="1" ht="16.8" customHeight="1">
      <c r="A345" s="37"/>
      <c r="B345" s="43"/>
      <c r="C345" s="287" t="s">
        <v>383</v>
      </c>
      <c r="D345" s="287" t="s">
        <v>384</v>
      </c>
      <c r="E345" s="15" t="s">
        <v>1</v>
      </c>
      <c r="F345" s="288">
        <v>1607.747</v>
      </c>
      <c r="G345" s="37"/>
      <c r="H345" s="43"/>
    </row>
    <row r="346" spans="1:8" s="2" customFormat="1" ht="16.8" customHeight="1">
      <c r="A346" s="37"/>
      <c r="B346" s="43"/>
      <c r="C346" s="283" t="s">
        <v>1194</v>
      </c>
      <c r="D346" s="284" t="s">
        <v>1194</v>
      </c>
      <c r="E346" s="285" t="s">
        <v>1</v>
      </c>
      <c r="F346" s="286">
        <v>44.88</v>
      </c>
      <c r="G346" s="37"/>
      <c r="H346" s="43"/>
    </row>
    <row r="347" spans="1:8" s="2" customFormat="1" ht="16.8" customHeight="1">
      <c r="A347" s="37"/>
      <c r="B347" s="43"/>
      <c r="C347" s="287" t="s">
        <v>1194</v>
      </c>
      <c r="D347" s="287" t="s">
        <v>1195</v>
      </c>
      <c r="E347" s="15" t="s">
        <v>1</v>
      </c>
      <c r="F347" s="288">
        <v>44.88</v>
      </c>
      <c r="G347" s="37"/>
      <c r="H347" s="43"/>
    </row>
    <row r="348" spans="1:8" s="2" customFormat="1" ht="16.8" customHeight="1">
      <c r="A348" s="37"/>
      <c r="B348" s="43"/>
      <c r="C348" s="283" t="s">
        <v>397</v>
      </c>
      <c r="D348" s="284" t="s">
        <v>397</v>
      </c>
      <c r="E348" s="285" t="s">
        <v>1</v>
      </c>
      <c r="F348" s="286">
        <v>11.83</v>
      </c>
      <c r="G348" s="37"/>
      <c r="H348" s="43"/>
    </row>
    <row r="349" spans="1:8" s="2" customFormat="1" ht="16.8" customHeight="1">
      <c r="A349" s="37"/>
      <c r="B349" s="43"/>
      <c r="C349" s="287" t="s">
        <v>397</v>
      </c>
      <c r="D349" s="287" t="s">
        <v>398</v>
      </c>
      <c r="E349" s="15" t="s">
        <v>1</v>
      </c>
      <c r="F349" s="288">
        <v>11.83</v>
      </c>
      <c r="G349" s="37"/>
      <c r="H349" s="43"/>
    </row>
    <row r="350" spans="1:8" s="2" customFormat="1" ht="16.8" customHeight="1">
      <c r="A350" s="37"/>
      <c r="B350" s="43"/>
      <c r="C350" s="283" t="s">
        <v>237</v>
      </c>
      <c r="D350" s="284" t="s">
        <v>237</v>
      </c>
      <c r="E350" s="285" t="s">
        <v>1</v>
      </c>
      <c r="F350" s="286">
        <v>5.07</v>
      </c>
      <c r="G350" s="37"/>
      <c r="H350" s="43"/>
    </row>
    <row r="351" spans="1:8" s="2" customFormat="1" ht="16.8" customHeight="1">
      <c r="A351" s="37"/>
      <c r="B351" s="43"/>
      <c r="C351" s="287" t="s">
        <v>237</v>
      </c>
      <c r="D351" s="287" t="s">
        <v>409</v>
      </c>
      <c r="E351" s="15" t="s">
        <v>1</v>
      </c>
      <c r="F351" s="288">
        <v>5.07</v>
      </c>
      <c r="G351" s="37"/>
      <c r="H351" s="43"/>
    </row>
    <row r="352" spans="1:8" s="2" customFormat="1" ht="16.8" customHeight="1">
      <c r="A352" s="37"/>
      <c r="B352" s="43"/>
      <c r="C352" s="283" t="s">
        <v>1417</v>
      </c>
      <c r="D352" s="284" t="s">
        <v>1417</v>
      </c>
      <c r="E352" s="285" t="s">
        <v>1</v>
      </c>
      <c r="F352" s="286">
        <v>119.664</v>
      </c>
      <c r="G352" s="37"/>
      <c r="H352" s="43"/>
    </row>
    <row r="353" spans="1:8" s="2" customFormat="1" ht="16.8" customHeight="1">
      <c r="A353" s="37"/>
      <c r="B353" s="43"/>
      <c r="C353" s="287" t="s">
        <v>1417</v>
      </c>
      <c r="D353" s="287" t="s">
        <v>1418</v>
      </c>
      <c r="E353" s="15" t="s">
        <v>1</v>
      </c>
      <c r="F353" s="288">
        <v>119.664</v>
      </c>
      <c r="G353" s="37"/>
      <c r="H353" s="43"/>
    </row>
    <row r="354" spans="1:8" s="2" customFormat="1" ht="16.8" customHeight="1">
      <c r="A354" s="37"/>
      <c r="B354" s="43"/>
      <c r="C354" s="283" t="s">
        <v>1438</v>
      </c>
      <c r="D354" s="284" t="s">
        <v>1438</v>
      </c>
      <c r="E354" s="285" t="s">
        <v>1</v>
      </c>
      <c r="F354" s="286">
        <v>159.17</v>
      </c>
      <c r="G354" s="37"/>
      <c r="H354" s="43"/>
    </row>
    <row r="355" spans="1:8" s="2" customFormat="1" ht="16.8" customHeight="1">
      <c r="A355" s="37"/>
      <c r="B355" s="43"/>
      <c r="C355" s="287" t="s">
        <v>1438</v>
      </c>
      <c r="D355" s="287" t="s">
        <v>1439</v>
      </c>
      <c r="E355" s="15" t="s">
        <v>1</v>
      </c>
      <c r="F355" s="288">
        <v>159.17</v>
      </c>
      <c r="G355" s="37"/>
      <c r="H355" s="43"/>
    </row>
    <row r="356" spans="1:8" s="2" customFormat="1" ht="16.8" customHeight="1">
      <c r="A356" s="37"/>
      <c r="B356" s="43"/>
      <c r="C356" s="283" t="s">
        <v>1447</v>
      </c>
      <c r="D356" s="284" t="s">
        <v>1447</v>
      </c>
      <c r="E356" s="285" t="s">
        <v>1</v>
      </c>
      <c r="F356" s="286">
        <v>23.3</v>
      </c>
      <c r="G356" s="37"/>
      <c r="H356" s="43"/>
    </row>
    <row r="357" spans="1:8" s="2" customFormat="1" ht="16.8" customHeight="1">
      <c r="A357" s="37"/>
      <c r="B357" s="43"/>
      <c r="C357" s="287" t="s">
        <v>1447</v>
      </c>
      <c r="D357" s="287" t="s">
        <v>1448</v>
      </c>
      <c r="E357" s="15" t="s">
        <v>1</v>
      </c>
      <c r="F357" s="288">
        <v>23.3</v>
      </c>
      <c r="G357" s="37"/>
      <c r="H357" s="43"/>
    </row>
    <row r="358" spans="1:8" s="2" customFormat="1" ht="16.8" customHeight="1">
      <c r="A358" s="37"/>
      <c r="B358" s="43"/>
      <c r="C358" s="283" t="s">
        <v>1464</v>
      </c>
      <c r="D358" s="284" t="s">
        <v>1464</v>
      </c>
      <c r="E358" s="285" t="s">
        <v>1</v>
      </c>
      <c r="F358" s="286">
        <v>7.81</v>
      </c>
      <c r="G358" s="37"/>
      <c r="H358" s="43"/>
    </row>
    <row r="359" spans="1:8" s="2" customFormat="1" ht="16.8" customHeight="1">
      <c r="A359" s="37"/>
      <c r="B359" s="43"/>
      <c r="C359" s="287" t="s">
        <v>1464</v>
      </c>
      <c r="D359" s="287" t="s">
        <v>1465</v>
      </c>
      <c r="E359" s="15" t="s">
        <v>1</v>
      </c>
      <c r="F359" s="288">
        <v>7.81</v>
      </c>
      <c r="G359" s="37"/>
      <c r="H359" s="43"/>
    </row>
    <row r="360" spans="1:8" s="2" customFormat="1" ht="16.8" customHeight="1">
      <c r="A360" s="37"/>
      <c r="B360" s="43"/>
      <c r="C360" s="283" t="s">
        <v>1488</v>
      </c>
      <c r="D360" s="284" t="s">
        <v>1488</v>
      </c>
      <c r="E360" s="285" t="s">
        <v>1</v>
      </c>
      <c r="F360" s="286">
        <v>24.32</v>
      </c>
      <c r="G360" s="37"/>
      <c r="H360" s="43"/>
    </row>
    <row r="361" spans="1:8" s="2" customFormat="1" ht="16.8" customHeight="1">
      <c r="A361" s="37"/>
      <c r="B361" s="43"/>
      <c r="C361" s="287" t="s">
        <v>1488</v>
      </c>
      <c r="D361" s="287" t="s">
        <v>1489</v>
      </c>
      <c r="E361" s="15" t="s">
        <v>1</v>
      </c>
      <c r="F361" s="288">
        <v>24.32</v>
      </c>
      <c r="G361" s="37"/>
      <c r="H361" s="43"/>
    </row>
    <row r="362" spans="1:8" s="2" customFormat="1" ht="16.8" customHeight="1">
      <c r="A362" s="37"/>
      <c r="B362" s="43"/>
      <c r="C362" s="283" t="s">
        <v>1535</v>
      </c>
      <c r="D362" s="284" t="s">
        <v>1535</v>
      </c>
      <c r="E362" s="285" t="s">
        <v>1</v>
      </c>
      <c r="F362" s="286">
        <v>528</v>
      </c>
      <c r="G362" s="37"/>
      <c r="H362" s="43"/>
    </row>
    <row r="363" spans="1:8" s="2" customFormat="1" ht="16.8" customHeight="1">
      <c r="A363" s="37"/>
      <c r="B363" s="43"/>
      <c r="C363" s="287" t="s">
        <v>1</v>
      </c>
      <c r="D363" s="287" t="s">
        <v>1534</v>
      </c>
      <c r="E363" s="15" t="s">
        <v>1</v>
      </c>
      <c r="F363" s="288">
        <v>0</v>
      </c>
      <c r="G363" s="37"/>
      <c r="H363" s="43"/>
    </row>
    <row r="364" spans="1:8" s="2" customFormat="1" ht="16.8" customHeight="1">
      <c r="A364" s="37"/>
      <c r="B364" s="43"/>
      <c r="C364" s="287" t="s">
        <v>1535</v>
      </c>
      <c r="D364" s="287" t="s">
        <v>1536</v>
      </c>
      <c r="E364" s="15" t="s">
        <v>1</v>
      </c>
      <c r="F364" s="288">
        <v>528</v>
      </c>
      <c r="G364" s="37"/>
      <c r="H364" s="43"/>
    </row>
    <row r="365" spans="1:8" s="2" customFormat="1" ht="16.8" customHeight="1">
      <c r="A365" s="37"/>
      <c r="B365" s="43"/>
      <c r="C365" s="283" t="s">
        <v>1571</v>
      </c>
      <c r="D365" s="284" t="s">
        <v>1571</v>
      </c>
      <c r="E365" s="285" t="s">
        <v>1</v>
      </c>
      <c r="F365" s="286">
        <v>34</v>
      </c>
      <c r="G365" s="37"/>
      <c r="H365" s="43"/>
    </row>
    <row r="366" spans="1:8" s="2" customFormat="1" ht="16.8" customHeight="1">
      <c r="A366" s="37"/>
      <c r="B366" s="43"/>
      <c r="C366" s="287" t="s">
        <v>1571</v>
      </c>
      <c r="D366" s="287" t="s">
        <v>1572</v>
      </c>
      <c r="E366" s="15" t="s">
        <v>1</v>
      </c>
      <c r="F366" s="288">
        <v>34</v>
      </c>
      <c r="G366" s="37"/>
      <c r="H366" s="43"/>
    </row>
    <row r="367" spans="1:8" s="2" customFormat="1" ht="16.8" customHeight="1">
      <c r="A367" s="37"/>
      <c r="B367" s="43"/>
      <c r="C367" s="283" t="s">
        <v>426</v>
      </c>
      <c r="D367" s="284" t="s">
        <v>426</v>
      </c>
      <c r="E367" s="285" t="s">
        <v>1</v>
      </c>
      <c r="F367" s="286">
        <v>12.93</v>
      </c>
      <c r="G367" s="37"/>
      <c r="H367" s="43"/>
    </row>
    <row r="368" spans="1:8" s="2" customFormat="1" ht="16.8" customHeight="1">
      <c r="A368" s="37"/>
      <c r="B368" s="43"/>
      <c r="C368" s="287" t="s">
        <v>426</v>
      </c>
      <c r="D368" s="287" t="s">
        <v>427</v>
      </c>
      <c r="E368" s="15" t="s">
        <v>1</v>
      </c>
      <c r="F368" s="288">
        <v>12.93</v>
      </c>
      <c r="G368" s="37"/>
      <c r="H368" s="43"/>
    </row>
    <row r="369" spans="1:8" s="2" customFormat="1" ht="16.8" customHeight="1">
      <c r="A369" s="37"/>
      <c r="B369" s="43"/>
      <c r="C369" s="283" t="s">
        <v>1598</v>
      </c>
      <c r="D369" s="284" t="s">
        <v>1598</v>
      </c>
      <c r="E369" s="285" t="s">
        <v>1</v>
      </c>
      <c r="F369" s="286">
        <v>7.2</v>
      </c>
      <c r="G369" s="37"/>
      <c r="H369" s="43"/>
    </row>
    <row r="370" spans="1:8" s="2" customFormat="1" ht="16.8" customHeight="1">
      <c r="A370" s="37"/>
      <c r="B370" s="43"/>
      <c r="C370" s="287" t="s">
        <v>1598</v>
      </c>
      <c r="D370" s="287" t="s">
        <v>1599</v>
      </c>
      <c r="E370" s="15" t="s">
        <v>1</v>
      </c>
      <c r="F370" s="288">
        <v>7.2</v>
      </c>
      <c r="G370" s="37"/>
      <c r="H370" s="43"/>
    </row>
    <row r="371" spans="1:8" s="2" customFormat="1" ht="16.8" customHeight="1">
      <c r="A371" s="37"/>
      <c r="B371" s="43"/>
      <c r="C371" s="283" t="s">
        <v>1607</v>
      </c>
      <c r="D371" s="284" t="s">
        <v>1607</v>
      </c>
      <c r="E371" s="285" t="s">
        <v>1</v>
      </c>
      <c r="F371" s="286">
        <v>11.2</v>
      </c>
      <c r="G371" s="37"/>
      <c r="H371" s="43"/>
    </row>
    <row r="372" spans="1:8" s="2" customFormat="1" ht="16.8" customHeight="1">
      <c r="A372" s="37"/>
      <c r="B372" s="43"/>
      <c r="C372" s="287" t="s">
        <v>1607</v>
      </c>
      <c r="D372" s="287" t="s">
        <v>1597</v>
      </c>
      <c r="E372" s="15" t="s">
        <v>1</v>
      </c>
      <c r="F372" s="288">
        <v>11.2</v>
      </c>
      <c r="G372" s="37"/>
      <c r="H372" s="43"/>
    </row>
    <row r="373" spans="1:8" s="2" customFormat="1" ht="16.8" customHeight="1">
      <c r="A373" s="37"/>
      <c r="B373" s="43"/>
      <c r="C373" s="283" t="s">
        <v>1615</v>
      </c>
      <c r="D373" s="284" t="s">
        <v>1615</v>
      </c>
      <c r="E373" s="285" t="s">
        <v>1</v>
      </c>
      <c r="F373" s="286">
        <v>11.2</v>
      </c>
      <c r="G373" s="37"/>
      <c r="H373" s="43"/>
    </row>
    <row r="374" spans="1:8" s="2" customFormat="1" ht="16.8" customHeight="1">
      <c r="A374" s="37"/>
      <c r="B374" s="43"/>
      <c r="C374" s="287" t="s">
        <v>1615</v>
      </c>
      <c r="D374" s="287" t="s">
        <v>1616</v>
      </c>
      <c r="E374" s="15" t="s">
        <v>1</v>
      </c>
      <c r="F374" s="288">
        <v>11.2</v>
      </c>
      <c r="G374" s="37"/>
      <c r="H374" s="43"/>
    </row>
    <row r="375" spans="1:8" s="2" customFormat="1" ht="16.8" customHeight="1">
      <c r="A375" s="37"/>
      <c r="B375" s="43"/>
      <c r="C375" s="283" t="s">
        <v>445</v>
      </c>
      <c r="D375" s="284" t="s">
        <v>445</v>
      </c>
      <c r="E375" s="285" t="s">
        <v>1</v>
      </c>
      <c r="F375" s="286">
        <v>10498.336</v>
      </c>
      <c r="G375" s="37"/>
      <c r="H375" s="43"/>
    </row>
    <row r="376" spans="1:8" s="2" customFormat="1" ht="16.8" customHeight="1">
      <c r="A376" s="37"/>
      <c r="B376" s="43"/>
      <c r="C376" s="287" t="s">
        <v>445</v>
      </c>
      <c r="D376" s="287" t="s">
        <v>446</v>
      </c>
      <c r="E376" s="15" t="s">
        <v>1</v>
      </c>
      <c r="F376" s="288">
        <v>10498.336</v>
      </c>
      <c r="G376" s="37"/>
      <c r="H376" s="43"/>
    </row>
    <row r="377" spans="1:8" s="2" customFormat="1" ht="16.8" customHeight="1">
      <c r="A377" s="37"/>
      <c r="B377" s="43"/>
      <c r="C377" s="283" t="s">
        <v>1700</v>
      </c>
      <c r="D377" s="284" t="s">
        <v>1700</v>
      </c>
      <c r="E377" s="285" t="s">
        <v>1</v>
      </c>
      <c r="F377" s="286">
        <v>734.647</v>
      </c>
      <c r="G377" s="37"/>
      <c r="H377" s="43"/>
    </row>
    <row r="378" spans="1:8" s="2" customFormat="1" ht="16.8" customHeight="1">
      <c r="A378" s="37"/>
      <c r="B378" s="43"/>
      <c r="C378" s="287" t="s">
        <v>1700</v>
      </c>
      <c r="D378" s="287" t="s">
        <v>1701</v>
      </c>
      <c r="E378" s="15" t="s">
        <v>1</v>
      </c>
      <c r="F378" s="288">
        <v>734.647</v>
      </c>
      <c r="G378" s="37"/>
      <c r="H378" s="43"/>
    </row>
    <row r="379" spans="1:8" s="2" customFormat="1" ht="16.8" customHeight="1">
      <c r="A379" s="37"/>
      <c r="B379" s="43"/>
      <c r="C379" s="283" t="s">
        <v>1709</v>
      </c>
      <c r="D379" s="284" t="s">
        <v>1709</v>
      </c>
      <c r="E379" s="285" t="s">
        <v>1</v>
      </c>
      <c r="F379" s="286">
        <v>287.197</v>
      </c>
      <c r="G379" s="37"/>
      <c r="H379" s="43"/>
    </row>
    <row r="380" spans="1:8" s="2" customFormat="1" ht="16.8" customHeight="1">
      <c r="A380" s="37"/>
      <c r="B380" s="43"/>
      <c r="C380" s="287" t="s">
        <v>1709</v>
      </c>
      <c r="D380" s="287" t="s">
        <v>1710</v>
      </c>
      <c r="E380" s="15" t="s">
        <v>1</v>
      </c>
      <c r="F380" s="288">
        <v>287.197</v>
      </c>
      <c r="G380" s="37"/>
      <c r="H380" s="43"/>
    </row>
    <row r="381" spans="1:8" s="2" customFormat="1" ht="16.8" customHeight="1">
      <c r="A381" s="37"/>
      <c r="B381" s="43"/>
      <c r="C381" s="283" t="s">
        <v>1717</v>
      </c>
      <c r="D381" s="284" t="s">
        <v>1717</v>
      </c>
      <c r="E381" s="285" t="s">
        <v>1</v>
      </c>
      <c r="F381" s="286">
        <v>71.28</v>
      </c>
      <c r="G381" s="37"/>
      <c r="H381" s="43"/>
    </row>
    <row r="382" spans="1:8" s="2" customFormat="1" ht="16.8" customHeight="1">
      <c r="A382" s="37"/>
      <c r="B382" s="43"/>
      <c r="C382" s="287" t="s">
        <v>1717</v>
      </c>
      <c r="D382" s="287" t="s">
        <v>1718</v>
      </c>
      <c r="E382" s="15" t="s">
        <v>1</v>
      </c>
      <c r="F382" s="288">
        <v>71.28</v>
      </c>
      <c r="G382" s="37"/>
      <c r="H382" s="43"/>
    </row>
    <row r="383" spans="1:8" s="2" customFormat="1" ht="16.8" customHeight="1">
      <c r="A383" s="37"/>
      <c r="B383" s="43"/>
      <c r="C383" s="283" t="s">
        <v>457</v>
      </c>
      <c r="D383" s="284" t="s">
        <v>457</v>
      </c>
      <c r="E383" s="285" t="s">
        <v>1</v>
      </c>
      <c r="F383" s="286">
        <v>1498.34</v>
      </c>
      <c r="G383" s="37"/>
      <c r="H383" s="43"/>
    </row>
    <row r="384" spans="1:8" s="2" customFormat="1" ht="16.8" customHeight="1">
      <c r="A384" s="37"/>
      <c r="B384" s="43"/>
      <c r="C384" s="287" t="s">
        <v>457</v>
      </c>
      <c r="D384" s="287" t="s">
        <v>458</v>
      </c>
      <c r="E384" s="15" t="s">
        <v>1</v>
      </c>
      <c r="F384" s="288">
        <v>1498.34</v>
      </c>
      <c r="G384" s="37"/>
      <c r="H384" s="43"/>
    </row>
    <row r="385" spans="1:8" s="2" customFormat="1" ht="16.8" customHeight="1">
      <c r="A385" s="37"/>
      <c r="B385" s="43"/>
      <c r="C385" s="283" t="s">
        <v>476</v>
      </c>
      <c r="D385" s="284" t="s">
        <v>476</v>
      </c>
      <c r="E385" s="285" t="s">
        <v>1</v>
      </c>
      <c r="F385" s="286">
        <v>16.9</v>
      </c>
      <c r="G385" s="37"/>
      <c r="H385" s="43"/>
    </row>
    <row r="386" spans="1:8" s="2" customFormat="1" ht="16.8" customHeight="1">
      <c r="A386" s="37"/>
      <c r="B386" s="43"/>
      <c r="C386" s="287" t="s">
        <v>476</v>
      </c>
      <c r="D386" s="287" t="s">
        <v>477</v>
      </c>
      <c r="E386" s="15" t="s">
        <v>1</v>
      </c>
      <c r="F386" s="288">
        <v>16.9</v>
      </c>
      <c r="G386" s="37"/>
      <c r="H386" s="43"/>
    </row>
    <row r="387" spans="1:8" s="2" customFormat="1" ht="16.8" customHeight="1">
      <c r="A387" s="37"/>
      <c r="B387" s="43"/>
      <c r="C387" s="283" t="s">
        <v>496</v>
      </c>
      <c r="D387" s="284" t="s">
        <v>496</v>
      </c>
      <c r="E387" s="285" t="s">
        <v>1</v>
      </c>
      <c r="F387" s="286">
        <v>53.55</v>
      </c>
      <c r="G387" s="37"/>
      <c r="H387" s="43"/>
    </row>
    <row r="388" spans="1:8" s="2" customFormat="1" ht="16.8" customHeight="1">
      <c r="A388" s="37"/>
      <c r="B388" s="43"/>
      <c r="C388" s="287" t="s">
        <v>496</v>
      </c>
      <c r="D388" s="287" t="s">
        <v>497</v>
      </c>
      <c r="E388" s="15" t="s">
        <v>1</v>
      </c>
      <c r="F388" s="288">
        <v>53.55</v>
      </c>
      <c r="G388" s="37"/>
      <c r="H388" s="43"/>
    </row>
    <row r="389" spans="1:8" s="2" customFormat="1" ht="16.8" customHeight="1">
      <c r="A389" s="37"/>
      <c r="B389" s="43"/>
      <c r="C389" s="283" t="s">
        <v>519</v>
      </c>
      <c r="D389" s="284" t="s">
        <v>519</v>
      </c>
      <c r="E389" s="285" t="s">
        <v>1</v>
      </c>
      <c r="F389" s="286">
        <v>-175.05</v>
      </c>
      <c r="G389" s="37"/>
      <c r="H389" s="43"/>
    </row>
    <row r="390" spans="1:8" s="2" customFormat="1" ht="16.8" customHeight="1">
      <c r="A390" s="37"/>
      <c r="B390" s="43"/>
      <c r="C390" s="287" t="s">
        <v>519</v>
      </c>
      <c r="D390" s="287" t="s">
        <v>520</v>
      </c>
      <c r="E390" s="15" t="s">
        <v>1</v>
      </c>
      <c r="F390" s="288">
        <v>-175.05</v>
      </c>
      <c r="G390" s="37"/>
      <c r="H390" s="43"/>
    </row>
    <row r="391" spans="1:8" s="2" customFormat="1" ht="16.8" customHeight="1">
      <c r="A391" s="37"/>
      <c r="B391" s="43"/>
      <c r="C391" s="283" t="s">
        <v>549</v>
      </c>
      <c r="D391" s="284" t="s">
        <v>549</v>
      </c>
      <c r="E391" s="285" t="s">
        <v>1</v>
      </c>
      <c r="F391" s="286">
        <v>975.178</v>
      </c>
      <c r="G391" s="37"/>
      <c r="H391" s="43"/>
    </row>
    <row r="392" spans="1:8" s="2" customFormat="1" ht="16.8" customHeight="1">
      <c r="A392" s="37"/>
      <c r="B392" s="43"/>
      <c r="C392" s="287" t="s">
        <v>549</v>
      </c>
      <c r="D392" s="287" t="s">
        <v>550</v>
      </c>
      <c r="E392" s="15" t="s">
        <v>1</v>
      </c>
      <c r="F392" s="288">
        <v>975.178</v>
      </c>
      <c r="G392" s="37"/>
      <c r="H392" s="43"/>
    </row>
    <row r="393" spans="1:8" s="2" customFormat="1" ht="16.8" customHeight="1">
      <c r="A393" s="37"/>
      <c r="B393" s="43"/>
      <c r="C393" s="283" t="s">
        <v>605</v>
      </c>
      <c r="D393" s="284" t="s">
        <v>605</v>
      </c>
      <c r="E393" s="285" t="s">
        <v>1</v>
      </c>
      <c r="F393" s="286">
        <v>78.2</v>
      </c>
      <c r="G393" s="37"/>
      <c r="H393" s="43"/>
    </row>
    <row r="394" spans="1:8" s="2" customFormat="1" ht="16.8" customHeight="1">
      <c r="A394" s="37"/>
      <c r="B394" s="43"/>
      <c r="C394" s="287" t="s">
        <v>605</v>
      </c>
      <c r="D394" s="287" t="s">
        <v>606</v>
      </c>
      <c r="E394" s="15" t="s">
        <v>1</v>
      </c>
      <c r="F394" s="288">
        <v>78.2</v>
      </c>
      <c r="G394" s="37"/>
      <c r="H394" s="43"/>
    </row>
    <row r="395" spans="1:8" s="2" customFormat="1" ht="16.8" customHeight="1">
      <c r="A395" s="37"/>
      <c r="B395" s="43"/>
      <c r="C395" s="283" t="s">
        <v>663</v>
      </c>
      <c r="D395" s="284" t="s">
        <v>663</v>
      </c>
      <c r="E395" s="285" t="s">
        <v>1</v>
      </c>
      <c r="F395" s="286">
        <v>17.92</v>
      </c>
      <c r="G395" s="37"/>
      <c r="H395" s="43"/>
    </row>
    <row r="396" spans="1:8" s="2" customFormat="1" ht="16.8" customHeight="1">
      <c r="A396" s="37"/>
      <c r="B396" s="43"/>
      <c r="C396" s="287" t="s">
        <v>1</v>
      </c>
      <c r="D396" s="287" t="s">
        <v>662</v>
      </c>
      <c r="E396" s="15" t="s">
        <v>1</v>
      </c>
      <c r="F396" s="288">
        <v>0</v>
      </c>
      <c r="G396" s="37"/>
      <c r="H396" s="43"/>
    </row>
    <row r="397" spans="1:8" s="2" customFormat="1" ht="16.8" customHeight="1">
      <c r="A397" s="37"/>
      <c r="B397" s="43"/>
      <c r="C397" s="287" t="s">
        <v>663</v>
      </c>
      <c r="D397" s="287" t="s">
        <v>664</v>
      </c>
      <c r="E397" s="15" t="s">
        <v>1</v>
      </c>
      <c r="F397" s="288">
        <v>17.92</v>
      </c>
      <c r="G397" s="37"/>
      <c r="H397" s="43"/>
    </row>
    <row r="398" spans="1:8" s="2" customFormat="1" ht="16.8" customHeight="1">
      <c r="A398" s="37"/>
      <c r="B398" s="43"/>
      <c r="C398" s="283" t="s">
        <v>701</v>
      </c>
      <c r="D398" s="284" t="s">
        <v>701</v>
      </c>
      <c r="E398" s="285" t="s">
        <v>1</v>
      </c>
      <c r="F398" s="286">
        <v>3.06</v>
      </c>
      <c r="G398" s="37"/>
      <c r="H398" s="43"/>
    </row>
    <row r="399" spans="1:8" s="2" customFormat="1" ht="16.8" customHeight="1">
      <c r="A399" s="37"/>
      <c r="B399" s="43"/>
      <c r="C399" s="287" t="s">
        <v>701</v>
      </c>
      <c r="D399" s="287" t="s">
        <v>702</v>
      </c>
      <c r="E399" s="15" t="s">
        <v>1</v>
      </c>
      <c r="F399" s="288">
        <v>3.06</v>
      </c>
      <c r="G399" s="37"/>
      <c r="H399" s="43"/>
    </row>
    <row r="400" spans="1:8" s="2" customFormat="1" ht="16.8" customHeight="1">
      <c r="A400" s="37"/>
      <c r="B400" s="43"/>
      <c r="C400" s="283" t="s">
        <v>358</v>
      </c>
      <c r="D400" s="284" t="s">
        <v>358</v>
      </c>
      <c r="E400" s="285" t="s">
        <v>1</v>
      </c>
      <c r="F400" s="286">
        <v>686.17</v>
      </c>
      <c r="G400" s="37"/>
      <c r="H400" s="43"/>
    </row>
    <row r="401" spans="1:8" s="2" customFormat="1" ht="16.8" customHeight="1">
      <c r="A401" s="37"/>
      <c r="B401" s="43"/>
      <c r="C401" s="287" t="s">
        <v>358</v>
      </c>
      <c r="D401" s="287" t="s">
        <v>359</v>
      </c>
      <c r="E401" s="15" t="s">
        <v>1</v>
      </c>
      <c r="F401" s="288">
        <v>686.17</v>
      </c>
      <c r="G401" s="37"/>
      <c r="H401" s="43"/>
    </row>
    <row r="402" spans="1:8" s="2" customFormat="1" ht="16.8" customHeight="1">
      <c r="A402" s="37"/>
      <c r="B402" s="43"/>
      <c r="C402" s="283" t="s">
        <v>784</v>
      </c>
      <c r="D402" s="284" t="s">
        <v>784</v>
      </c>
      <c r="E402" s="285" t="s">
        <v>1</v>
      </c>
      <c r="F402" s="286">
        <v>9.88</v>
      </c>
      <c r="G402" s="37"/>
      <c r="H402" s="43"/>
    </row>
    <row r="403" spans="1:8" s="2" customFormat="1" ht="16.8" customHeight="1">
      <c r="A403" s="37"/>
      <c r="B403" s="43"/>
      <c r="C403" s="287" t="s">
        <v>784</v>
      </c>
      <c r="D403" s="287" t="s">
        <v>785</v>
      </c>
      <c r="E403" s="15" t="s">
        <v>1</v>
      </c>
      <c r="F403" s="288">
        <v>9.88</v>
      </c>
      <c r="G403" s="37"/>
      <c r="H403" s="43"/>
    </row>
    <row r="404" spans="1:8" s="2" customFormat="1" ht="16.8" customHeight="1">
      <c r="A404" s="37"/>
      <c r="B404" s="43"/>
      <c r="C404" s="283" t="s">
        <v>813</v>
      </c>
      <c r="D404" s="284" t="s">
        <v>813</v>
      </c>
      <c r="E404" s="285" t="s">
        <v>1</v>
      </c>
      <c r="F404" s="286">
        <v>14.4</v>
      </c>
      <c r="G404" s="37"/>
      <c r="H404" s="43"/>
    </row>
    <row r="405" spans="1:8" s="2" customFormat="1" ht="16.8" customHeight="1">
      <c r="A405" s="37"/>
      <c r="B405" s="43"/>
      <c r="C405" s="287" t="s">
        <v>813</v>
      </c>
      <c r="D405" s="287" t="s">
        <v>814</v>
      </c>
      <c r="E405" s="15" t="s">
        <v>1</v>
      </c>
      <c r="F405" s="288">
        <v>14.4</v>
      </c>
      <c r="G405" s="37"/>
      <c r="H405" s="43"/>
    </row>
    <row r="406" spans="1:8" s="2" customFormat="1" ht="16.8" customHeight="1">
      <c r="A406" s="37"/>
      <c r="B406" s="43"/>
      <c r="C406" s="283" t="s">
        <v>850</v>
      </c>
      <c r="D406" s="284" t="s">
        <v>850</v>
      </c>
      <c r="E406" s="285" t="s">
        <v>1</v>
      </c>
      <c r="F406" s="286">
        <v>29.6</v>
      </c>
      <c r="G406" s="37"/>
      <c r="H406" s="43"/>
    </row>
    <row r="407" spans="1:8" s="2" customFormat="1" ht="16.8" customHeight="1">
      <c r="A407" s="37"/>
      <c r="B407" s="43"/>
      <c r="C407" s="287" t="s">
        <v>850</v>
      </c>
      <c r="D407" s="287" t="s">
        <v>851</v>
      </c>
      <c r="E407" s="15" t="s">
        <v>1</v>
      </c>
      <c r="F407" s="288">
        <v>29.6</v>
      </c>
      <c r="G407" s="37"/>
      <c r="H407" s="43"/>
    </row>
    <row r="408" spans="1:8" s="2" customFormat="1" ht="16.8" customHeight="1">
      <c r="A408" s="37"/>
      <c r="B408" s="43"/>
      <c r="C408" s="283" t="s">
        <v>947</v>
      </c>
      <c r="D408" s="284" t="s">
        <v>947</v>
      </c>
      <c r="E408" s="285" t="s">
        <v>1</v>
      </c>
      <c r="F408" s="286">
        <v>645</v>
      </c>
      <c r="G408" s="37"/>
      <c r="H408" s="43"/>
    </row>
    <row r="409" spans="1:8" s="2" customFormat="1" ht="16.8" customHeight="1">
      <c r="A409" s="37"/>
      <c r="B409" s="43"/>
      <c r="C409" s="287" t="s">
        <v>947</v>
      </c>
      <c r="D409" s="287" t="s">
        <v>948</v>
      </c>
      <c r="E409" s="15" t="s">
        <v>1</v>
      </c>
      <c r="F409" s="288">
        <v>645</v>
      </c>
      <c r="G409" s="37"/>
      <c r="H409" s="43"/>
    </row>
    <row r="410" spans="1:8" s="2" customFormat="1" ht="16.8" customHeight="1">
      <c r="A410" s="37"/>
      <c r="B410" s="43"/>
      <c r="C410" s="283" t="s">
        <v>960</v>
      </c>
      <c r="D410" s="284" t="s">
        <v>960</v>
      </c>
      <c r="E410" s="285" t="s">
        <v>1</v>
      </c>
      <c r="F410" s="286">
        <v>24</v>
      </c>
      <c r="G410" s="37"/>
      <c r="H410" s="43"/>
    </row>
    <row r="411" spans="1:8" s="2" customFormat="1" ht="16.8" customHeight="1">
      <c r="A411" s="37"/>
      <c r="B411" s="43"/>
      <c r="C411" s="287" t="s">
        <v>960</v>
      </c>
      <c r="D411" s="287" t="s">
        <v>961</v>
      </c>
      <c r="E411" s="15" t="s">
        <v>1</v>
      </c>
      <c r="F411" s="288">
        <v>24</v>
      </c>
      <c r="G411" s="37"/>
      <c r="H411" s="43"/>
    </row>
    <row r="412" spans="1:8" s="2" customFormat="1" ht="16.8" customHeight="1">
      <c r="A412" s="37"/>
      <c r="B412" s="43"/>
      <c r="C412" s="283" t="s">
        <v>968</v>
      </c>
      <c r="D412" s="284" t="s">
        <v>968</v>
      </c>
      <c r="E412" s="285" t="s">
        <v>1</v>
      </c>
      <c r="F412" s="286">
        <v>499.2</v>
      </c>
      <c r="G412" s="37"/>
      <c r="H412" s="43"/>
    </row>
    <row r="413" spans="1:8" s="2" customFormat="1" ht="16.8" customHeight="1">
      <c r="A413" s="37"/>
      <c r="B413" s="43"/>
      <c r="C413" s="287" t="s">
        <v>968</v>
      </c>
      <c r="D413" s="287" t="s">
        <v>969</v>
      </c>
      <c r="E413" s="15" t="s">
        <v>1</v>
      </c>
      <c r="F413" s="288">
        <v>499.2</v>
      </c>
      <c r="G413" s="37"/>
      <c r="H413" s="43"/>
    </row>
    <row r="414" spans="1:8" s="2" customFormat="1" ht="16.8" customHeight="1">
      <c r="A414" s="37"/>
      <c r="B414" s="43"/>
      <c r="C414" s="283" t="s">
        <v>1017</v>
      </c>
      <c r="D414" s="284" t="s">
        <v>1017</v>
      </c>
      <c r="E414" s="285" t="s">
        <v>1</v>
      </c>
      <c r="F414" s="286">
        <v>86.525</v>
      </c>
      <c r="G414" s="37"/>
      <c r="H414" s="43"/>
    </row>
    <row r="415" spans="1:8" s="2" customFormat="1" ht="16.8" customHeight="1">
      <c r="A415" s="37"/>
      <c r="B415" s="43"/>
      <c r="C415" s="287" t="s">
        <v>1017</v>
      </c>
      <c r="D415" s="287" t="s">
        <v>1018</v>
      </c>
      <c r="E415" s="15" t="s">
        <v>1</v>
      </c>
      <c r="F415" s="288">
        <v>86.525</v>
      </c>
      <c r="G415" s="37"/>
      <c r="H415" s="43"/>
    </row>
    <row r="416" spans="1:8" s="2" customFormat="1" ht="16.8" customHeight="1">
      <c r="A416" s="37"/>
      <c r="B416" s="43"/>
      <c r="C416" s="283" t="s">
        <v>1027</v>
      </c>
      <c r="D416" s="284" t="s">
        <v>1027</v>
      </c>
      <c r="E416" s="285" t="s">
        <v>1</v>
      </c>
      <c r="F416" s="286">
        <v>0.62</v>
      </c>
      <c r="G416" s="37"/>
      <c r="H416" s="43"/>
    </row>
    <row r="417" spans="1:8" s="2" customFormat="1" ht="16.8" customHeight="1">
      <c r="A417" s="37"/>
      <c r="B417" s="43"/>
      <c r="C417" s="287" t="s">
        <v>1027</v>
      </c>
      <c r="D417" s="287" t="s">
        <v>1028</v>
      </c>
      <c r="E417" s="15" t="s">
        <v>1</v>
      </c>
      <c r="F417" s="288">
        <v>0.62</v>
      </c>
      <c r="G417" s="37"/>
      <c r="H417" s="43"/>
    </row>
    <row r="418" spans="1:8" s="2" customFormat="1" ht="16.8" customHeight="1">
      <c r="A418" s="37"/>
      <c r="B418" s="43"/>
      <c r="C418" s="283" t="s">
        <v>1038</v>
      </c>
      <c r="D418" s="284" t="s">
        <v>1038</v>
      </c>
      <c r="E418" s="285" t="s">
        <v>1</v>
      </c>
      <c r="F418" s="286">
        <v>28</v>
      </c>
      <c r="G418" s="37"/>
      <c r="H418" s="43"/>
    </row>
    <row r="419" spans="1:8" s="2" customFormat="1" ht="16.8" customHeight="1">
      <c r="A419" s="37"/>
      <c r="B419" s="43"/>
      <c r="C419" s="287" t="s">
        <v>1038</v>
      </c>
      <c r="D419" s="287" t="s">
        <v>1039</v>
      </c>
      <c r="E419" s="15" t="s">
        <v>1</v>
      </c>
      <c r="F419" s="288">
        <v>28</v>
      </c>
      <c r="G419" s="37"/>
      <c r="H419" s="43"/>
    </row>
    <row r="420" spans="1:8" s="2" customFormat="1" ht="16.8" customHeight="1">
      <c r="A420" s="37"/>
      <c r="B420" s="43"/>
      <c r="C420" s="283" t="s">
        <v>1054</v>
      </c>
      <c r="D420" s="284" t="s">
        <v>1054</v>
      </c>
      <c r="E420" s="285" t="s">
        <v>1</v>
      </c>
      <c r="F420" s="286">
        <v>757.411</v>
      </c>
      <c r="G420" s="37"/>
      <c r="H420" s="43"/>
    </row>
    <row r="421" spans="1:8" s="2" customFormat="1" ht="16.8" customHeight="1">
      <c r="A421" s="37"/>
      <c r="B421" s="43"/>
      <c r="C421" s="287" t="s">
        <v>1054</v>
      </c>
      <c r="D421" s="287" t="s">
        <v>1055</v>
      </c>
      <c r="E421" s="15" t="s">
        <v>1</v>
      </c>
      <c r="F421" s="288">
        <v>757.411</v>
      </c>
      <c r="G421" s="37"/>
      <c r="H421" s="43"/>
    </row>
    <row r="422" spans="1:8" s="2" customFormat="1" ht="16.8" customHeight="1">
      <c r="A422" s="37"/>
      <c r="B422" s="43"/>
      <c r="C422" s="283" t="s">
        <v>1067</v>
      </c>
      <c r="D422" s="284" t="s">
        <v>1067</v>
      </c>
      <c r="E422" s="285" t="s">
        <v>1</v>
      </c>
      <c r="F422" s="286">
        <v>645</v>
      </c>
      <c r="G422" s="37"/>
      <c r="H422" s="43"/>
    </row>
    <row r="423" spans="1:8" s="2" customFormat="1" ht="16.8" customHeight="1">
      <c r="A423" s="37"/>
      <c r="B423" s="43"/>
      <c r="C423" s="287" t="s">
        <v>1067</v>
      </c>
      <c r="D423" s="287" t="s">
        <v>1068</v>
      </c>
      <c r="E423" s="15" t="s">
        <v>1</v>
      </c>
      <c r="F423" s="288">
        <v>645</v>
      </c>
      <c r="G423" s="37"/>
      <c r="H423" s="43"/>
    </row>
    <row r="424" spans="1:8" s="2" customFormat="1" ht="16.8" customHeight="1">
      <c r="A424" s="37"/>
      <c r="B424" s="43"/>
      <c r="C424" s="283" t="s">
        <v>1196</v>
      </c>
      <c r="D424" s="284" t="s">
        <v>1196</v>
      </c>
      <c r="E424" s="285" t="s">
        <v>1</v>
      </c>
      <c r="F424" s="286">
        <v>23.814</v>
      </c>
      <c r="G424" s="37"/>
      <c r="H424" s="43"/>
    </row>
    <row r="425" spans="1:8" s="2" customFormat="1" ht="16.8" customHeight="1">
      <c r="A425" s="37"/>
      <c r="B425" s="43"/>
      <c r="C425" s="287" t="s">
        <v>1196</v>
      </c>
      <c r="D425" s="287" t="s">
        <v>1197</v>
      </c>
      <c r="E425" s="15" t="s">
        <v>1</v>
      </c>
      <c r="F425" s="288">
        <v>23.814</v>
      </c>
      <c r="G425" s="37"/>
      <c r="H425" s="43"/>
    </row>
    <row r="426" spans="1:8" s="2" customFormat="1" ht="16.8" customHeight="1">
      <c r="A426" s="37"/>
      <c r="B426" s="43"/>
      <c r="C426" s="283" t="s">
        <v>1419</v>
      </c>
      <c r="D426" s="284" t="s">
        <v>1419</v>
      </c>
      <c r="E426" s="285" t="s">
        <v>1</v>
      </c>
      <c r="F426" s="286">
        <v>21.168</v>
      </c>
      <c r="G426" s="37"/>
      <c r="H426" s="43"/>
    </row>
    <row r="427" spans="1:8" s="2" customFormat="1" ht="16.8" customHeight="1">
      <c r="A427" s="37"/>
      <c r="B427" s="43"/>
      <c r="C427" s="287" t="s">
        <v>1419</v>
      </c>
      <c r="D427" s="287" t="s">
        <v>1420</v>
      </c>
      <c r="E427" s="15" t="s">
        <v>1</v>
      </c>
      <c r="F427" s="288">
        <v>21.168</v>
      </c>
      <c r="G427" s="37"/>
      <c r="H427" s="43"/>
    </row>
    <row r="428" spans="1:8" s="2" customFormat="1" ht="16.8" customHeight="1">
      <c r="A428" s="37"/>
      <c r="B428" s="43"/>
      <c r="C428" s="283" t="s">
        <v>1449</v>
      </c>
      <c r="D428" s="284" t="s">
        <v>1449</v>
      </c>
      <c r="E428" s="285" t="s">
        <v>1</v>
      </c>
      <c r="F428" s="286">
        <v>39</v>
      </c>
      <c r="G428" s="37"/>
      <c r="H428" s="43"/>
    </row>
    <row r="429" spans="1:8" s="2" customFormat="1" ht="16.8" customHeight="1">
      <c r="A429" s="37"/>
      <c r="B429" s="43"/>
      <c r="C429" s="287" t="s">
        <v>1449</v>
      </c>
      <c r="D429" s="287" t="s">
        <v>1450</v>
      </c>
      <c r="E429" s="15" t="s">
        <v>1</v>
      </c>
      <c r="F429" s="288">
        <v>39</v>
      </c>
      <c r="G429" s="37"/>
      <c r="H429" s="43"/>
    </row>
    <row r="430" spans="1:8" s="2" customFormat="1" ht="16.8" customHeight="1">
      <c r="A430" s="37"/>
      <c r="B430" s="43"/>
      <c r="C430" s="283" t="s">
        <v>1466</v>
      </c>
      <c r="D430" s="284" t="s">
        <v>1466</v>
      </c>
      <c r="E430" s="285" t="s">
        <v>1</v>
      </c>
      <c r="F430" s="286">
        <v>12.72</v>
      </c>
      <c r="G430" s="37"/>
      <c r="H430" s="43"/>
    </row>
    <row r="431" spans="1:8" s="2" customFormat="1" ht="16.8" customHeight="1">
      <c r="A431" s="37"/>
      <c r="B431" s="43"/>
      <c r="C431" s="287" t="s">
        <v>1466</v>
      </c>
      <c r="D431" s="287" t="s">
        <v>1467</v>
      </c>
      <c r="E431" s="15" t="s">
        <v>1</v>
      </c>
      <c r="F431" s="288">
        <v>12.72</v>
      </c>
      <c r="G431" s="37"/>
      <c r="H431" s="43"/>
    </row>
    <row r="432" spans="1:8" s="2" customFormat="1" ht="16.8" customHeight="1">
      <c r="A432" s="37"/>
      <c r="B432" s="43"/>
      <c r="C432" s="283" t="s">
        <v>1490</v>
      </c>
      <c r="D432" s="284" t="s">
        <v>1490</v>
      </c>
      <c r="E432" s="285" t="s">
        <v>1</v>
      </c>
      <c r="F432" s="286">
        <v>43.72</v>
      </c>
      <c r="G432" s="37"/>
      <c r="H432" s="43"/>
    </row>
    <row r="433" spans="1:8" s="2" customFormat="1" ht="16.8" customHeight="1">
      <c r="A433" s="37"/>
      <c r="B433" s="43"/>
      <c r="C433" s="287" t="s">
        <v>1490</v>
      </c>
      <c r="D433" s="287" t="s">
        <v>1491</v>
      </c>
      <c r="E433" s="15" t="s">
        <v>1</v>
      </c>
      <c r="F433" s="288">
        <v>43.72</v>
      </c>
      <c r="G433" s="37"/>
      <c r="H433" s="43"/>
    </row>
    <row r="434" spans="1:8" s="2" customFormat="1" ht="16.8" customHeight="1">
      <c r="A434" s="37"/>
      <c r="B434" s="43"/>
      <c r="C434" s="283" t="s">
        <v>1537</v>
      </c>
      <c r="D434" s="284" t="s">
        <v>1537</v>
      </c>
      <c r="E434" s="285" t="s">
        <v>1</v>
      </c>
      <c r="F434" s="286">
        <v>46.8</v>
      </c>
      <c r="G434" s="37"/>
      <c r="H434" s="43"/>
    </row>
    <row r="435" spans="1:8" s="2" customFormat="1" ht="16.8" customHeight="1">
      <c r="A435" s="37"/>
      <c r="B435" s="43"/>
      <c r="C435" s="287" t="s">
        <v>1537</v>
      </c>
      <c r="D435" s="287" t="s">
        <v>1538</v>
      </c>
      <c r="E435" s="15" t="s">
        <v>1</v>
      </c>
      <c r="F435" s="288">
        <v>46.8</v>
      </c>
      <c r="G435" s="37"/>
      <c r="H435" s="43"/>
    </row>
    <row r="436" spans="1:8" s="2" customFormat="1" ht="16.8" customHeight="1">
      <c r="A436" s="37"/>
      <c r="B436" s="43"/>
      <c r="C436" s="283" t="s">
        <v>1573</v>
      </c>
      <c r="D436" s="284" t="s">
        <v>1573</v>
      </c>
      <c r="E436" s="285" t="s">
        <v>1</v>
      </c>
      <c r="F436" s="286">
        <v>94.8</v>
      </c>
      <c r="G436" s="37"/>
      <c r="H436" s="43"/>
    </row>
    <row r="437" spans="1:8" s="2" customFormat="1" ht="16.8" customHeight="1">
      <c r="A437" s="37"/>
      <c r="B437" s="43"/>
      <c r="C437" s="287" t="s">
        <v>1573</v>
      </c>
      <c r="D437" s="287" t="s">
        <v>1574</v>
      </c>
      <c r="E437" s="15" t="s">
        <v>1</v>
      </c>
      <c r="F437" s="288">
        <v>94.8</v>
      </c>
      <c r="G437" s="37"/>
      <c r="H437" s="43"/>
    </row>
    <row r="438" spans="1:8" s="2" customFormat="1" ht="16.8" customHeight="1">
      <c r="A438" s="37"/>
      <c r="B438" s="43"/>
      <c r="C438" s="283" t="s">
        <v>428</v>
      </c>
      <c r="D438" s="284" t="s">
        <v>428</v>
      </c>
      <c r="E438" s="285" t="s">
        <v>1</v>
      </c>
      <c r="F438" s="286">
        <v>3215.494</v>
      </c>
      <c r="G438" s="37"/>
      <c r="H438" s="43"/>
    </row>
    <row r="439" spans="1:8" s="2" customFormat="1" ht="16.8" customHeight="1">
      <c r="A439" s="37"/>
      <c r="B439" s="43"/>
      <c r="C439" s="287" t="s">
        <v>428</v>
      </c>
      <c r="D439" s="287" t="s">
        <v>429</v>
      </c>
      <c r="E439" s="15" t="s">
        <v>1</v>
      </c>
      <c r="F439" s="288">
        <v>3215.494</v>
      </c>
      <c r="G439" s="37"/>
      <c r="H439" s="43"/>
    </row>
    <row r="440" spans="1:8" s="2" customFormat="1" ht="16.8" customHeight="1">
      <c r="A440" s="37"/>
      <c r="B440" s="43"/>
      <c r="C440" s="283" t="s">
        <v>1600</v>
      </c>
      <c r="D440" s="284" t="s">
        <v>1600</v>
      </c>
      <c r="E440" s="285" t="s">
        <v>1</v>
      </c>
      <c r="F440" s="286">
        <v>18.4</v>
      </c>
      <c r="G440" s="37"/>
      <c r="H440" s="43"/>
    </row>
    <row r="441" spans="1:8" s="2" customFormat="1" ht="16.8" customHeight="1">
      <c r="A441" s="37"/>
      <c r="B441" s="43"/>
      <c r="C441" s="287" t="s">
        <v>1600</v>
      </c>
      <c r="D441" s="287" t="s">
        <v>1601</v>
      </c>
      <c r="E441" s="15" t="s">
        <v>1</v>
      </c>
      <c r="F441" s="288">
        <v>18.4</v>
      </c>
      <c r="G441" s="37"/>
      <c r="H441" s="43"/>
    </row>
    <row r="442" spans="1:8" s="2" customFormat="1" ht="16.8" customHeight="1">
      <c r="A442" s="37"/>
      <c r="B442" s="43"/>
      <c r="C442" s="283" t="s">
        <v>1608</v>
      </c>
      <c r="D442" s="284" t="s">
        <v>1608</v>
      </c>
      <c r="E442" s="285" t="s">
        <v>1</v>
      </c>
      <c r="F442" s="286">
        <v>18.4</v>
      </c>
      <c r="G442" s="37"/>
      <c r="H442" s="43"/>
    </row>
    <row r="443" spans="1:8" s="2" customFormat="1" ht="16.8" customHeight="1">
      <c r="A443" s="37"/>
      <c r="B443" s="43"/>
      <c r="C443" s="287" t="s">
        <v>1608</v>
      </c>
      <c r="D443" s="287" t="s">
        <v>1609</v>
      </c>
      <c r="E443" s="15" t="s">
        <v>1</v>
      </c>
      <c r="F443" s="288">
        <v>18.4</v>
      </c>
      <c r="G443" s="37"/>
      <c r="H443" s="43"/>
    </row>
    <row r="444" spans="1:8" s="2" customFormat="1" ht="16.8" customHeight="1">
      <c r="A444" s="37"/>
      <c r="B444" s="43"/>
      <c r="C444" s="283" t="s">
        <v>1617</v>
      </c>
      <c r="D444" s="284" t="s">
        <v>1617</v>
      </c>
      <c r="E444" s="285" t="s">
        <v>1</v>
      </c>
      <c r="F444" s="286">
        <v>18.4</v>
      </c>
      <c r="G444" s="37"/>
      <c r="H444" s="43"/>
    </row>
    <row r="445" spans="1:8" s="2" customFormat="1" ht="16.8" customHeight="1">
      <c r="A445" s="37"/>
      <c r="B445" s="43"/>
      <c r="C445" s="287" t="s">
        <v>1617</v>
      </c>
      <c r="D445" s="287" t="s">
        <v>1609</v>
      </c>
      <c r="E445" s="15" t="s">
        <v>1</v>
      </c>
      <c r="F445" s="288">
        <v>18.4</v>
      </c>
      <c r="G445" s="37"/>
      <c r="H445" s="43"/>
    </row>
    <row r="446" spans="1:8" s="2" customFormat="1" ht="16.8" customHeight="1">
      <c r="A446" s="37"/>
      <c r="B446" s="43"/>
      <c r="C446" s="283" t="s">
        <v>1719</v>
      </c>
      <c r="D446" s="284" t="s">
        <v>1719</v>
      </c>
      <c r="E446" s="285" t="s">
        <v>1</v>
      </c>
      <c r="F446" s="286">
        <v>1719.454</v>
      </c>
      <c r="G446" s="37"/>
      <c r="H446" s="43"/>
    </row>
    <row r="447" spans="1:8" s="2" customFormat="1" ht="16.8" customHeight="1">
      <c r="A447" s="37"/>
      <c r="B447" s="43"/>
      <c r="C447" s="287" t="s">
        <v>1719</v>
      </c>
      <c r="D447" s="287" t="s">
        <v>1720</v>
      </c>
      <c r="E447" s="15" t="s">
        <v>1</v>
      </c>
      <c r="F447" s="288">
        <v>1719.454</v>
      </c>
      <c r="G447" s="37"/>
      <c r="H447" s="43"/>
    </row>
    <row r="448" spans="1:8" s="2" customFormat="1" ht="16.8" customHeight="1">
      <c r="A448" s="37"/>
      <c r="B448" s="43"/>
      <c r="C448" s="283" t="s">
        <v>478</v>
      </c>
      <c r="D448" s="284" t="s">
        <v>478</v>
      </c>
      <c r="E448" s="285" t="s">
        <v>1</v>
      </c>
      <c r="F448" s="286">
        <v>292.553</v>
      </c>
      <c r="G448" s="37"/>
      <c r="H448" s="43"/>
    </row>
    <row r="449" spans="1:8" s="2" customFormat="1" ht="16.8" customHeight="1">
      <c r="A449" s="37"/>
      <c r="B449" s="43"/>
      <c r="C449" s="287" t="s">
        <v>478</v>
      </c>
      <c r="D449" s="287" t="s">
        <v>479</v>
      </c>
      <c r="E449" s="15" t="s">
        <v>1</v>
      </c>
      <c r="F449" s="288">
        <v>292.553</v>
      </c>
      <c r="G449" s="37"/>
      <c r="H449" s="43"/>
    </row>
    <row r="450" spans="1:8" s="2" customFormat="1" ht="16.8" customHeight="1">
      <c r="A450" s="37"/>
      <c r="B450" s="43"/>
      <c r="C450" s="283" t="s">
        <v>498</v>
      </c>
      <c r="D450" s="284" t="s">
        <v>498</v>
      </c>
      <c r="E450" s="285" t="s">
        <v>1</v>
      </c>
      <c r="F450" s="286">
        <v>111.854</v>
      </c>
      <c r="G450" s="37"/>
      <c r="H450" s="43"/>
    </row>
    <row r="451" spans="1:8" s="2" customFormat="1" ht="16.8" customHeight="1">
      <c r="A451" s="37"/>
      <c r="B451" s="43"/>
      <c r="C451" s="287" t="s">
        <v>498</v>
      </c>
      <c r="D451" s="287" t="s">
        <v>499</v>
      </c>
      <c r="E451" s="15" t="s">
        <v>1</v>
      </c>
      <c r="F451" s="288">
        <v>111.854</v>
      </c>
      <c r="G451" s="37"/>
      <c r="H451" s="43"/>
    </row>
    <row r="452" spans="1:8" s="2" customFormat="1" ht="16.8" customHeight="1">
      <c r="A452" s="37"/>
      <c r="B452" s="43"/>
      <c r="C452" s="283" t="s">
        <v>521</v>
      </c>
      <c r="D452" s="284" t="s">
        <v>521</v>
      </c>
      <c r="E452" s="285" t="s">
        <v>1</v>
      </c>
      <c r="F452" s="286">
        <v>800.128</v>
      </c>
      <c r="G452" s="37"/>
      <c r="H452" s="43"/>
    </row>
    <row r="453" spans="1:8" s="2" customFormat="1" ht="16.8" customHeight="1">
      <c r="A453" s="37"/>
      <c r="B453" s="43"/>
      <c r="C453" s="287" t="s">
        <v>521</v>
      </c>
      <c r="D453" s="287" t="s">
        <v>522</v>
      </c>
      <c r="E453" s="15" t="s">
        <v>1</v>
      </c>
      <c r="F453" s="288">
        <v>800.128</v>
      </c>
      <c r="G453" s="37"/>
      <c r="H453" s="43"/>
    </row>
    <row r="454" spans="1:8" s="2" customFormat="1" ht="16.8" customHeight="1">
      <c r="A454" s="37"/>
      <c r="B454" s="43"/>
      <c r="C454" s="283" t="s">
        <v>607</v>
      </c>
      <c r="D454" s="284" t="s">
        <v>607</v>
      </c>
      <c r="E454" s="285" t="s">
        <v>1</v>
      </c>
      <c r="F454" s="286">
        <v>46.5</v>
      </c>
      <c r="G454" s="37"/>
      <c r="H454" s="43"/>
    </row>
    <row r="455" spans="1:8" s="2" customFormat="1" ht="16.8" customHeight="1">
      <c r="A455" s="37"/>
      <c r="B455" s="43"/>
      <c r="C455" s="287" t="s">
        <v>607</v>
      </c>
      <c r="D455" s="287" t="s">
        <v>608</v>
      </c>
      <c r="E455" s="15" t="s">
        <v>1</v>
      </c>
      <c r="F455" s="288">
        <v>46.5</v>
      </c>
      <c r="G455" s="37"/>
      <c r="H455" s="43"/>
    </row>
    <row r="456" spans="1:8" s="2" customFormat="1" ht="16.8" customHeight="1">
      <c r="A456" s="37"/>
      <c r="B456" s="43"/>
      <c r="C456" s="283" t="s">
        <v>665</v>
      </c>
      <c r="D456" s="284" t="s">
        <v>665</v>
      </c>
      <c r="E456" s="285" t="s">
        <v>1</v>
      </c>
      <c r="F456" s="286">
        <v>16.912</v>
      </c>
      <c r="G456" s="37"/>
      <c r="H456" s="43"/>
    </row>
    <row r="457" spans="1:8" s="2" customFormat="1" ht="16.8" customHeight="1">
      <c r="A457" s="37"/>
      <c r="B457" s="43"/>
      <c r="C457" s="287" t="s">
        <v>665</v>
      </c>
      <c r="D457" s="287" t="s">
        <v>666</v>
      </c>
      <c r="E457" s="15" t="s">
        <v>1</v>
      </c>
      <c r="F457" s="288">
        <v>16.912</v>
      </c>
      <c r="G457" s="37"/>
      <c r="H457" s="43"/>
    </row>
    <row r="458" spans="1:8" s="2" customFormat="1" ht="16.8" customHeight="1">
      <c r="A458" s="37"/>
      <c r="B458" s="43"/>
      <c r="C458" s="283" t="s">
        <v>703</v>
      </c>
      <c r="D458" s="284" t="s">
        <v>703</v>
      </c>
      <c r="E458" s="285" t="s">
        <v>1</v>
      </c>
      <c r="F458" s="286">
        <v>18.023</v>
      </c>
      <c r="G458" s="37"/>
      <c r="H458" s="43"/>
    </row>
    <row r="459" spans="1:8" s="2" customFormat="1" ht="16.8" customHeight="1">
      <c r="A459" s="37"/>
      <c r="B459" s="43"/>
      <c r="C459" s="287" t="s">
        <v>703</v>
      </c>
      <c r="D459" s="287" t="s">
        <v>704</v>
      </c>
      <c r="E459" s="15" t="s">
        <v>1</v>
      </c>
      <c r="F459" s="288">
        <v>18.023</v>
      </c>
      <c r="G459" s="37"/>
      <c r="H459" s="43"/>
    </row>
    <row r="460" spans="1:8" s="2" customFormat="1" ht="16.8" customHeight="1">
      <c r="A460" s="37"/>
      <c r="B460" s="43"/>
      <c r="C460" s="283" t="s">
        <v>360</v>
      </c>
      <c r="D460" s="284" t="s">
        <v>360</v>
      </c>
      <c r="E460" s="285" t="s">
        <v>1</v>
      </c>
      <c r="F460" s="286">
        <v>749.17</v>
      </c>
      <c r="G460" s="37"/>
      <c r="H460" s="43"/>
    </row>
    <row r="461" spans="1:8" s="2" customFormat="1" ht="16.8" customHeight="1">
      <c r="A461" s="37"/>
      <c r="B461" s="43"/>
      <c r="C461" s="287" t="s">
        <v>360</v>
      </c>
      <c r="D461" s="287" t="s">
        <v>361</v>
      </c>
      <c r="E461" s="15" t="s">
        <v>1</v>
      </c>
      <c r="F461" s="288">
        <v>749.17</v>
      </c>
      <c r="G461" s="37"/>
      <c r="H461" s="43"/>
    </row>
    <row r="462" spans="1:8" s="2" customFormat="1" ht="16.8" customHeight="1">
      <c r="A462" s="37"/>
      <c r="B462" s="43"/>
      <c r="C462" s="283" t="s">
        <v>786</v>
      </c>
      <c r="D462" s="284" t="s">
        <v>786</v>
      </c>
      <c r="E462" s="285" t="s">
        <v>1</v>
      </c>
      <c r="F462" s="286">
        <v>9.432</v>
      </c>
      <c r="G462" s="37"/>
      <c r="H462" s="43"/>
    </row>
    <row r="463" spans="1:8" s="2" customFormat="1" ht="16.8" customHeight="1">
      <c r="A463" s="37"/>
      <c r="B463" s="43"/>
      <c r="C463" s="287" t="s">
        <v>786</v>
      </c>
      <c r="D463" s="287" t="s">
        <v>787</v>
      </c>
      <c r="E463" s="15" t="s">
        <v>1</v>
      </c>
      <c r="F463" s="288">
        <v>9.432</v>
      </c>
      <c r="G463" s="37"/>
      <c r="H463" s="43"/>
    </row>
    <row r="464" spans="1:8" s="2" customFormat="1" ht="16.8" customHeight="1">
      <c r="A464" s="37"/>
      <c r="B464" s="43"/>
      <c r="C464" s="283" t="s">
        <v>815</v>
      </c>
      <c r="D464" s="284" t="s">
        <v>815</v>
      </c>
      <c r="E464" s="285" t="s">
        <v>1</v>
      </c>
      <c r="F464" s="286">
        <v>6.24</v>
      </c>
      <c r="G464" s="37"/>
      <c r="H464" s="43"/>
    </row>
    <row r="465" spans="1:8" s="2" customFormat="1" ht="16.8" customHeight="1">
      <c r="A465" s="37"/>
      <c r="B465" s="43"/>
      <c r="C465" s="287" t="s">
        <v>815</v>
      </c>
      <c r="D465" s="287" t="s">
        <v>816</v>
      </c>
      <c r="E465" s="15" t="s">
        <v>1</v>
      </c>
      <c r="F465" s="288">
        <v>6.24</v>
      </c>
      <c r="G465" s="37"/>
      <c r="H465" s="43"/>
    </row>
    <row r="466" spans="1:8" s="2" customFormat="1" ht="16.8" customHeight="1">
      <c r="A466" s="37"/>
      <c r="B466" s="43"/>
      <c r="C466" s="283" t="s">
        <v>852</v>
      </c>
      <c r="D466" s="284" t="s">
        <v>852</v>
      </c>
      <c r="E466" s="285" t="s">
        <v>1</v>
      </c>
      <c r="F466" s="286">
        <v>12.403</v>
      </c>
      <c r="G466" s="37"/>
      <c r="H466" s="43"/>
    </row>
    <row r="467" spans="1:8" s="2" customFormat="1" ht="16.8" customHeight="1">
      <c r="A467" s="37"/>
      <c r="B467" s="43"/>
      <c r="C467" s="287" t="s">
        <v>852</v>
      </c>
      <c r="D467" s="287" t="s">
        <v>853</v>
      </c>
      <c r="E467" s="15" t="s">
        <v>1</v>
      </c>
      <c r="F467" s="288">
        <v>12.403</v>
      </c>
      <c r="G467" s="37"/>
      <c r="H467" s="43"/>
    </row>
    <row r="468" spans="1:8" s="2" customFormat="1" ht="16.8" customHeight="1">
      <c r="A468" s="37"/>
      <c r="B468" s="43"/>
      <c r="C468" s="283" t="s">
        <v>949</v>
      </c>
      <c r="D468" s="284" t="s">
        <v>949</v>
      </c>
      <c r="E468" s="285" t="s">
        <v>1</v>
      </c>
      <c r="F468" s="286">
        <v>93.275</v>
      </c>
      <c r="G468" s="37"/>
      <c r="H468" s="43"/>
    </row>
    <row r="469" spans="1:8" s="2" customFormat="1" ht="16.8" customHeight="1">
      <c r="A469" s="37"/>
      <c r="B469" s="43"/>
      <c r="C469" s="287" t="s">
        <v>949</v>
      </c>
      <c r="D469" s="287" t="s">
        <v>950</v>
      </c>
      <c r="E469" s="15" t="s">
        <v>1</v>
      </c>
      <c r="F469" s="288">
        <v>93.275</v>
      </c>
      <c r="G469" s="37"/>
      <c r="H469" s="43"/>
    </row>
    <row r="470" spans="1:8" s="2" customFormat="1" ht="16.8" customHeight="1">
      <c r="A470" s="37"/>
      <c r="B470" s="43"/>
      <c r="C470" s="283" t="s">
        <v>970</v>
      </c>
      <c r="D470" s="284" t="s">
        <v>970</v>
      </c>
      <c r="E470" s="285" t="s">
        <v>1</v>
      </c>
      <c r="F470" s="286">
        <v>36.48</v>
      </c>
      <c r="G470" s="37"/>
      <c r="H470" s="43"/>
    </row>
    <row r="471" spans="1:8" s="2" customFormat="1" ht="16.8" customHeight="1">
      <c r="A471" s="37"/>
      <c r="B471" s="43"/>
      <c r="C471" s="287" t="s">
        <v>970</v>
      </c>
      <c r="D471" s="287" t="s">
        <v>971</v>
      </c>
      <c r="E471" s="15" t="s">
        <v>1</v>
      </c>
      <c r="F471" s="288">
        <v>36.48</v>
      </c>
      <c r="G471" s="37"/>
      <c r="H471" s="43"/>
    </row>
    <row r="472" spans="1:8" s="2" customFormat="1" ht="16.8" customHeight="1">
      <c r="A472" s="37"/>
      <c r="B472" s="43"/>
      <c r="C472" s="283" t="s">
        <v>1019</v>
      </c>
      <c r="D472" s="284" t="s">
        <v>1019</v>
      </c>
      <c r="E472" s="285" t="s">
        <v>1</v>
      </c>
      <c r="F472" s="286">
        <v>731.525</v>
      </c>
      <c r="G472" s="37"/>
      <c r="H472" s="43"/>
    </row>
    <row r="473" spans="1:8" s="2" customFormat="1" ht="16.8" customHeight="1">
      <c r="A473" s="37"/>
      <c r="B473" s="43"/>
      <c r="C473" s="287" t="s">
        <v>1019</v>
      </c>
      <c r="D473" s="287" t="s">
        <v>1020</v>
      </c>
      <c r="E473" s="15" t="s">
        <v>1</v>
      </c>
      <c r="F473" s="288">
        <v>731.525</v>
      </c>
      <c r="G473" s="37"/>
      <c r="H473" s="43"/>
    </row>
    <row r="474" spans="1:8" s="2" customFormat="1" ht="16.8" customHeight="1">
      <c r="A474" s="37"/>
      <c r="B474" s="43"/>
      <c r="C474" s="283" t="s">
        <v>1029</v>
      </c>
      <c r="D474" s="284" t="s">
        <v>1029</v>
      </c>
      <c r="E474" s="285" t="s">
        <v>1</v>
      </c>
      <c r="F474" s="286">
        <v>0.973</v>
      </c>
      <c r="G474" s="37"/>
      <c r="H474" s="43"/>
    </row>
    <row r="475" spans="1:8" s="2" customFormat="1" ht="16.8" customHeight="1">
      <c r="A475" s="37"/>
      <c r="B475" s="43"/>
      <c r="C475" s="287" t="s">
        <v>1029</v>
      </c>
      <c r="D475" s="287" t="s">
        <v>1030</v>
      </c>
      <c r="E475" s="15" t="s">
        <v>1</v>
      </c>
      <c r="F475" s="288">
        <v>0.973</v>
      </c>
      <c r="G475" s="37"/>
      <c r="H475" s="43"/>
    </row>
    <row r="476" spans="1:8" s="2" customFormat="1" ht="16.8" customHeight="1">
      <c r="A476" s="37"/>
      <c r="B476" s="43"/>
      <c r="C476" s="283" t="s">
        <v>1040</v>
      </c>
      <c r="D476" s="284" t="s">
        <v>1040</v>
      </c>
      <c r="E476" s="285" t="s">
        <v>1</v>
      </c>
      <c r="F476" s="286">
        <v>756</v>
      </c>
      <c r="G476" s="37"/>
      <c r="H476" s="43"/>
    </row>
    <row r="477" spans="1:8" s="2" customFormat="1" ht="16.8" customHeight="1">
      <c r="A477" s="37"/>
      <c r="B477" s="43"/>
      <c r="C477" s="287" t="s">
        <v>1040</v>
      </c>
      <c r="D477" s="287" t="s">
        <v>1041</v>
      </c>
      <c r="E477" s="15" t="s">
        <v>1</v>
      </c>
      <c r="F477" s="288">
        <v>756</v>
      </c>
      <c r="G477" s="37"/>
      <c r="H477" s="43"/>
    </row>
    <row r="478" spans="1:8" s="2" customFormat="1" ht="16.8" customHeight="1">
      <c r="A478" s="37"/>
      <c r="B478" s="43"/>
      <c r="C478" s="283" t="s">
        <v>1198</v>
      </c>
      <c r="D478" s="284" t="s">
        <v>1198</v>
      </c>
      <c r="E478" s="285" t="s">
        <v>1</v>
      </c>
      <c r="F478" s="286">
        <v>1.862</v>
      </c>
      <c r="G478" s="37"/>
      <c r="H478" s="43"/>
    </row>
    <row r="479" spans="1:8" s="2" customFormat="1" ht="16.8" customHeight="1">
      <c r="A479" s="37"/>
      <c r="B479" s="43"/>
      <c r="C479" s="287" t="s">
        <v>1198</v>
      </c>
      <c r="D479" s="287" t="s">
        <v>1199</v>
      </c>
      <c r="E479" s="15" t="s">
        <v>1</v>
      </c>
      <c r="F479" s="288">
        <v>1.862</v>
      </c>
      <c r="G479" s="37"/>
      <c r="H479" s="43"/>
    </row>
    <row r="480" spans="1:8" s="2" customFormat="1" ht="16.8" customHeight="1">
      <c r="A480" s="37"/>
      <c r="B480" s="43"/>
      <c r="C480" s="283" t="s">
        <v>1421</v>
      </c>
      <c r="D480" s="284" t="s">
        <v>1421</v>
      </c>
      <c r="E480" s="285" t="s">
        <v>1</v>
      </c>
      <c r="F480" s="286">
        <v>728</v>
      </c>
      <c r="G480" s="37"/>
      <c r="H480" s="43"/>
    </row>
    <row r="481" spans="1:8" s="2" customFormat="1" ht="16.8" customHeight="1">
      <c r="A481" s="37"/>
      <c r="B481" s="43"/>
      <c r="C481" s="287" t="s">
        <v>1421</v>
      </c>
      <c r="D481" s="287" t="s">
        <v>1422</v>
      </c>
      <c r="E481" s="15" t="s">
        <v>1</v>
      </c>
      <c r="F481" s="288">
        <v>728</v>
      </c>
      <c r="G481" s="37"/>
      <c r="H481" s="43"/>
    </row>
    <row r="482" spans="1:8" s="2" customFormat="1" ht="16.8" customHeight="1">
      <c r="A482" s="37"/>
      <c r="B482" s="43"/>
      <c r="C482" s="283" t="s">
        <v>1451</v>
      </c>
      <c r="D482" s="284" t="s">
        <v>1451</v>
      </c>
      <c r="E482" s="285" t="s">
        <v>1</v>
      </c>
      <c r="F482" s="286">
        <v>120</v>
      </c>
      <c r="G482" s="37"/>
      <c r="H482" s="43"/>
    </row>
    <row r="483" spans="1:8" s="2" customFormat="1" ht="16.8" customHeight="1">
      <c r="A483" s="37"/>
      <c r="B483" s="43"/>
      <c r="C483" s="287" t="s">
        <v>1451</v>
      </c>
      <c r="D483" s="287" t="s">
        <v>1452</v>
      </c>
      <c r="E483" s="15" t="s">
        <v>1</v>
      </c>
      <c r="F483" s="288">
        <v>120</v>
      </c>
      <c r="G483" s="37"/>
      <c r="H483" s="43"/>
    </row>
    <row r="484" spans="1:8" s="2" customFormat="1" ht="16.8" customHeight="1">
      <c r="A484" s="37"/>
      <c r="B484" s="43"/>
      <c r="C484" s="283" t="s">
        <v>1468</v>
      </c>
      <c r="D484" s="284" t="s">
        <v>1468</v>
      </c>
      <c r="E484" s="285" t="s">
        <v>1</v>
      </c>
      <c r="F484" s="286">
        <v>53.9</v>
      </c>
      <c r="G484" s="37"/>
      <c r="H484" s="43"/>
    </row>
    <row r="485" spans="1:8" s="2" customFormat="1" ht="16.8" customHeight="1">
      <c r="A485" s="37"/>
      <c r="B485" s="43"/>
      <c r="C485" s="287" t="s">
        <v>1468</v>
      </c>
      <c r="D485" s="287" t="s">
        <v>1469</v>
      </c>
      <c r="E485" s="15" t="s">
        <v>1</v>
      </c>
      <c r="F485" s="288">
        <v>53.9</v>
      </c>
      <c r="G485" s="37"/>
      <c r="H485" s="43"/>
    </row>
    <row r="486" spans="1:8" s="2" customFormat="1" ht="16.8" customHeight="1">
      <c r="A486" s="37"/>
      <c r="B486" s="43"/>
      <c r="C486" s="283" t="s">
        <v>1540</v>
      </c>
      <c r="D486" s="284" t="s">
        <v>1540</v>
      </c>
      <c r="E486" s="285" t="s">
        <v>1</v>
      </c>
      <c r="F486" s="286">
        <v>43.8</v>
      </c>
      <c r="G486" s="37"/>
      <c r="H486" s="43"/>
    </row>
    <row r="487" spans="1:8" s="2" customFormat="1" ht="16.8" customHeight="1">
      <c r="A487" s="37"/>
      <c r="B487" s="43"/>
      <c r="C487" s="287" t="s">
        <v>1</v>
      </c>
      <c r="D487" s="287" t="s">
        <v>1539</v>
      </c>
      <c r="E487" s="15" t="s">
        <v>1</v>
      </c>
      <c r="F487" s="288">
        <v>0</v>
      </c>
      <c r="G487" s="37"/>
      <c r="H487" s="43"/>
    </row>
    <row r="488" spans="1:8" s="2" customFormat="1" ht="16.8" customHeight="1">
      <c r="A488" s="37"/>
      <c r="B488" s="43"/>
      <c r="C488" s="287" t="s">
        <v>1540</v>
      </c>
      <c r="D488" s="287" t="s">
        <v>1541</v>
      </c>
      <c r="E488" s="15" t="s">
        <v>1</v>
      </c>
      <c r="F488" s="288">
        <v>43.8</v>
      </c>
      <c r="G488" s="37"/>
      <c r="H488" s="43"/>
    </row>
    <row r="489" spans="1:8" s="2" customFormat="1" ht="16.8" customHeight="1">
      <c r="A489" s="37"/>
      <c r="B489" s="43"/>
      <c r="C489" s="283" t="s">
        <v>430</v>
      </c>
      <c r="D489" s="284" t="s">
        <v>430</v>
      </c>
      <c r="E489" s="285" t="s">
        <v>1</v>
      </c>
      <c r="F489" s="286">
        <v>1761.24</v>
      </c>
      <c r="G489" s="37"/>
      <c r="H489" s="43"/>
    </row>
    <row r="490" spans="1:8" s="2" customFormat="1" ht="16.8" customHeight="1">
      <c r="A490" s="37"/>
      <c r="B490" s="43"/>
      <c r="C490" s="287" t="s">
        <v>430</v>
      </c>
      <c r="D490" s="287" t="s">
        <v>431</v>
      </c>
      <c r="E490" s="15" t="s">
        <v>1</v>
      </c>
      <c r="F490" s="288">
        <v>1761.24</v>
      </c>
      <c r="G490" s="37"/>
      <c r="H490" s="43"/>
    </row>
    <row r="491" spans="1:8" s="2" customFormat="1" ht="16.8" customHeight="1">
      <c r="A491" s="37"/>
      <c r="B491" s="43"/>
      <c r="C491" s="283" t="s">
        <v>480</v>
      </c>
      <c r="D491" s="284" t="s">
        <v>480</v>
      </c>
      <c r="E491" s="285" t="s">
        <v>1</v>
      </c>
      <c r="F491" s="286">
        <v>749.17</v>
      </c>
      <c r="G491" s="37"/>
      <c r="H491" s="43"/>
    </row>
    <row r="492" spans="1:8" s="2" customFormat="1" ht="16.8" customHeight="1">
      <c r="A492" s="37"/>
      <c r="B492" s="43"/>
      <c r="C492" s="287" t="s">
        <v>480</v>
      </c>
      <c r="D492" s="287" t="s">
        <v>481</v>
      </c>
      <c r="E492" s="15" t="s">
        <v>1</v>
      </c>
      <c r="F492" s="288">
        <v>749.17</v>
      </c>
      <c r="G492" s="37"/>
      <c r="H492" s="43"/>
    </row>
    <row r="493" spans="1:8" s="2" customFormat="1" ht="16.8" customHeight="1">
      <c r="A493" s="37"/>
      <c r="B493" s="43"/>
      <c r="C493" s="283" t="s">
        <v>500</v>
      </c>
      <c r="D493" s="284" t="s">
        <v>500</v>
      </c>
      <c r="E493" s="285" t="s">
        <v>1</v>
      </c>
      <c r="F493" s="286">
        <v>1926.644</v>
      </c>
      <c r="G493" s="37"/>
      <c r="H493" s="43"/>
    </row>
    <row r="494" spans="1:8" s="2" customFormat="1" ht="16.8" customHeight="1">
      <c r="A494" s="37"/>
      <c r="B494" s="43"/>
      <c r="C494" s="287" t="s">
        <v>500</v>
      </c>
      <c r="D494" s="287" t="s">
        <v>501</v>
      </c>
      <c r="E494" s="15" t="s">
        <v>1</v>
      </c>
      <c r="F494" s="288">
        <v>1926.644</v>
      </c>
      <c r="G494" s="37"/>
      <c r="H494" s="43"/>
    </row>
    <row r="495" spans="1:8" s="2" customFormat="1" ht="16.8" customHeight="1">
      <c r="A495" s="37"/>
      <c r="B495" s="43"/>
      <c r="C495" s="283" t="s">
        <v>609</v>
      </c>
      <c r="D495" s="284" t="s">
        <v>609</v>
      </c>
      <c r="E495" s="285" t="s">
        <v>1</v>
      </c>
      <c r="F495" s="286">
        <v>144.84</v>
      </c>
      <c r="G495" s="37"/>
      <c r="H495" s="43"/>
    </row>
    <row r="496" spans="1:8" s="2" customFormat="1" ht="16.8" customHeight="1">
      <c r="A496" s="37"/>
      <c r="B496" s="43"/>
      <c r="C496" s="287" t="s">
        <v>609</v>
      </c>
      <c r="D496" s="287" t="s">
        <v>610</v>
      </c>
      <c r="E496" s="15" t="s">
        <v>1</v>
      </c>
      <c r="F496" s="288">
        <v>144.84</v>
      </c>
      <c r="G496" s="37"/>
      <c r="H496" s="43"/>
    </row>
    <row r="497" spans="1:8" s="2" customFormat="1" ht="16.8" customHeight="1">
      <c r="A497" s="37"/>
      <c r="B497" s="43"/>
      <c r="C497" s="283" t="s">
        <v>667</v>
      </c>
      <c r="D497" s="284" t="s">
        <v>667</v>
      </c>
      <c r="E497" s="285" t="s">
        <v>1</v>
      </c>
      <c r="F497" s="286">
        <v>18.36</v>
      </c>
      <c r="G497" s="37"/>
      <c r="H497" s="43"/>
    </row>
    <row r="498" spans="1:8" s="2" customFormat="1" ht="16.8" customHeight="1">
      <c r="A498" s="37"/>
      <c r="B498" s="43"/>
      <c r="C498" s="287" t="s">
        <v>667</v>
      </c>
      <c r="D498" s="287" t="s">
        <v>668</v>
      </c>
      <c r="E498" s="15" t="s">
        <v>1</v>
      </c>
      <c r="F498" s="288">
        <v>18.36</v>
      </c>
      <c r="G498" s="37"/>
      <c r="H498" s="43"/>
    </row>
    <row r="499" spans="1:8" s="2" customFormat="1" ht="16.8" customHeight="1">
      <c r="A499" s="37"/>
      <c r="B499" s="43"/>
      <c r="C499" s="283" t="s">
        <v>788</v>
      </c>
      <c r="D499" s="284" t="s">
        <v>788</v>
      </c>
      <c r="E499" s="285" t="s">
        <v>1</v>
      </c>
      <c r="F499" s="286">
        <v>21.264</v>
      </c>
      <c r="G499" s="37"/>
      <c r="H499" s="43"/>
    </row>
    <row r="500" spans="1:8" s="2" customFormat="1" ht="16.8" customHeight="1">
      <c r="A500" s="37"/>
      <c r="B500" s="43"/>
      <c r="C500" s="287" t="s">
        <v>788</v>
      </c>
      <c r="D500" s="287" t="s">
        <v>789</v>
      </c>
      <c r="E500" s="15" t="s">
        <v>1</v>
      </c>
      <c r="F500" s="288">
        <v>21.264</v>
      </c>
      <c r="G500" s="37"/>
      <c r="H500" s="43"/>
    </row>
    <row r="501" spans="1:8" s="2" customFormat="1" ht="16.8" customHeight="1">
      <c r="A501" s="37"/>
      <c r="B501" s="43"/>
      <c r="C501" s="283" t="s">
        <v>817</v>
      </c>
      <c r="D501" s="284" t="s">
        <v>817</v>
      </c>
      <c r="E501" s="285" t="s">
        <v>1</v>
      </c>
      <c r="F501" s="286">
        <v>261.12</v>
      </c>
      <c r="G501" s="37"/>
      <c r="H501" s="43"/>
    </row>
    <row r="502" spans="1:8" s="2" customFormat="1" ht="16.8" customHeight="1">
      <c r="A502" s="37"/>
      <c r="B502" s="43"/>
      <c r="C502" s="287" t="s">
        <v>817</v>
      </c>
      <c r="D502" s="287" t="s">
        <v>818</v>
      </c>
      <c r="E502" s="15" t="s">
        <v>1</v>
      </c>
      <c r="F502" s="288">
        <v>261.12</v>
      </c>
      <c r="G502" s="37"/>
      <c r="H502" s="43"/>
    </row>
    <row r="503" spans="1:8" s="2" customFormat="1" ht="16.8" customHeight="1">
      <c r="A503" s="37"/>
      <c r="B503" s="43"/>
      <c r="C503" s="283" t="s">
        <v>854</v>
      </c>
      <c r="D503" s="284" t="s">
        <v>854</v>
      </c>
      <c r="E503" s="285" t="s">
        <v>1</v>
      </c>
      <c r="F503" s="286">
        <v>24.48</v>
      </c>
      <c r="G503" s="37"/>
      <c r="H503" s="43"/>
    </row>
    <row r="504" spans="1:8" s="2" customFormat="1" ht="16.8" customHeight="1">
      <c r="A504" s="37"/>
      <c r="B504" s="43"/>
      <c r="C504" s="287" t="s">
        <v>854</v>
      </c>
      <c r="D504" s="287" t="s">
        <v>855</v>
      </c>
      <c r="E504" s="15" t="s">
        <v>1</v>
      </c>
      <c r="F504" s="288">
        <v>24.48</v>
      </c>
      <c r="G504" s="37"/>
      <c r="H504" s="43"/>
    </row>
    <row r="505" spans="1:8" s="2" customFormat="1" ht="16.8" customHeight="1">
      <c r="A505" s="37"/>
      <c r="B505" s="43"/>
      <c r="C505" s="283" t="s">
        <v>951</v>
      </c>
      <c r="D505" s="284" t="s">
        <v>951</v>
      </c>
      <c r="E505" s="285" t="s">
        <v>1</v>
      </c>
      <c r="F505" s="286">
        <v>824.8</v>
      </c>
      <c r="G505" s="37"/>
      <c r="H505" s="43"/>
    </row>
    <row r="506" spans="1:8" s="2" customFormat="1" ht="16.8" customHeight="1">
      <c r="A506" s="37"/>
      <c r="B506" s="43"/>
      <c r="C506" s="287" t="s">
        <v>951</v>
      </c>
      <c r="D506" s="287" t="s">
        <v>952</v>
      </c>
      <c r="E506" s="15" t="s">
        <v>1</v>
      </c>
      <c r="F506" s="288">
        <v>824.8</v>
      </c>
      <c r="G506" s="37"/>
      <c r="H506" s="43"/>
    </row>
    <row r="507" spans="1:8" s="2" customFormat="1" ht="16.8" customHeight="1">
      <c r="A507" s="37"/>
      <c r="B507" s="43"/>
      <c r="C507" s="283" t="s">
        <v>972</v>
      </c>
      <c r="D507" s="284" t="s">
        <v>972</v>
      </c>
      <c r="E507" s="285" t="s">
        <v>1</v>
      </c>
      <c r="F507" s="286">
        <v>33.216</v>
      </c>
      <c r="G507" s="37"/>
      <c r="H507" s="43"/>
    </row>
    <row r="508" spans="1:8" s="2" customFormat="1" ht="16.8" customHeight="1">
      <c r="A508" s="37"/>
      <c r="B508" s="43"/>
      <c r="C508" s="287" t="s">
        <v>972</v>
      </c>
      <c r="D508" s="287" t="s">
        <v>973</v>
      </c>
      <c r="E508" s="15" t="s">
        <v>1</v>
      </c>
      <c r="F508" s="288">
        <v>33.216</v>
      </c>
      <c r="G508" s="37"/>
      <c r="H508" s="43"/>
    </row>
    <row r="509" spans="1:8" s="2" customFormat="1" ht="16.8" customHeight="1">
      <c r="A509" s="37"/>
      <c r="B509" s="43"/>
      <c r="C509" s="283" t="s">
        <v>1200</v>
      </c>
      <c r="D509" s="284" t="s">
        <v>1200</v>
      </c>
      <c r="E509" s="285" t="s">
        <v>1</v>
      </c>
      <c r="F509" s="286">
        <v>90.356</v>
      </c>
      <c r="G509" s="37"/>
      <c r="H509" s="43"/>
    </row>
    <row r="510" spans="1:8" s="2" customFormat="1" ht="16.8" customHeight="1">
      <c r="A510" s="37"/>
      <c r="B510" s="43"/>
      <c r="C510" s="287" t="s">
        <v>1200</v>
      </c>
      <c r="D510" s="287" t="s">
        <v>1201</v>
      </c>
      <c r="E510" s="15" t="s">
        <v>1</v>
      </c>
      <c r="F510" s="288">
        <v>90.356</v>
      </c>
      <c r="G510" s="37"/>
      <c r="H510" s="43"/>
    </row>
    <row r="511" spans="1:8" s="2" customFormat="1" ht="16.8" customHeight="1">
      <c r="A511" s="37"/>
      <c r="B511" s="43"/>
      <c r="C511" s="283" t="s">
        <v>1423</v>
      </c>
      <c r="D511" s="284" t="s">
        <v>1423</v>
      </c>
      <c r="E511" s="285" t="s">
        <v>1</v>
      </c>
      <c r="F511" s="286">
        <v>887.17</v>
      </c>
      <c r="G511" s="37"/>
      <c r="H511" s="43"/>
    </row>
    <row r="512" spans="1:8" s="2" customFormat="1" ht="16.8" customHeight="1">
      <c r="A512" s="37"/>
      <c r="B512" s="43"/>
      <c r="C512" s="287" t="s">
        <v>1423</v>
      </c>
      <c r="D512" s="287" t="s">
        <v>1424</v>
      </c>
      <c r="E512" s="15" t="s">
        <v>1</v>
      </c>
      <c r="F512" s="288">
        <v>887.17</v>
      </c>
      <c r="G512" s="37"/>
      <c r="H512" s="43"/>
    </row>
    <row r="513" spans="1:8" s="2" customFormat="1" ht="16.8" customHeight="1">
      <c r="A513" s="37"/>
      <c r="B513" s="43"/>
      <c r="C513" s="283" t="s">
        <v>1453</v>
      </c>
      <c r="D513" s="284" t="s">
        <v>1453</v>
      </c>
      <c r="E513" s="285" t="s">
        <v>1</v>
      </c>
      <c r="F513" s="286">
        <v>43</v>
      </c>
      <c r="G513" s="37"/>
      <c r="H513" s="43"/>
    </row>
    <row r="514" spans="1:8" s="2" customFormat="1" ht="16.8" customHeight="1">
      <c r="A514" s="37"/>
      <c r="B514" s="43"/>
      <c r="C514" s="287" t="s">
        <v>1453</v>
      </c>
      <c r="D514" s="287" t="s">
        <v>1454</v>
      </c>
      <c r="E514" s="15" t="s">
        <v>1</v>
      </c>
      <c r="F514" s="288">
        <v>43</v>
      </c>
      <c r="G514" s="37"/>
      <c r="H514" s="43"/>
    </row>
    <row r="515" spans="1:8" s="2" customFormat="1" ht="16.8" customHeight="1">
      <c r="A515" s="37"/>
      <c r="B515" s="43"/>
      <c r="C515" s="283" t="s">
        <v>1470</v>
      </c>
      <c r="D515" s="284" t="s">
        <v>1470</v>
      </c>
      <c r="E515" s="285" t="s">
        <v>1</v>
      </c>
      <c r="F515" s="286">
        <v>24.7</v>
      </c>
      <c r="G515" s="37"/>
      <c r="H515" s="43"/>
    </row>
    <row r="516" spans="1:8" s="2" customFormat="1" ht="16.8" customHeight="1">
      <c r="A516" s="37"/>
      <c r="B516" s="43"/>
      <c r="C516" s="287" t="s">
        <v>1470</v>
      </c>
      <c r="D516" s="287" t="s">
        <v>1471</v>
      </c>
      <c r="E516" s="15" t="s">
        <v>1</v>
      </c>
      <c r="F516" s="288">
        <v>24.7</v>
      </c>
      <c r="G516" s="37"/>
      <c r="H516" s="43"/>
    </row>
    <row r="517" spans="1:8" s="2" customFormat="1" ht="16.8" customHeight="1">
      <c r="A517" s="37"/>
      <c r="B517" s="43"/>
      <c r="C517" s="283" t="s">
        <v>1542</v>
      </c>
      <c r="D517" s="284" t="s">
        <v>1542</v>
      </c>
      <c r="E517" s="285" t="s">
        <v>1</v>
      </c>
      <c r="F517" s="286">
        <v>39.2</v>
      </c>
      <c r="G517" s="37"/>
      <c r="H517" s="43"/>
    </row>
    <row r="518" spans="1:8" s="2" customFormat="1" ht="16.8" customHeight="1">
      <c r="A518" s="37"/>
      <c r="B518" s="43"/>
      <c r="C518" s="287" t="s">
        <v>1542</v>
      </c>
      <c r="D518" s="287" t="s">
        <v>1543</v>
      </c>
      <c r="E518" s="15" t="s">
        <v>1</v>
      </c>
      <c r="F518" s="288">
        <v>39.2</v>
      </c>
      <c r="G518" s="37"/>
      <c r="H518" s="43"/>
    </row>
    <row r="519" spans="1:8" s="2" customFormat="1" ht="16.8" customHeight="1">
      <c r="A519" s="37"/>
      <c r="B519" s="43"/>
      <c r="C519" s="283" t="s">
        <v>432</v>
      </c>
      <c r="D519" s="284" t="s">
        <v>432</v>
      </c>
      <c r="E519" s="285" t="s">
        <v>1</v>
      </c>
      <c r="F519" s="286">
        <v>53.55</v>
      </c>
      <c r="G519" s="37"/>
      <c r="H519" s="43"/>
    </row>
    <row r="520" spans="1:8" s="2" customFormat="1" ht="16.8" customHeight="1">
      <c r="A520" s="37"/>
      <c r="B520" s="43"/>
      <c r="C520" s="287" t="s">
        <v>432</v>
      </c>
      <c r="D520" s="287" t="s">
        <v>433</v>
      </c>
      <c r="E520" s="15" t="s">
        <v>1</v>
      </c>
      <c r="F520" s="288">
        <v>53.55</v>
      </c>
      <c r="G520" s="37"/>
      <c r="H520" s="43"/>
    </row>
    <row r="521" spans="1:8" s="2" customFormat="1" ht="16.8" customHeight="1">
      <c r="A521" s="37"/>
      <c r="B521" s="43"/>
      <c r="C521" s="283" t="s">
        <v>482</v>
      </c>
      <c r="D521" s="284" t="s">
        <v>482</v>
      </c>
      <c r="E521" s="285" t="s">
        <v>1</v>
      </c>
      <c r="F521" s="286">
        <v>4274.117</v>
      </c>
      <c r="G521" s="37"/>
      <c r="H521" s="43"/>
    </row>
    <row r="522" spans="1:8" s="2" customFormat="1" ht="16.8" customHeight="1">
      <c r="A522" s="37"/>
      <c r="B522" s="43"/>
      <c r="C522" s="287" t="s">
        <v>482</v>
      </c>
      <c r="D522" s="287" t="s">
        <v>483</v>
      </c>
      <c r="E522" s="15" t="s">
        <v>1</v>
      </c>
      <c r="F522" s="288">
        <v>4274.117</v>
      </c>
      <c r="G522" s="37"/>
      <c r="H522" s="43"/>
    </row>
    <row r="523" spans="1:8" s="2" customFormat="1" ht="16.8" customHeight="1">
      <c r="A523" s="37"/>
      <c r="B523" s="43"/>
      <c r="C523" s="283" t="s">
        <v>611</v>
      </c>
      <c r="D523" s="284" t="s">
        <v>611</v>
      </c>
      <c r="E523" s="285" t="s">
        <v>1</v>
      </c>
      <c r="F523" s="286">
        <v>12.39</v>
      </c>
      <c r="G523" s="37"/>
      <c r="H523" s="43"/>
    </row>
    <row r="524" spans="1:8" s="2" customFormat="1" ht="16.8" customHeight="1">
      <c r="A524" s="37"/>
      <c r="B524" s="43"/>
      <c r="C524" s="287" t="s">
        <v>611</v>
      </c>
      <c r="D524" s="287" t="s">
        <v>612</v>
      </c>
      <c r="E524" s="15" t="s">
        <v>1</v>
      </c>
      <c r="F524" s="288">
        <v>12.39</v>
      </c>
      <c r="G524" s="37"/>
      <c r="H524" s="43"/>
    </row>
    <row r="525" spans="1:8" s="2" customFormat="1" ht="16.8" customHeight="1">
      <c r="A525" s="37"/>
      <c r="B525" s="43"/>
      <c r="C525" s="283" t="s">
        <v>669</v>
      </c>
      <c r="D525" s="284" t="s">
        <v>669</v>
      </c>
      <c r="E525" s="285" t="s">
        <v>1</v>
      </c>
      <c r="F525" s="286">
        <v>7.095</v>
      </c>
      <c r="G525" s="37"/>
      <c r="H525" s="43"/>
    </row>
    <row r="526" spans="1:8" s="2" customFormat="1" ht="16.8" customHeight="1">
      <c r="A526" s="37"/>
      <c r="B526" s="43"/>
      <c r="C526" s="287" t="s">
        <v>669</v>
      </c>
      <c r="D526" s="287" t="s">
        <v>670</v>
      </c>
      <c r="E526" s="15" t="s">
        <v>1</v>
      </c>
      <c r="F526" s="288">
        <v>7.095</v>
      </c>
      <c r="G526" s="37"/>
      <c r="H526" s="43"/>
    </row>
    <row r="527" spans="1:8" s="2" customFormat="1" ht="16.8" customHeight="1">
      <c r="A527" s="37"/>
      <c r="B527" s="43"/>
      <c r="C527" s="283" t="s">
        <v>790</v>
      </c>
      <c r="D527" s="284" t="s">
        <v>790</v>
      </c>
      <c r="E527" s="285" t="s">
        <v>1</v>
      </c>
      <c r="F527" s="286">
        <v>176.816</v>
      </c>
      <c r="G527" s="37"/>
      <c r="H527" s="43"/>
    </row>
    <row r="528" spans="1:8" s="2" customFormat="1" ht="16.8" customHeight="1">
      <c r="A528" s="37"/>
      <c r="B528" s="43"/>
      <c r="C528" s="287" t="s">
        <v>790</v>
      </c>
      <c r="D528" s="287" t="s">
        <v>791</v>
      </c>
      <c r="E528" s="15" t="s">
        <v>1</v>
      </c>
      <c r="F528" s="288">
        <v>176.816</v>
      </c>
      <c r="G528" s="37"/>
      <c r="H528" s="43"/>
    </row>
    <row r="529" spans="1:8" s="2" customFormat="1" ht="16.8" customHeight="1">
      <c r="A529" s="37"/>
      <c r="B529" s="43"/>
      <c r="C529" s="283" t="s">
        <v>819</v>
      </c>
      <c r="D529" s="284" t="s">
        <v>819</v>
      </c>
      <c r="E529" s="285" t="s">
        <v>1</v>
      </c>
      <c r="F529" s="286">
        <v>21.44</v>
      </c>
      <c r="G529" s="37"/>
      <c r="H529" s="43"/>
    </row>
    <row r="530" spans="1:8" s="2" customFormat="1" ht="16.8" customHeight="1">
      <c r="A530" s="37"/>
      <c r="B530" s="43"/>
      <c r="C530" s="287" t="s">
        <v>819</v>
      </c>
      <c r="D530" s="287" t="s">
        <v>820</v>
      </c>
      <c r="E530" s="15" t="s">
        <v>1</v>
      </c>
      <c r="F530" s="288">
        <v>21.44</v>
      </c>
      <c r="G530" s="37"/>
      <c r="H530" s="43"/>
    </row>
    <row r="531" spans="1:8" s="2" customFormat="1" ht="16.8" customHeight="1">
      <c r="A531" s="37"/>
      <c r="B531" s="43"/>
      <c r="C531" s="283" t="s">
        <v>856</v>
      </c>
      <c r="D531" s="284" t="s">
        <v>856</v>
      </c>
      <c r="E531" s="285" t="s">
        <v>1</v>
      </c>
      <c r="F531" s="286">
        <v>20.336</v>
      </c>
      <c r="G531" s="37"/>
      <c r="H531" s="43"/>
    </row>
    <row r="532" spans="1:8" s="2" customFormat="1" ht="16.8" customHeight="1">
      <c r="A532" s="37"/>
      <c r="B532" s="43"/>
      <c r="C532" s="287" t="s">
        <v>856</v>
      </c>
      <c r="D532" s="287" t="s">
        <v>857</v>
      </c>
      <c r="E532" s="15" t="s">
        <v>1</v>
      </c>
      <c r="F532" s="288">
        <v>20.336</v>
      </c>
      <c r="G532" s="37"/>
      <c r="H532" s="43"/>
    </row>
    <row r="533" spans="1:8" s="2" customFormat="1" ht="16.8" customHeight="1">
      <c r="A533" s="37"/>
      <c r="B533" s="43"/>
      <c r="C533" s="283" t="s">
        <v>974</v>
      </c>
      <c r="D533" s="284" t="s">
        <v>974</v>
      </c>
      <c r="E533" s="285" t="s">
        <v>1</v>
      </c>
      <c r="F533" s="286">
        <v>11.808</v>
      </c>
      <c r="G533" s="37"/>
      <c r="H533" s="43"/>
    </row>
    <row r="534" spans="1:8" s="2" customFormat="1" ht="16.8" customHeight="1">
      <c r="A534" s="37"/>
      <c r="B534" s="43"/>
      <c r="C534" s="287" t="s">
        <v>974</v>
      </c>
      <c r="D534" s="287" t="s">
        <v>975</v>
      </c>
      <c r="E534" s="15" t="s">
        <v>1</v>
      </c>
      <c r="F534" s="288">
        <v>11.808</v>
      </c>
      <c r="G534" s="37"/>
      <c r="H534" s="43"/>
    </row>
    <row r="535" spans="1:8" s="2" customFormat="1" ht="16.8" customHeight="1">
      <c r="A535" s="37"/>
      <c r="B535" s="43"/>
      <c r="C535" s="283" t="s">
        <v>1455</v>
      </c>
      <c r="D535" s="284" t="s">
        <v>1455</v>
      </c>
      <c r="E535" s="285" t="s">
        <v>1</v>
      </c>
      <c r="F535" s="286">
        <v>532.7</v>
      </c>
      <c r="G535" s="37"/>
      <c r="H535" s="43"/>
    </row>
    <row r="536" spans="1:8" s="2" customFormat="1" ht="16.8" customHeight="1">
      <c r="A536" s="37"/>
      <c r="B536" s="43"/>
      <c r="C536" s="287" t="s">
        <v>1455</v>
      </c>
      <c r="D536" s="287" t="s">
        <v>1456</v>
      </c>
      <c r="E536" s="15" t="s">
        <v>1</v>
      </c>
      <c r="F536" s="288">
        <v>532.7</v>
      </c>
      <c r="G536" s="37"/>
      <c r="H536" s="43"/>
    </row>
    <row r="537" spans="1:8" s="2" customFormat="1" ht="16.8" customHeight="1">
      <c r="A537" s="37"/>
      <c r="B537" s="43"/>
      <c r="C537" s="283" t="s">
        <v>1472</v>
      </c>
      <c r="D537" s="284" t="s">
        <v>1472</v>
      </c>
      <c r="E537" s="285" t="s">
        <v>1</v>
      </c>
      <c r="F537" s="286">
        <v>179.885</v>
      </c>
      <c r="G537" s="37"/>
      <c r="H537" s="43"/>
    </row>
    <row r="538" spans="1:8" s="2" customFormat="1" ht="16.8" customHeight="1">
      <c r="A538" s="37"/>
      <c r="B538" s="43"/>
      <c r="C538" s="287" t="s">
        <v>1472</v>
      </c>
      <c r="D538" s="287" t="s">
        <v>1473</v>
      </c>
      <c r="E538" s="15" t="s">
        <v>1</v>
      </c>
      <c r="F538" s="288">
        <v>179.885</v>
      </c>
      <c r="G538" s="37"/>
      <c r="H538" s="43"/>
    </row>
    <row r="539" spans="1:8" s="2" customFormat="1" ht="16.8" customHeight="1">
      <c r="A539" s="37"/>
      <c r="B539" s="43"/>
      <c r="C539" s="283" t="s">
        <v>1544</v>
      </c>
      <c r="D539" s="284" t="s">
        <v>1544</v>
      </c>
      <c r="E539" s="285" t="s">
        <v>1</v>
      </c>
      <c r="F539" s="286">
        <v>21.7</v>
      </c>
      <c r="G539" s="37"/>
      <c r="H539" s="43"/>
    </row>
    <row r="540" spans="1:8" s="2" customFormat="1" ht="12">
      <c r="A540" s="37"/>
      <c r="B540" s="43"/>
      <c r="C540" s="287" t="s">
        <v>1544</v>
      </c>
      <c r="D540" s="287" t="s">
        <v>1545</v>
      </c>
      <c r="E540" s="15" t="s">
        <v>1</v>
      </c>
      <c r="F540" s="288">
        <v>21.7</v>
      </c>
      <c r="G540" s="37"/>
      <c r="H540" s="43"/>
    </row>
    <row r="541" spans="1:8" s="2" customFormat="1" ht="16.8" customHeight="1">
      <c r="A541" s="37"/>
      <c r="B541" s="43"/>
      <c r="C541" s="283" t="s">
        <v>434</v>
      </c>
      <c r="D541" s="284" t="s">
        <v>434</v>
      </c>
      <c r="E541" s="285" t="s">
        <v>1</v>
      </c>
      <c r="F541" s="286">
        <v>111.854</v>
      </c>
      <c r="G541" s="37"/>
      <c r="H541" s="43"/>
    </row>
    <row r="542" spans="1:8" s="2" customFormat="1" ht="16.8" customHeight="1">
      <c r="A542" s="37"/>
      <c r="B542" s="43"/>
      <c r="C542" s="287" t="s">
        <v>434</v>
      </c>
      <c r="D542" s="287" t="s">
        <v>435</v>
      </c>
      <c r="E542" s="15" t="s">
        <v>1</v>
      </c>
      <c r="F542" s="288">
        <v>111.854</v>
      </c>
      <c r="G542" s="37"/>
      <c r="H542" s="43"/>
    </row>
    <row r="543" spans="1:8" s="2" customFormat="1" ht="16.8" customHeight="1">
      <c r="A543" s="37"/>
      <c r="B543" s="43"/>
      <c r="C543" s="283" t="s">
        <v>613</v>
      </c>
      <c r="D543" s="284" t="s">
        <v>613</v>
      </c>
      <c r="E543" s="285" t="s">
        <v>1</v>
      </c>
      <c r="F543" s="286">
        <v>468.12</v>
      </c>
      <c r="G543" s="37"/>
      <c r="H543" s="43"/>
    </row>
    <row r="544" spans="1:8" s="2" customFormat="1" ht="16.8" customHeight="1">
      <c r="A544" s="37"/>
      <c r="B544" s="43"/>
      <c r="C544" s="287" t="s">
        <v>613</v>
      </c>
      <c r="D544" s="287" t="s">
        <v>614</v>
      </c>
      <c r="E544" s="15" t="s">
        <v>1</v>
      </c>
      <c r="F544" s="288">
        <v>468.12</v>
      </c>
      <c r="G544" s="37"/>
      <c r="H544" s="43"/>
    </row>
    <row r="545" spans="1:8" s="2" customFormat="1" ht="16.8" customHeight="1">
      <c r="A545" s="37"/>
      <c r="B545" s="43"/>
      <c r="C545" s="283" t="s">
        <v>671</v>
      </c>
      <c r="D545" s="284" t="s">
        <v>671</v>
      </c>
      <c r="E545" s="285" t="s">
        <v>1</v>
      </c>
      <c r="F545" s="286">
        <v>5.4</v>
      </c>
      <c r="G545" s="37"/>
      <c r="H545" s="43"/>
    </row>
    <row r="546" spans="1:8" s="2" customFormat="1" ht="16.8" customHeight="1">
      <c r="A546" s="37"/>
      <c r="B546" s="43"/>
      <c r="C546" s="287" t="s">
        <v>671</v>
      </c>
      <c r="D546" s="287" t="s">
        <v>672</v>
      </c>
      <c r="E546" s="15" t="s">
        <v>1</v>
      </c>
      <c r="F546" s="288">
        <v>5.4</v>
      </c>
      <c r="G546" s="37"/>
      <c r="H546" s="43"/>
    </row>
    <row r="547" spans="1:8" s="2" customFormat="1" ht="16.8" customHeight="1">
      <c r="A547" s="37"/>
      <c r="B547" s="43"/>
      <c r="C547" s="283" t="s">
        <v>821</v>
      </c>
      <c r="D547" s="284" t="s">
        <v>821</v>
      </c>
      <c r="E547" s="285" t="s">
        <v>1</v>
      </c>
      <c r="F547" s="286">
        <v>74.24</v>
      </c>
      <c r="G547" s="37"/>
      <c r="H547" s="43"/>
    </row>
    <row r="548" spans="1:8" s="2" customFormat="1" ht="16.8" customHeight="1">
      <c r="A548" s="37"/>
      <c r="B548" s="43"/>
      <c r="C548" s="287" t="s">
        <v>821</v>
      </c>
      <c r="D548" s="287" t="s">
        <v>822</v>
      </c>
      <c r="E548" s="15" t="s">
        <v>1</v>
      </c>
      <c r="F548" s="288">
        <v>74.24</v>
      </c>
      <c r="G548" s="37"/>
      <c r="H548" s="43"/>
    </row>
    <row r="549" spans="1:8" s="2" customFormat="1" ht="16.8" customHeight="1">
      <c r="A549" s="37"/>
      <c r="B549" s="43"/>
      <c r="C549" s="283" t="s">
        <v>858</v>
      </c>
      <c r="D549" s="284" t="s">
        <v>858</v>
      </c>
      <c r="E549" s="285" t="s">
        <v>1</v>
      </c>
      <c r="F549" s="286">
        <v>7.198</v>
      </c>
      <c r="G549" s="37"/>
      <c r="H549" s="43"/>
    </row>
    <row r="550" spans="1:8" s="2" customFormat="1" ht="16.8" customHeight="1">
      <c r="A550" s="37"/>
      <c r="B550" s="43"/>
      <c r="C550" s="287" t="s">
        <v>858</v>
      </c>
      <c r="D550" s="287" t="s">
        <v>859</v>
      </c>
      <c r="E550" s="15" t="s">
        <v>1</v>
      </c>
      <c r="F550" s="288">
        <v>7.198</v>
      </c>
      <c r="G550" s="37"/>
      <c r="H550" s="43"/>
    </row>
    <row r="551" spans="1:8" s="2" customFormat="1" ht="16.8" customHeight="1">
      <c r="A551" s="37"/>
      <c r="B551" s="43"/>
      <c r="C551" s="283" t="s">
        <v>976</v>
      </c>
      <c r="D551" s="284" t="s">
        <v>976</v>
      </c>
      <c r="E551" s="285" t="s">
        <v>1</v>
      </c>
      <c r="F551" s="286">
        <v>36.704</v>
      </c>
      <c r="G551" s="37"/>
      <c r="H551" s="43"/>
    </row>
    <row r="552" spans="1:8" s="2" customFormat="1" ht="16.8" customHeight="1">
      <c r="A552" s="37"/>
      <c r="B552" s="43"/>
      <c r="C552" s="287" t="s">
        <v>976</v>
      </c>
      <c r="D552" s="287" t="s">
        <v>977</v>
      </c>
      <c r="E552" s="15" t="s">
        <v>1</v>
      </c>
      <c r="F552" s="288">
        <v>36.704</v>
      </c>
      <c r="G552" s="37"/>
      <c r="H552" s="43"/>
    </row>
    <row r="553" spans="1:8" s="2" customFormat="1" ht="16.8" customHeight="1">
      <c r="A553" s="37"/>
      <c r="B553" s="43"/>
      <c r="C553" s="283" t="s">
        <v>1546</v>
      </c>
      <c r="D553" s="284" t="s">
        <v>1546</v>
      </c>
      <c r="E553" s="285" t="s">
        <v>1</v>
      </c>
      <c r="F553" s="286">
        <v>23.4</v>
      </c>
      <c r="G553" s="37"/>
      <c r="H553" s="43"/>
    </row>
    <row r="554" spans="1:8" s="2" customFormat="1" ht="16.8" customHeight="1">
      <c r="A554" s="37"/>
      <c r="B554" s="43"/>
      <c r="C554" s="287" t="s">
        <v>1546</v>
      </c>
      <c r="D554" s="287" t="s">
        <v>1547</v>
      </c>
      <c r="E554" s="15" t="s">
        <v>1</v>
      </c>
      <c r="F554" s="288">
        <v>23.4</v>
      </c>
      <c r="G554" s="37"/>
      <c r="H554" s="43"/>
    </row>
    <row r="555" spans="1:8" s="2" customFormat="1" ht="16.8" customHeight="1">
      <c r="A555" s="37"/>
      <c r="B555" s="43"/>
      <c r="C555" s="283" t="s">
        <v>436</v>
      </c>
      <c r="D555" s="284" t="s">
        <v>436</v>
      </c>
      <c r="E555" s="285" t="s">
        <v>1</v>
      </c>
      <c r="F555" s="286">
        <v>77.2</v>
      </c>
      <c r="G555" s="37"/>
      <c r="H555" s="43"/>
    </row>
    <row r="556" spans="1:8" s="2" customFormat="1" ht="16.8" customHeight="1">
      <c r="A556" s="37"/>
      <c r="B556" s="43"/>
      <c r="C556" s="287" t="s">
        <v>436</v>
      </c>
      <c r="D556" s="287" t="s">
        <v>437</v>
      </c>
      <c r="E556" s="15" t="s">
        <v>1</v>
      </c>
      <c r="F556" s="288">
        <v>77.2</v>
      </c>
      <c r="G556" s="37"/>
      <c r="H556" s="43"/>
    </row>
    <row r="557" spans="1:8" s="2" customFormat="1" ht="16.8" customHeight="1">
      <c r="A557" s="37"/>
      <c r="B557" s="43"/>
      <c r="C557" s="283" t="s">
        <v>615</v>
      </c>
      <c r="D557" s="284" t="s">
        <v>615</v>
      </c>
      <c r="E557" s="285" t="s">
        <v>1</v>
      </c>
      <c r="F557" s="286">
        <v>29.925</v>
      </c>
      <c r="G557" s="37"/>
      <c r="H557" s="43"/>
    </row>
    <row r="558" spans="1:8" s="2" customFormat="1" ht="16.8" customHeight="1">
      <c r="A558" s="37"/>
      <c r="B558" s="43"/>
      <c r="C558" s="287" t="s">
        <v>615</v>
      </c>
      <c r="D558" s="287" t="s">
        <v>616</v>
      </c>
      <c r="E558" s="15" t="s">
        <v>1</v>
      </c>
      <c r="F558" s="288">
        <v>29.925</v>
      </c>
      <c r="G558" s="37"/>
      <c r="H558" s="43"/>
    </row>
    <row r="559" spans="1:8" s="2" customFormat="1" ht="16.8" customHeight="1">
      <c r="A559" s="37"/>
      <c r="B559" s="43"/>
      <c r="C559" s="283" t="s">
        <v>673</v>
      </c>
      <c r="D559" s="284" t="s">
        <v>673</v>
      </c>
      <c r="E559" s="285" t="s">
        <v>1</v>
      </c>
      <c r="F559" s="286">
        <v>0.938</v>
      </c>
      <c r="G559" s="37"/>
      <c r="H559" s="43"/>
    </row>
    <row r="560" spans="1:8" s="2" customFormat="1" ht="16.8" customHeight="1">
      <c r="A560" s="37"/>
      <c r="B560" s="43"/>
      <c r="C560" s="287" t="s">
        <v>673</v>
      </c>
      <c r="D560" s="287" t="s">
        <v>674</v>
      </c>
      <c r="E560" s="15" t="s">
        <v>1</v>
      </c>
      <c r="F560" s="288">
        <v>0.938</v>
      </c>
      <c r="G560" s="37"/>
      <c r="H560" s="43"/>
    </row>
    <row r="561" spans="1:8" s="2" customFormat="1" ht="16.8" customHeight="1">
      <c r="A561" s="37"/>
      <c r="B561" s="43"/>
      <c r="C561" s="283" t="s">
        <v>823</v>
      </c>
      <c r="D561" s="284" t="s">
        <v>823</v>
      </c>
      <c r="E561" s="285" t="s">
        <v>1</v>
      </c>
      <c r="F561" s="286">
        <v>15.36</v>
      </c>
      <c r="G561" s="37"/>
      <c r="H561" s="43"/>
    </row>
    <row r="562" spans="1:8" s="2" customFormat="1" ht="16.8" customHeight="1">
      <c r="A562" s="37"/>
      <c r="B562" s="43"/>
      <c r="C562" s="287" t="s">
        <v>823</v>
      </c>
      <c r="D562" s="287" t="s">
        <v>824</v>
      </c>
      <c r="E562" s="15" t="s">
        <v>1</v>
      </c>
      <c r="F562" s="288">
        <v>15.36</v>
      </c>
      <c r="G562" s="37"/>
      <c r="H562" s="43"/>
    </row>
    <row r="563" spans="1:8" s="2" customFormat="1" ht="16.8" customHeight="1">
      <c r="A563" s="37"/>
      <c r="B563" s="43"/>
      <c r="C563" s="283" t="s">
        <v>860</v>
      </c>
      <c r="D563" s="284" t="s">
        <v>860</v>
      </c>
      <c r="E563" s="285" t="s">
        <v>1</v>
      </c>
      <c r="F563" s="286">
        <v>8.462</v>
      </c>
      <c r="G563" s="37"/>
      <c r="H563" s="43"/>
    </row>
    <row r="564" spans="1:8" s="2" customFormat="1" ht="16.8" customHeight="1">
      <c r="A564" s="37"/>
      <c r="B564" s="43"/>
      <c r="C564" s="287" t="s">
        <v>860</v>
      </c>
      <c r="D564" s="287" t="s">
        <v>861</v>
      </c>
      <c r="E564" s="15" t="s">
        <v>1</v>
      </c>
      <c r="F564" s="288">
        <v>8.462</v>
      </c>
      <c r="G564" s="37"/>
      <c r="H564" s="43"/>
    </row>
    <row r="565" spans="1:8" s="2" customFormat="1" ht="16.8" customHeight="1">
      <c r="A565" s="37"/>
      <c r="B565" s="43"/>
      <c r="C565" s="283" t="s">
        <v>978</v>
      </c>
      <c r="D565" s="284" t="s">
        <v>978</v>
      </c>
      <c r="E565" s="285" t="s">
        <v>1</v>
      </c>
      <c r="F565" s="286">
        <v>25.752</v>
      </c>
      <c r="G565" s="37"/>
      <c r="H565" s="43"/>
    </row>
    <row r="566" spans="1:8" s="2" customFormat="1" ht="16.8" customHeight="1">
      <c r="A566" s="37"/>
      <c r="B566" s="43"/>
      <c r="C566" s="287" t="s">
        <v>978</v>
      </c>
      <c r="D566" s="287" t="s">
        <v>979</v>
      </c>
      <c r="E566" s="15" t="s">
        <v>1</v>
      </c>
      <c r="F566" s="288">
        <v>25.752</v>
      </c>
      <c r="G566" s="37"/>
      <c r="H566" s="43"/>
    </row>
    <row r="567" spans="1:8" s="2" customFormat="1" ht="16.8" customHeight="1">
      <c r="A567" s="37"/>
      <c r="B567" s="43"/>
      <c r="C567" s="283" t="s">
        <v>1548</v>
      </c>
      <c r="D567" s="284" t="s">
        <v>1548</v>
      </c>
      <c r="E567" s="285" t="s">
        <v>1</v>
      </c>
      <c r="F567" s="286">
        <v>838.74</v>
      </c>
      <c r="G567" s="37"/>
      <c r="H567" s="43"/>
    </row>
    <row r="568" spans="1:8" s="2" customFormat="1" ht="16.8" customHeight="1">
      <c r="A568" s="37"/>
      <c r="B568" s="43"/>
      <c r="C568" s="287" t="s">
        <v>1548</v>
      </c>
      <c r="D568" s="287" t="s">
        <v>1549</v>
      </c>
      <c r="E568" s="15" t="s">
        <v>1</v>
      </c>
      <c r="F568" s="288">
        <v>838.74</v>
      </c>
      <c r="G568" s="37"/>
      <c r="H568" s="43"/>
    </row>
    <row r="569" spans="1:8" s="2" customFormat="1" ht="16.8" customHeight="1">
      <c r="A569" s="37"/>
      <c r="B569" s="43"/>
      <c r="C569" s="283" t="s">
        <v>438</v>
      </c>
      <c r="D569" s="284" t="s">
        <v>438</v>
      </c>
      <c r="E569" s="285" t="s">
        <v>1</v>
      </c>
      <c r="F569" s="286">
        <v>5249.168</v>
      </c>
      <c r="G569" s="37"/>
      <c r="H569" s="43"/>
    </row>
    <row r="570" spans="1:8" s="2" customFormat="1" ht="16.8" customHeight="1">
      <c r="A570" s="37"/>
      <c r="B570" s="43"/>
      <c r="C570" s="287" t="s">
        <v>438</v>
      </c>
      <c r="D570" s="287" t="s">
        <v>439</v>
      </c>
      <c r="E570" s="15" t="s">
        <v>1</v>
      </c>
      <c r="F570" s="288">
        <v>5249.168</v>
      </c>
      <c r="G570" s="37"/>
      <c r="H570" s="43"/>
    </row>
    <row r="571" spans="1:8" s="2" customFormat="1" ht="16.8" customHeight="1">
      <c r="A571" s="37"/>
      <c r="B571" s="43"/>
      <c r="C571" s="283" t="s">
        <v>617</v>
      </c>
      <c r="D571" s="284" t="s">
        <v>617</v>
      </c>
      <c r="E571" s="285" t="s">
        <v>1</v>
      </c>
      <c r="F571" s="286">
        <v>53.76</v>
      </c>
      <c r="G571" s="37"/>
      <c r="H571" s="43"/>
    </row>
    <row r="572" spans="1:8" s="2" customFormat="1" ht="16.8" customHeight="1">
      <c r="A572" s="37"/>
      <c r="B572" s="43"/>
      <c r="C572" s="287" t="s">
        <v>617</v>
      </c>
      <c r="D572" s="287" t="s">
        <v>618</v>
      </c>
      <c r="E572" s="15" t="s">
        <v>1</v>
      </c>
      <c r="F572" s="288">
        <v>53.76</v>
      </c>
      <c r="G572" s="37"/>
      <c r="H572" s="43"/>
    </row>
    <row r="573" spans="1:8" s="2" customFormat="1" ht="16.8" customHeight="1">
      <c r="A573" s="37"/>
      <c r="B573" s="43"/>
      <c r="C573" s="283" t="s">
        <v>675</v>
      </c>
      <c r="D573" s="284" t="s">
        <v>675</v>
      </c>
      <c r="E573" s="285" t="s">
        <v>1</v>
      </c>
      <c r="F573" s="286">
        <v>1.16</v>
      </c>
      <c r="G573" s="37"/>
      <c r="H573" s="43"/>
    </row>
    <row r="574" spans="1:8" s="2" customFormat="1" ht="16.8" customHeight="1">
      <c r="A574" s="37"/>
      <c r="B574" s="43"/>
      <c r="C574" s="287" t="s">
        <v>675</v>
      </c>
      <c r="D574" s="287" t="s">
        <v>676</v>
      </c>
      <c r="E574" s="15" t="s">
        <v>1</v>
      </c>
      <c r="F574" s="288">
        <v>1.16</v>
      </c>
      <c r="G574" s="37"/>
      <c r="H574" s="43"/>
    </row>
    <row r="575" spans="1:8" s="2" customFormat="1" ht="16.8" customHeight="1">
      <c r="A575" s="37"/>
      <c r="B575" s="43"/>
      <c r="C575" s="283" t="s">
        <v>825</v>
      </c>
      <c r="D575" s="284" t="s">
        <v>825</v>
      </c>
      <c r="E575" s="285" t="s">
        <v>1</v>
      </c>
      <c r="F575" s="286">
        <v>20.52</v>
      </c>
      <c r="G575" s="37"/>
      <c r="H575" s="43"/>
    </row>
    <row r="576" spans="1:8" s="2" customFormat="1" ht="16.8" customHeight="1">
      <c r="A576" s="37"/>
      <c r="B576" s="43"/>
      <c r="C576" s="287" t="s">
        <v>825</v>
      </c>
      <c r="D576" s="287" t="s">
        <v>826</v>
      </c>
      <c r="E576" s="15" t="s">
        <v>1</v>
      </c>
      <c r="F576" s="288">
        <v>20.52</v>
      </c>
      <c r="G576" s="37"/>
      <c r="H576" s="43"/>
    </row>
    <row r="577" spans="1:8" s="2" customFormat="1" ht="16.8" customHeight="1">
      <c r="A577" s="37"/>
      <c r="B577" s="43"/>
      <c r="C577" s="283" t="s">
        <v>862</v>
      </c>
      <c r="D577" s="284" t="s">
        <v>862</v>
      </c>
      <c r="E577" s="285" t="s">
        <v>1</v>
      </c>
      <c r="F577" s="286">
        <v>3.599</v>
      </c>
      <c r="G577" s="37"/>
      <c r="H577" s="43"/>
    </row>
    <row r="578" spans="1:8" s="2" customFormat="1" ht="16.8" customHeight="1">
      <c r="A578" s="37"/>
      <c r="B578" s="43"/>
      <c r="C578" s="287" t="s">
        <v>862</v>
      </c>
      <c r="D578" s="287" t="s">
        <v>863</v>
      </c>
      <c r="E578" s="15" t="s">
        <v>1</v>
      </c>
      <c r="F578" s="288">
        <v>3.599</v>
      </c>
      <c r="G578" s="37"/>
      <c r="H578" s="43"/>
    </row>
    <row r="579" spans="1:8" s="2" customFormat="1" ht="16.8" customHeight="1">
      <c r="A579" s="37"/>
      <c r="B579" s="43"/>
      <c r="C579" s="283" t="s">
        <v>980</v>
      </c>
      <c r="D579" s="284" t="s">
        <v>980</v>
      </c>
      <c r="E579" s="285" t="s">
        <v>1</v>
      </c>
      <c r="F579" s="286">
        <v>3.1</v>
      </c>
      <c r="G579" s="37"/>
      <c r="H579" s="43"/>
    </row>
    <row r="580" spans="1:8" s="2" customFormat="1" ht="16.8" customHeight="1">
      <c r="A580" s="37"/>
      <c r="B580" s="43"/>
      <c r="C580" s="287" t="s">
        <v>980</v>
      </c>
      <c r="D580" s="287" t="s">
        <v>981</v>
      </c>
      <c r="E580" s="15" t="s">
        <v>1</v>
      </c>
      <c r="F580" s="288">
        <v>3.1</v>
      </c>
      <c r="G580" s="37"/>
      <c r="H580" s="43"/>
    </row>
    <row r="581" spans="1:8" s="2" customFormat="1" ht="16.8" customHeight="1">
      <c r="A581" s="37"/>
      <c r="B581" s="43"/>
      <c r="C581" s="283" t="s">
        <v>619</v>
      </c>
      <c r="D581" s="284" t="s">
        <v>619</v>
      </c>
      <c r="E581" s="285" t="s">
        <v>1</v>
      </c>
      <c r="F581" s="286">
        <v>46.31</v>
      </c>
      <c r="G581" s="37"/>
      <c r="H581" s="43"/>
    </row>
    <row r="582" spans="1:8" s="2" customFormat="1" ht="16.8" customHeight="1">
      <c r="A582" s="37"/>
      <c r="B582" s="43"/>
      <c r="C582" s="287" t="s">
        <v>619</v>
      </c>
      <c r="D582" s="287" t="s">
        <v>620</v>
      </c>
      <c r="E582" s="15" t="s">
        <v>1</v>
      </c>
      <c r="F582" s="288">
        <v>46.31</v>
      </c>
      <c r="G582" s="37"/>
      <c r="H582" s="43"/>
    </row>
    <row r="583" spans="1:8" s="2" customFormat="1" ht="16.8" customHeight="1">
      <c r="A583" s="37"/>
      <c r="B583" s="43"/>
      <c r="C583" s="283" t="s">
        <v>678</v>
      </c>
      <c r="D583" s="284" t="s">
        <v>678</v>
      </c>
      <c r="E583" s="285" t="s">
        <v>1</v>
      </c>
      <c r="F583" s="286">
        <v>27.686</v>
      </c>
      <c r="G583" s="37"/>
      <c r="H583" s="43"/>
    </row>
    <row r="584" spans="1:8" s="2" customFormat="1" ht="16.8" customHeight="1">
      <c r="A584" s="37"/>
      <c r="B584" s="43"/>
      <c r="C584" s="287" t="s">
        <v>1</v>
      </c>
      <c r="D584" s="287" t="s">
        <v>677</v>
      </c>
      <c r="E584" s="15" t="s">
        <v>1</v>
      </c>
      <c r="F584" s="288">
        <v>0</v>
      </c>
      <c r="G584" s="37"/>
      <c r="H584" s="43"/>
    </row>
    <row r="585" spans="1:8" s="2" customFormat="1" ht="16.8" customHeight="1">
      <c r="A585" s="37"/>
      <c r="B585" s="43"/>
      <c r="C585" s="287" t="s">
        <v>678</v>
      </c>
      <c r="D585" s="287" t="s">
        <v>679</v>
      </c>
      <c r="E585" s="15" t="s">
        <v>1</v>
      </c>
      <c r="F585" s="288">
        <v>27.686</v>
      </c>
      <c r="G585" s="37"/>
      <c r="H585" s="43"/>
    </row>
    <row r="586" spans="1:8" s="2" customFormat="1" ht="16.8" customHeight="1">
      <c r="A586" s="37"/>
      <c r="B586" s="43"/>
      <c r="C586" s="283" t="s">
        <v>827</v>
      </c>
      <c r="D586" s="284" t="s">
        <v>827</v>
      </c>
      <c r="E586" s="285" t="s">
        <v>1</v>
      </c>
      <c r="F586" s="286">
        <v>3.8</v>
      </c>
      <c r="G586" s="37"/>
      <c r="H586" s="43"/>
    </row>
    <row r="587" spans="1:8" s="2" customFormat="1" ht="16.8" customHeight="1">
      <c r="A587" s="37"/>
      <c r="B587" s="43"/>
      <c r="C587" s="287" t="s">
        <v>827</v>
      </c>
      <c r="D587" s="287" t="s">
        <v>828</v>
      </c>
      <c r="E587" s="15" t="s">
        <v>1</v>
      </c>
      <c r="F587" s="288">
        <v>3.8</v>
      </c>
      <c r="G587" s="37"/>
      <c r="H587" s="43"/>
    </row>
    <row r="588" spans="1:8" s="2" customFormat="1" ht="16.8" customHeight="1">
      <c r="A588" s="37"/>
      <c r="B588" s="43"/>
      <c r="C588" s="283" t="s">
        <v>864</v>
      </c>
      <c r="D588" s="284" t="s">
        <v>864</v>
      </c>
      <c r="E588" s="285" t="s">
        <v>1</v>
      </c>
      <c r="F588" s="286">
        <v>24.48</v>
      </c>
      <c r="G588" s="37"/>
      <c r="H588" s="43"/>
    </row>
    <row r="589" spans="1:8" s="2" customFormat="1" ht="16.8" customHeight="1">
      <c r="A589" s="37"/>
      <c r="B589" s="43"/>
      <c r="C589" s="287" t="s">
        <v>864</v>
      </c>
      <c r="D589" s="287" t="s">
        <v>865</v>
      </c>
      <c r="E589" s="15" t="s">
        <v>1</v>
      </c>
      <c r="F589" s="288">
        <v>24.48</v>
      </c>
      <c r="G589" s="37"/>
      <c r="H589" s="43"/>
    </row>
    <row r="590" spans="1:8" s="2" customFormat="1" ht="16.8" customHeight="1">
      <c r="A590" s="37"/>
      <c r="B590" s="43"/>
      <c r="C590" s="283" t="s">
        <v>982</v>
      </c>
      <c r="D590" s="284" t="s">
        <v>982</v>
      </c>
      <c r="E590" s="285" t="s">
        <v>1</v>
      </c>
      <c r="F590" s="286">
        <v>8.36</v>
      </c>
      <c r="G590" s="37"/>
      <c r="H590" s="43"/>
    </row>
    <row r="591" spans="1:8" s="2" customFormat="1" ht="16.8" customHeight="1">
      <c r="A591" s="37"/>
      <c r="B591" s="43"/>
      <c r="C591" s="287" t="s">
        <v>982</v>
      </c>
      <c r="D591" s="287" t="s">
        <v>983</v>
      </c>
      <c r="E591" s="15" t="s">
        <v>1</v>
      </c>
      <c r="F591" s="288">
        <v>8.36</v>
      </c>
      <c r="G591" s="37"/>
      <c r="H591" s="43"/>
    </row>
    <row r="592" spans="1:8" s="2" customFormat="1" ht="16.8" customHeight="1">
      <c r="A592" s="37"/>
      <c r="B592" s="43"/>
      <c r="C592" s="283" t="s">
        <v>621</v>
      </c>
      <c r="D592" s="284" t="s">
        <v>621</v>
      </c>
      <c r="E592" s="285" t="s">
        <v>1</v>
      </c>
      <c r="F592" s="286">
        <v>1540.045</v>
      </c>
      <c r="G592" s="37"/>
      <c r="H592" s="43"/>
    </row>
    <row r="593" spans="1:8" s="2" customFormat="1" ht="16.8" customHeight="1">
      <c r="A593" s="37"/>
      <c r="B593" s="43"/>
      <c r="C593" s="287" t="s">
        <v>621</v>
      </c>
      <c r="D593" s="287" t="s">
        <v>622</v>
      </c>
      <c r="E593" s="15" t="s">
        <v>1</v>
      </c>
      <c r="F593" s="288">
        <v>1540.045</v>
      </c>
      <c r="G593" s="37"/>
      <c r="H593" s="43"/>
    </row>
    <row r="594" spans="1:8" s="2" customFormat="1" ht="16.8" customHeight="1">
      <c r="A594" s="37"/>
      <c r="B594" s="43"/>
      <c r="C594" s="283" t="s">
        <v>680</v>
      </c>
      <c r="D594" s="284" t="s">
        <v>680</v>
      </c>
      <c r="E594" s="285" t="s">
        <v>1</v>
      </c>
      <c r="F594" s="286">
        <v>11.923</v>
      </c>
      <c r="G594" s="37"/>
      <c r="H594" s="43"/>
    </row>
    <row r="595" spans="1:8" s="2" customFormat="1" ht="16.8" customHeight="1">
      <c r="A595" s="37"/>
      <c r="B595" s="43"/>
      <c r="C595" s="287" t="s">
        <v>680</v>
      </c>
      <c r="D595" s="287" t="s">
        <v>681</v>
      </c>
      <c r="E595" s="15" t="s">
        <v>1</v>
      </c>
      <c r="F595" s="288">
        <v>11.923</v>
      </c>
      <c r="G595" s="37"/>
      <c r="H595" s="43"/>
    </row>
    <row r="596" spans="1:8" s="2" customFormat="1" ht="16.8" customHeight="1">
      <c r="A596" s="37"/>
      <c r="B596" s="43"/>
      <c r="C596" s="283" t="s">
        <v>829</v>
      </c>
      <c r="D596" s="284" t="s">
        <v>829</v>
      </c>
      <c r="E596" s="285" t="s">
        <v>1</v>
      </c>
      <c r="F596" s="286">
        <v>434.76</v>
      </c>
      <c r="G596" s="37"/>
      <c r="H596" s="43"/>
    </row>
    <row r="597" spans="1:8" s="2" customFormat="1" ht="16.8" customHeight="1">
      <c r="A597" s="37"/>
      <c r="B597" s="43"/>
      <c r="C597" s="287" t="s">
        <v>829</v>
      </c>
      <c r="D597" s="287" t="s">
        <v>830</v>
      </c>
      <c r="E597" s="15" t="s">
        <v>1</v>
      </c>
      <c r="F597" s="288">
        <v>434.76</v>
      </c>
      <c r="G597" s="37"/>
      <c r="H597" s="43"/>
    </row>
    <row r="598" spans="1:8" s="2" customFormat="1" ht="16.8" customHeight="1">
      <c r="A598" s="37"/>
      <c r="B598" s="43"/>
      <c r="C598" s="283" t="s">
        <v>867</v>
      </c>
      <c r="D598" s="284" t="s">
        <v>867</v>
      </c>
      <c r="E598" s="285" t="s">
        <v>1</v>
      </c>
      <c r="F598" s="286">
        <v>62.4</v>
      </c>
      <c r="G598" s="37"/>
      <c r="H598" s="43"/>
    </row>
    <row r="599" spans="1:8" s="2" customFormat="1" ht="12">
      <c r="A599" s="37"/>
      <c r="B599" s="43"/>
      <c r="C599" s="287" t="s">
        <v>1</v>
      </c>
      <c r="D599" s="287" t="s">
        <v>866</v>
      </c>
      <c r="E599" s="15" t="s">
        <v>1</v>
      </c>
      <c r="F599" s="288">
        <v>0</v>
      </c>
      <c r="G599" s="37"/>
      <c r="H599" s="43"/>
    </row>
    <row r="600" spans="1:8" s="2" customFormat="1" ht="16.8" customHeight="1">
      <c r="A600" s="37"/>
      <c r="B600" s="43"/>
      <c r="C600" s="287" t="s">
        <v>867</v>
      </c>
      <c r="D600" s="287" t="s">
        <v>868</v>
      </c>
      <c r="E600" s="15" t="s">
        <v>1</v>
      </c>
      <c r="F600" s="288">
        <v>62.4</v>
      </c>
      <c r="G600" s="37"/>
      <c r="H600" s="43"/>
    </row>
    <row r="601" spans="1:8" s="2" customFormat="1" ht="16.8" customHeight="1">
      <c r="A601" s="37"/>
      <c r="B601" s="43"/>
      <c r="C601" s="283" t="s">
        <v>984</v>
      </c>
      <c r="D601" s="284" t="s">
        <v>984</v>
      </c>
      <c r="E601" s="285" t="s">
        <v>1</v>
      </c>
      <c r="F601" s="286">
        <v>10.97</v>
      </c>
      <c r="G601" s="37"/>
      <c r="H601" s="43"/>
    </row>
    <row r="602" spans="1:8" s="2" customFormat="1" ht="16.8" customHeight="1">
      <c r="A602" s="37"/>
      <c r="B602" s="43"/>
      <c r="C602" s="287" t="s">
        <v>984</v>
      </c>
      <c r="D602" s="287" t="s">
        <v>985</v>
      </c>
      <c r="E602" s="15" t="s">
        <v>1</v>
      </c>
      <c r="F602" s="288">
        <v>10.97</v>
      </c>
      <c r="G602" s="37"/>
      <c r="H602" s="43"/>
    </row>
    <row r="603" spans="1:8" s="2" customFormat="1" ht="16.8" customHeight="1">
      <c r="A603" s="37"/>
      <c r="B603" s="43"/>
      <c r="C603" s="283" t="s">
        <v>682</v>
      </c>
      <c r="D603" s="284" t="s">
        <v>682</v>
      </c>
      <c r="E603" s="285" t="s">
        <v>1</v>
      </c>
      <c r="F603" s="286">
        <v>304.514</v>
      </c>
      <c r="G603" s="37"/>
      <c r="H603" s="43"/>
    </row>
    <row r="604" spans="1:8" s="2" customFormat="1" ht="16.8" customHeight="1">
      <c r="A604" s="37"/>
      <c r="B604" s="43"/>
      <c r="C604" s="287" t="s">
        <v>682</v>
      </c>
      <c r="D604" s="287" t="s">
        <v>683</v>
      </c>
      <c r="E604" s="15" t="s">
        <v>1</v>
      </c>
      <c r="F604" s="288">
        <v>304.514</v>
      </c>
      <c r="G604" s="37"/>
      <c r="H604" s="43"/>
    </row>
    <row r="605" spans="1:8" s="2" customFormat="1" ht="16.8" customHeight="1">
      <c r="A605" s="37"/>
      <c r="B605" s="43"/>
      <c r="C605" s="283" t="s">
        <v>869</v>
      </c>
      <c r="D605" s="284" t="s">
        <v>869</v>
      </c>
      <c r="E605" s="285" t="s">
        <v>1</v>
      </c>
      <c r="F605" s="286">
        <v>4.44</v>
      </c>
      <c r="G605" s="37"/>
      <c r="H605" s="43"/>
    </row>
    <row r="606" spans="1:8" s="2" customFormat="1" ht="16.8" customHeight="1">
      <c r="A606" s="37"/>
      <c r="B606" s="43"/>
      <c r="C606" s="287" t="s">
        <v>869</v>
      </c>
      <c r="D606" s="287" t="s">
        <v>870</v>
      </c>
      <c r="E606" s="15" t="s">
        <v>1</v>
      </c>
      <c r="F606" s="288">
        <v>4.44</v>
      </c>
      <c r="G606" s="37"/>
      <c r="H606" s="43"/>
    </row>
    <row r="607" spans="1:8" s="2" customFormat="1" ht="16.8" customHeight="1">
      <c r="A607" s="37"/>
      <c r="B607" s="43"/>
      <c r="C607" s="283" t="s">
        <v>986</v>
      </c>
      <c r="D607" s="284" t="s">
        <v>986</v>
      </c>
      <c r="E607" s="285" t="s">
        <v>1</v>
      </c>
      <c r="F607" s="286">
        <v>11.88</v>
      </c>
      <c r="G607" s="37"/>
      <c r="H607" s="43"/>
    </row>
    <row r="608" spans="1:8" s="2" customFormat="1" ht="16.8" customHeight="1">
      <c r="A608" s="37"/>
      <c r="B608" s="43"/>
      <c r="C608" s="287" t="s">
        <v>986</v>
      </c>
      <c r="D608" s="287" t="s">
        <v>987</v>
      </c>
      <c r="E608" s="15" t="s">
        <v>1</v>
      </c>
      <c r="F608" s="288">
        <v>11.88</v>
      </c>
      <c r="G608" s="37"/>
      <c r="H608" s="43"/>
    </row>
    <row r="609" spans="1:8" s="2" customFormat="1" ht="16.8" customHeight="1">
      <c r="A609" s="37"/>
      <c r="B609" s="43"/>
      <c r="C609" s="283" t="s">
        <v>871</v>
      </c>
      <c r="D609" s="284" t="s">
        <v>871</v>
      </c>
      <c r="E609" s="285" t="s">
        <v>1</v>
      </c>
      <c r="F609" s="286">
        <v>8.191</v>
      </c>
      <c r="G609" s="37"/>
      <c r="H609" s="43"/>
    </row>
    <row r="610" spans="1:8" s="2" customFormat="1" ht="16.8" customHeight="1">
      <c r="A610" s="37"/>
      <c r="B610" s="43"/>
      <c r="C610" s="287" t="s">
        <v>871</v>
      </c>
      <c r="D610" s="287" t="s">
        <v>872</v>
      </c>
      <c r="E610" s="15" t="s">
        <v>1</v>
      </c>
      <c r="F610" s="288">
        <v>8.191</v>
      </c>
      <c r="G610" s="37"/>
      <c r="H610" s="43"/>
    </row>
    <row r="611" spans="1:8" s="2" customFormat="1" ht="16.8" customHeight="1">
      <c r="A611" s="37"/>
      <c r="B611" s="43"/>
      <c r="C611" s="283" t="s">
        <v>988</v>
      </c>
      <c r="D611" s="284" t="s">
        <v>988</v>
      </c>
      <c r="E611" s="285" t="s">
        <v>1</v>
      </c>
      <c r="F611" s="286">
        <v>32.164</v>
      </c>
      <c r="G611" s="37"/>
      <c r="H611" s="43"/>
    </row>
    <row r="612" spans="1:8" s="2" customFormat="1" ht="16.8" customHeight="1">
      <c r="A612" s="37"/>
      <c r="B612" s="43"/>
      <c r="C612" s="287" t="s">
        <v>988</v>
      </c>
      <c r="D612" s="287" t="s">
        <v>989</v>
      </c>
      <c r="E612" s="15" t="s">
        <v>1</v>
      </c>
      <c r="F612" s="288">
        <v>32.164</v>
      </c>
      <c r="G612" s="37"/>
      <c r="H612" s="43"/>
    </row>
    <row r="613" spans="1:8" s="2" customFormat="1" ht="16.8" customHeight="1">
      <c r="A613" s="37"/>
      <c r="B613" s="43"/>
      <c r="C613" s="283" t="s">
        <v>873</v>
      </c>
      <c r="D613" s="284" t="s">
        <v>873</v>
      </c>
      <c r="E613" s="285" t="s">
        <v>1</v>
      </c>
      <c r="F613" s="286">
        <v>3.519</v>
      </c>
      <c r="G613" s="37"/>
      <c r="H613" s="43"/>
    </row>
    <row r="614" spans="1:8" s="2" customFormat="1" ht="16.8" customHeight="1">
      <c r="A614" s="37"/>
      <c r="B614" s="43"/>
      <c r="C614" s="287" t="s">
        <v>873</v>
      </c>
      <c r="D614" s="287" t="s">
        <v>874</v>
      </c>
      <c r="E614" s="15" t="s">
        <v>1</v>
      </c>
      <c r="F614" s="288">
        <v>3.519</v>
      </c>
      <c r="G614" s="37"/>
      <c r="H614" s="43"/>
    </row>
    <row r="615" spans="1:8" s="2" customFormat="1" ht="16.8" customHeight="1">
      <c r="A615" s="37"/>
      <c r="B615" s="43"/>
      <c r="C615" s="283" t="s">
        <v>990</v>
      </c>
      <c r="D615" s="284" t="s">
        <v>990</v>
      </c>
      <c r="E615" s="285" t="s">
        <v>1</v>
      </c>
      <c r="F615" s="286">
        <v>20.35</v>
      </c>
      <c r="G615" s="37"/>
      <c r="H615" s="43"/>
    </row>
    <row r="616" spans="1:8" s="2" customFormat="1" ht="16.8" customHeight="1">
      <c r="A616" s="37"/>
      <c r="B616" s="43"/>
      <c r="C616" s="287" t="s">
        <v>990</v>
      </c>
      <c r="D616" s="287" t="s">
        <v>991</v>
      </c>
      <c r="E616" s="15" t="s">
        <v>1</v>
      </c>
      <c r="F616" s="288">
        <v>20.35</v>
      </c>
      <c r="G616" s="37"/>
      <c r="H616" s="43"/>
    </row>
    <row r="617" spans="1:8" s="2" customFormat="1" ht="16.8" customHeight="1">
      <c r="A617" s="37"/>
      <c r="B617" s="43"/>
      <c r="C617" s="283" t="s">
        <v>875</v>
      </c>
      <c r="D617" s="284" t="s">
        <v>875</v>
      </c>
      <c r="E617" s="285" t="s">
        <v>1</v>
      </c>
      <c r="F617" s="286">
        <v>371.908</v>
      </c>
      <c r="G617" s="37"/>
      <c r="H617" s="43"/>
    </row>
    <row r="618" spans="1:8" s="2" customFormat="1" ht="12">
      <c r="A618" s="37"/>
      <c r="B618" s="43"/>
      <c r="C618" s="287" t="s">
        <v>875</v>
      </c>
      <c r="D618" s="287" t="s">
        <v>876</v>
      </c>
      <c r="E618" s="15" t="s">
        <v>1</v>
      </c>
      <c r="F618" s="288">
        <v>371.908</v>
      </c>
      <c r="G618" s="37"/>
      <c r="H618" s="43"/>
    </row>
    <row r="619" spans="1:8" s="2" customFormat="1" ht="16.8" customHeight="1">
      <c r="A619" s="37"/>
      <c r="B619" s="43"/>
      <c r="C619" s="283" t="s">
        <v>992</v>
      </c>
      <c r="D619" s="284" t="s">
        <v>992</v>
      </c>
      <c r="E619" s="285" t="s">
        <v>1</v>
      </c>
      <c r="F619" s="286">
        <v>77.825</v>
      </c>
      <c r="G619" s="37"/>
      <c r="H619" s="43"/>
    </row>
    <row r="620" spans="1:8" s="2" customFormat="1" ht="16.8" customHeight="1">
      <c r="A620" s="37"/>
      <c r="B620" s="43"/>
      <c r="C620" s="287" t="s">
        <v>992</v>
      </c>
      <c r="D620" s="287" t="s">
        <v>993</v>
      </c>
      <c r="E620" s="15" t="s">
        <v>1</v>
      </c>
      <c r="F620" s="288">
        <v>77.825</v>
      </c>
      <c r="G620" s="37"/>
      <c r="H620" s="43"/>
    </row>
    <row r="621" spans="1:8" s="2" customFormat="1" ht="16.8" customHeight="1">
      <c r="A621" s="37"/>
      <c r="B621" s="43"/>
      <c r="C621" s="283" t="s">
        <v>994</v>
      </c>
      <c r="D621" s="284" t="s">
        <v>994</v>
      </c>
      <c r="E621" s="285" t="s">
        <v>1</v>
      </c>
      <c r="F621" s="286">
        <v>31.35</v>
      </c>
      <c r="G621" s="37"/>
      <c r="H621" s="43"/>
    </row>
    <row r="622" spans="1:8" s="2" customFormat="1" ht="16.8" customHeight="1">
      <c r="A622" s="37"/>
      <c r="B622" s="43"/>
      <c r="C622" s="287" t="s">
        <v>994</v>
      </c>
      <c r="D622" s="287" t="s">
        <v>995</v>
      </c>
      <c r="E622" s="15" t="s">
        <v>1</v>
      </c>
      <c r="F622" s="288">
        <v>31.35</v>
      </c>
      <c r="G622" s="37"/>
      <c r="H622" s="43"/>
    </row>
    <row r="623" spans="1:8" s="2" customFormat="1" ht="16.8" customHeight="1">
      <c r="A623" s="37"/>
      <c r="B623" s="43"/>
      <c r="C623" s="283" t="s">
        <v>996</v>
      </c>
      <c r="D623" s="284" t="s">
        <v>996</v>
      </c>
      <c r="E623" s="285" t="s">
        <v>1</v>
      </c>
      <c r="F623" s="286">
        <v>10</v>
      </c>
      <c r="G623" s="37"/>
      <c r="H623" s="43"/>
    </row>
    <row r="624" spans="1:8" s="2" customFormat="1" ht="16.8" customHeight="1">
      <c r="A624" s="37"/>
      <c r="B624" s="43"/>
      <c r="C624" s="287" t="s">
        <v>996</v>
      </c>
      <c r="D624" s="287" t="s">
        <v>997</v>
      </c>
      <c r="E624" s="15" t="s">
        <v>1</v>
      </c>
      <c r="F624" s="288">
        <v>10</v>
      </c>
      <c r="G624" s="37"/>
      <c r="H624" s="43"/>
    </row>
    <row r="625" spans="1:8" s="2" customFormat="1" ht="16.8" customHeight="1">
      <c r="A625" s="37"/>
      <c r="B625" s="43"/>
      <c r="C625" s="283" t="s">
        <v>998</v>
      </c>
      <c r="D625" s="284" t="s">
        <v>998</v>
      </c>
      <c r="E625" s="285" t="s">
        <v>1</v>
      </c>
      <c r="F625" s="286">
        <v>2.036</v>
      </c>
      <c r="G625" s="37"/>
      <c r="H625" s="43"/>
    </row>
    <row r="626" spans="1:8" s="2" customFormat="1" ht="16.8" customHeight="1">
      <c r="A626" s="37"/>
      <c r="B626" s="43"/>
      <c r="C626" s="287" t="s">
        <v>998</v>
      </c>
      <c r="D626" s="287" t="s">
        <v>999</v>
      </c>
      <c r="E626" s="15" t="s">
        <v>1</v>
      </c>
      <c r="F626" s="288">
        <v>2.036</v>
      </c>
      <c r="G626" s="37"/>
      <c r="H626" s="43"/>
    </row>
    <row r="627" spans="1:8" s="2" customFormat="1" ht="16.8" customHeight="1">
      <c r="A627" s="37"/>
      <c r="B627" s="43"/>
      <c r="C627" s="283" t="s">
        <v>1000</v>
      </c>
      <c r="D627" s="284" t="s">
        <v>1000</v>
      </c>
      <c r="E627" s="285" t="s">
        <v>1</v>
      </c>
      <c r="F627" s="286">
        <v>5.2</v>
      </c>
      <c r="G627" s="37"/>
      <c r="H627" s="43"/>
    </row>
    <row r="628" spans="1:8" s="2" customFormat="1" ht="12">
      <c r="A628" s="37"/>
      <c r="B628" s="43"/>
      <c r="C628" s="287" t="s">
        <v>1000</v>
      </c>
      <c r="D628" s="287" t="s">
        <v>1001</v>
      </c>
      <c r="E628" s="15" t="s">
        <v>1</v>
      </c>
      <c r="F628" s="288">
        <v>5.2</v>
      </c>
      <c r="G628" s="37"/>
      <c r="H628" s="43"/>
    </row>
    <row r="629" spans="1:8" s="2" customFormat="1" ht="16.8" customHeight="1">
      <c r="A629" s="37"/>
      <c r="B629" s="43"/>
      <c r="C629" s="283" t="s">
        <v>1002</v>
      </c>
      <c r="D629" s="284" t="s">
        <v>1002</v>
      </c>
      <c r="E629" s="285" t="s">
        <v>1</v>
      </c>
      <c r="F629" s="286">
        <v>7.2</v>
      </c>
      <c r="G629" s="37"/>
      <c r="H629" s="43"/>
    </row>
    <row r="630" spans="1:8" s="2" customFormat="1" ht="16.8" customHeight="1">
      <c r="A630" s="37"/>
      <c r="B630" s="43"/>
      <c r="C630" s="287" t="s">
        <v>1002</v>
      </c>
      <c r="D630" s="287" t="s">
        <v>1003</v>
      </c>
      <c r="E630" s="15" t="s">
        <v>1</v>
      </c>
      <c r="F630" s="288">
        <v>7.2</v>
      </c>
      <c r="G630" s="37"/>
      <c r="H630" s="43"/>
    </row>
    <row r="631" spans="1:8" s="2" customFormat="1" ht="16.8" customHeight="1">
      <c r="A631" s="37"/>
      <c r="B631" s="43"/>
      <c r="C631" s="283" t="s">
        <v>1004</v>
      </c>
      <c r="D631" s="284" t="s">
        <v>1004</v>
      </c>
      <c r="E631" s="285" t="s">
        <v>1</v>
      </c>
      <c r="F631" s="286">
        <v>21.42</v>
      </c>
      <c r="G631" s="37"/>
      <c r="H631" s="43"/>
    </row>
    <row r="632" spans="1:8" s="2" customFormat="1" ht="16.8" customHeight="1">
      <c r="A632" s="37"/>
      <c r="B632" s="43"/>
      <c r="C632" s="287" t="s">
        <v>1004</v>
      </c>
      <c r="D632" s="287" t="s">
        <v>1005</v>
      </c>
      <c r="E632" s="15" t="s">
        <v>1</v>
      </c>
      <c r="F632" s="288">
        <v>21.42</v>
      </c>
      <c r="G632" s="37"/>
      <c r="H632" s="43"/>
    </row>
    <row r="633" spans="1:8" s="2" customFormat="1" ht="16.8" customHeight="1">
      <c r="A633" s="37"/>
      <c r="B633" s="43"/>
      <c r="C633" s="283" t="s">
        <v>1006</v>
      </c>
      <c r="D633" s="284" t="s">
        <v>1006</v>
      </c>
      <c r="E633" s="285" t="s">
        <v>1</v>
      </c>
      <c r="F633" s="286">
        <v>100.8</v>
      </c>
      <c r="G633" s="37"/>
      <c r="H633" s="43"/>
    </row>
    <row r="634" spans="1:8" s="2" customFormat="1" ht="16.8" customHeight="1">
      <c r="A634" s="37"/>
      <c r="B634" s="43"/>
      <c r="C634" s="287" t="s">
        <v>1006</v>
      </c>
      <c r="D634" s="287" t="s">
        <v>1007</v>
      </c>
      <c r="E634" s="15" t="s">
        <v>1</v>
      </c>
      <c r="F634" s="288">
        <v>100.8</v>
      </c>
      <c r="G634" s="37"/>
      <c r="H634" s="43"/>
    </row>
    <row r="635" spans="1:8" s="2" customFormat="1" ht="16.8" customHeight="1">
      <c r="A635" s="37"/>
      <c r="B635" s="43"/>
      <c r="C635" s="283" t="s">
        <v>1008</v>
      </c>
      <c r="D635" s="284" t="s">
        <v>1008</v>
      </c>
      <c r="E635" s="285" t="s">
        <v>1</v>
      </c>
      <c r="F635" s="286">
        <v>1070.815</v>
      </c>
      <c r="G635" s="37"/>
      <c r="H635" s="43"/>
    </row>
    <row r="636" spans="1:8" s="2" customFormat="1" ht="12">
      <c r="A636" s="37"/>
      <c r="B636" s="43"/>
      <c r="C636" s="287" t="s">
        <v>1008</v>
      </c>
      <c r="D636" s="287" t="s">
        <v>1009</v>
      </c>
      <c r="E636" s="15" t="s">
        <v>1</v>
      </c>
      <c r="F636" s="288">
        <v>1070.815</v>
      </c>
      <c r="G636" s="37"/>
      <c r="H636" s="43"/>
    </row>
    <row r="637" spans="1:8" s="2" customFormat="1" ht="26.4" customHeight="1">
      <c r="A637" s="37"/>
      <c r="B637" s="43"/>
      <c r="C637" s="282" t="s">
        <v>3697</v>
      </c>
      <c r="D637" s="282" t="s">
        <v>100</v>
      </c>
      <c r="E637" s="37"/>
      <c r="F637" s="37"/>
      <c r="G637" s="37"/>
      <c r="H637" s="43"/>
    </row>
    <row r="638" spans="1:8" s="2" customFormat="1" ht="16.8" customHeight="1">
      <c r="A638" s="37"/>
      <c r="B638" s="43"/>
      <c r="C638" s="283" t="s">
        <v>326</v>
      </c>
      <c r="D638" s="284" t="s">
        <v>326</v>
      </c>
      <c r="E638" s="285" t="s">
        <v>1</v>
      </c>
      <c r="F638" s="286">
        <v>216.1</v>
      </c>
      <c r="G638" s="37"/>
      <c r="H638" s="43"/>
    </row>
    <row r="639" spans="1:8" s="2" customFormat="1" ht="16.8" customHeight="1">
      <c r="A639" s="37"/>
      <c r="B639" s="43"/>
      <c r="C639" s="287" t="s">
        <v>326</v>
      </c>
      <c r="D639" s="287" t="s">
        <v>1758</v>
      </c>
      <c r="E639" s="15" t="s">
        <v>1</v>
      </c>
      <c r="F639" s="288">
        <v>216.1</v>
      </c>
      <c r="G639" s="37"/>
      <c r="H639" s="43"/>
    </row>
    <row r="640" spans="1:8" s="2" customFormat="1" ht="16.8" customHeight="1">
      <c r="A640" s="37"/>
      <c r="B640" s="43"/>
      <c r="C640" s="283" t="s">
        <v>381</v>
      </c>
      <c r="D640" s="284" t="s">
        <v>381</v>
      </c>
      <c r="E640" s="285" t="s">
        <v>1</v>
      </c>
      <c r="F640" s="286">
        <v>200</v>
      </c>
      <c r="G640" s="37"/>
      <c r="H640" s="43"/>
    </row>
    <row r="641" spans="1:8" s="2" customFormat="1" ht="16.8" customHeight="1">
      <c r="A641" s="37"/>
      <c r="B641" s="43"/>
      <c r="C641" s="287" t="s">
        <v>381</v>
      </c>
      <c r="D641" s="287" t="s">
        <v>1801</v>
      </c>
      <c r="E641" s="15" t="s">
        <v>1</v>
      </c>
      <c r="F641" s="288">
        <v>200</v>
      </c>
      <c r="G641" s="37"/>
      <c r="H641" s="43"/>
    </row>
    <row r="642" spans="1:8" s="2" customFormat="1" ht="16.8" customHeight="1">
      <c r="A642" s="37"/>
      <c r="B642" s="43"/>
      <c r="C642" s="283" t="s">
        <v>389</v>
      </c>
      <c r="D642" s="284" t="s">
        <v>389</v>
      </c>
      <c r="E642" s="285" t="s">
        <v>1</v>
      </c>
      <c r="F642" s="286">
        <v>1.12</v>
      </c>
      <c r="G642" s="37"/>
      <c r="H642" s="43"/>
    </row>
    <row r="643" spans="1:8" s="2" customFormat="1" ht="16.8" customHeight="1">
      <c r="A643" s="37"/>
      <c r="B643" s="43"/>
      <c r="C643" s="287" t="s">
        <v>389</v>
      </c>
      <c r="D643" s="287" t="s">
        <v>1805</v>
      </c>
      <c r="E643" s="15" t="s">
        <v>1</v>
      </c>
      <c r="F643" s="288">
        <v>1.12</v>
      </c>
      <c r="G643" s="37"/>
      <c r="H643" s="43"/>
    </row>
    <row r="644" spans="1:8" s="2" customFormat="1" ht="16.8" customHeight="1">
      <c r="A644" s="37"/>
      <c r="B644" s="43"/>
      <c r="C644" s="283" t="s">
        <v>395</v>
      </c>
      <c r="D644" s="284" t="s">
        <v>395</v>
      </c>
      <c r="E644" s="285" t="s">
        <v>1</v>
      </c>
      <c r="F644" s="286">
        <v>20</v>
      </c>
      <c r="G644" s="37"/>
      <c r="H644" s="43"/>
    </row>
    <row r="645" spans="1:8" s="2" customFormat="1" ht="16.8" customHeight="1">
      <c r="A645" s="37"/>
      <c r="B645" s="43"/>
      <c r="C645" s="287" t="s">
        <v>395</v>
      </c>
      <c r="D645" s="287" t="s">
        <v>1810</v>
      </c>
      <c r="E645" s="15" t="s">
        <v>1</v>
      </c>
      <c r="F645" s="288">
        <v>20</v>
      </c>
      <c r="G645" s="37"/>
      <c r="H645" s="43"/>
    </row>
    <row r="646" spans="1:8" s="2" customFormat="1" ht="16.8" customHeight="1">
      <c r="A646" s="37"/>
      <c r="B646" s="43"/>
      <c r="C646" s="283" t="s">
        <v>225</v>
      </c>
      <c r="D646" s="284" t="s">
        <v>225</v>
      </c>
      <c r="E646" s="285" t="s">
        <v>1</v>
      </c>
      <c r="F646" s="286">
        <v>42</v>
      </c>
      <c r="G646" s="37"/>
      <c r="H646" s="43"/>
    </row>
    <row r="647" spans="1:8" s="2" customFormat="1" ht="16.8" customHeight="1">
      <c r="A647" s="37"/>
      <c r="B647" s="43"/>
      <c r="C647" s="287" t="s">
        <v>225</v>
      </c>
      <c r="D647" s="287" t="s">
        <v>1814</v>
      </c>
      <c r="E647" s="15" t="s">
        <v>1</v>
      </c>
      <c r="F647" s="288">
        <v>42</v>
      </c>
      <c r="G647" s="37"/>
      <c r="H647" s="43"/>
    </row>
    <row r="648" spans="1:8" s="2" customFormat="1" ht="16.8" customHeight="1">
      <c r="A648" s="37"/>
      <c r="B648" s="43"/>
      <c r="C648" s="283" t="s">
        <v>256</v>
      </c>
      <c r="D648" s="284" t="s">
        <v>256</v>
      </c>
      <c r="E648" s="285" t="s">
        <v>1</v>
      </c>
      <c r="F648" s="286">
        <v>4</v>
      </c>
      <c r="G648" s="37"/>
      <c r="H648" s="43"/>
    </row>
    <row r="649" spans="1:8" s="2" customFormat="1" ht="16.8" customHeight="1">
      <c r="A649" s="37"/>
      <c r="B649" s="43"/>
      <c r="C649" s="287" t="s">
        <v>256</v>
      </c>
      <c r="D649" s="287" t="s">
        <v>1822</v>
      </c>
      <c r="E649" s="15" t="s">
        <v>1</v>
      </c>
      <c r="F649" s="288">
        <v>4</v>
      </c>
      <c r="G649" s="37"/>
      <c r="H649" s="43"/>
    </row>
    <row r="650" spans="1:8" s="2" customFormat="1" ht="16.8" customHeight="1">
      <c r="A650" s="37"/>
      <c r="B650" s="43"/>
      <c r="C650" s="283" t="s">
        <v>418</v>
      </c>
      <c r="D650" s="284" t="s">
        <v>418</v>
      </c>
      <c r="E650" s="285" t="s">
        <v>1</v>
      </c>
      <c r="F650" s="286">
        <v>1.12</v>
      </c>
      <c r="G650" s="37"/>
      <c r="H650" s="43"/>
    </row>
    <row r="651" spans="1:8" s="2" customFormat="1" ht="16.8" customHeight="1">
      <c r="A651" s="37"/>
      <c r="B651" s="43"/>
      <c r="C651" s="287" t="s">
        <v>418</v>
      </c>
      <c r="D651" s="287" t="s">
        <v>1826</v>
      </c>
      <c r="E651" s="15" t="s">
        <v>1</v>
      </c>
      <c r="F651" s="288">
        <v>1.12</v>
      </c>
      <c r="G651" s="37"/>
      <c r="H651" s="43"/>
    </row>
    <row r="652" spans="1:8" s="2" customFormat="1" ht="16.8" customHeight="1">
      <c r="A652" s="37"/>
      <c r="B652" s="43"/>
      <c r="C652" s="283" t="s">
        <v>424</v>
      </c>
      <c r="D652" s="284" t="s">
        <v>424</v>
      </c>
      <c r="E652" s="285" t="s">
        <v>1</v>
      </c>
      <c r="F652" s="286">
        <v>31</v>
      </c>
      <c r="G652" s="37"/>
      <c r="H652" s="43"/>
    </row>
    <row r="653" spans="1:8" s="2" customFormat="1" ht="16.8" customHeight="1">
      <c r="A653" s="37"/>
      <c r="B653" s="43"/>
      <c r="C653" s="287" t="s">
        <v>424</v>
      </c>
      <c r="D653" s="287" t="s">
        <v>1830</v>
      </c>
      <c r="E653" s="15" t="s">
        <v>1</v>
      </c>
      <c r="F653" s="288">
        <v>31</v>
      </c>
      <c r="G653" s="37"/>
      <c r="H653" s="43"/>
    </row>
    <row r="654" spans="1:8" s="2" customFormat="1" ht="16.8" customHeight="1">
      <c r="A654" s="37"/>
      <c r="B654" s="43"/>
      <c r="C654" s="283" t="s">
        <v>334</v>
      </c>
      <c r="D654" s="284" t="s">
        <v>334</v>
      </c>
      <c r="E654" s="285" t="s">
        <v>1</v>
      </c>
      <c r="F654" s="286">
        <v>13.5</v>
      </c>
      <c r="G654" s="37"/>
      <c r="H654" s="43"/>
    </row>
    <row r="655" spans="1:8" s="2" customFormat="1" ht="16.8" customHeight="1">
      <c r="A655" s="37"/>
      <c r="B655" s="43"/>
      <c r="C655" s="287" t="s">
        <v>334</v>
      </c>
      <c r="D655" s="287" t="s">
        <v>1764</v>
      </c>
      <c r="E655" s="15" t="s">
        <v>1</v>
      </c>
      <c r="F655" s="288">
        <v>13.5</v>
      </c>
      <c r="G655" s="37"/>
      <c r="H655" s="43"/>
    </row>
    <row r="656" spans="1:8" s="2" customFormat="1" ht="16.8" customHeight="1">
      <c r="A656" s="37"/>
      <c r="B656" s="43"/>
      <c r="C656" s="283" t="s">
        <v>463</v>
      </c>
      <c r="D656" s="284" t="s">
        <v>463</v>
      </c>
      <c r="E656" s="285" t="s">
        <v>1</v>
      </c>
      <c r="F656" s="286">
        <v>1</v>
      </c>
      <c r="G656" s="37"/>
      <c r="H656" s="43"/>
    </row>
    <row r="657" spans="1:8" s="2" customFormat="1" ht="16.8" customHeight="1">
      <c r="A657" s="37"/>
      <c r="B657" s="43"/>
      <c r="C657" s="287" t="s">
        <v>463</v>
      </c>
      <c r="D657" s="287" t="s">
        <v>90</v>
      </c>
      <c r="E657" s="15" t="s">
        <v>1</v>
      </c>
      <c r="F657" s="288">
        <v>1</v>
      </c>
      <c r="G657" s="37"/>
      <c r="H657" s="43"/>
    </row>
    <row r="658" spans="1:8" s="2" customFormat="1" ht="16.8" customHeight="1">
      <c r="A658" s="37"/>
      <c r="B658" s="43"/>
      <c r="C658" s="283" t="s">
        <v>474</v>
      </c>
      <c r="D658" s="284" t="s">
        <v>474</v>
      </c>
      <c r="E658" s="285" t="s">
        <v>1</v>
      </c>
      <c r="F658" s="286">
        <v>3</v>
      </c>
      <c r="G658" s="37"/>
      <c r="H658" s="43"/>
    </row>
    <row r="659" spans="1:8" s="2" customFormat="1" ht="16.8" customHeight="1">
      <c r="A659" s="37"/>
      <c r="B659" s="43"/>
      <c r="C659" s="287" t="s">
        <v>474</v>
      </c>
      <c r="D659" s="287" t="s">
        <v>167</v>
      </c>
      <c r="E659" s="15" t="s">
        <v>1</v>
      </c>
      <c r="F659" s="288">
        <v>3</v>
      </c>
      <c r="G659" s="37"/>
      <c r="H659" s="43"/>
    </row>
    <row r="660" spans="1:8" s="2" customFormat="1" ht="16.8" customHeight="1">
      <c r="A660" s="37"/>
      <c r="B660" s="43"/>
      <c r="C660" s="283" t="s">
        <v>339</v>
      </c>
      <c r="D660" s="284" t="s">
        <v>339</v>
      </c>
      <c r="E660" s="285" t="s">
        <v>1</v>
      </c>
      <c r="F660" s="286">
        <v>13.5</v>
      </c>
      <c r="G660" s="37"/>
      <c r="H660" s="43"/>
    </row>
    <row r="661" spans="1:8" s="2" customFormat="1" ht="16.8" customHeight="1">
      <c r="A661" s="37"/>
      <c r="B661" s="43"/>
      <c r="C661" s="287" t="s">
        <v>339</v>
      </c>
      <c r="D661" s="287" t="s">
        <v>1768</v>
      </c>
      <c r="E661" s="15" t="s">
        <v>1</v>
      </c>
      <c r="F661" s="288">
        <v>13.5</v>
      </c>
      <c r="G661" s="37"/>
      <c r="H661" s="43"/>
    </row>
    <row r="662" spans="1:8" s="2" customFormat="1" ht="16.8" customHeight="1">
      <c r="A662" s="37"/>
      <c r="B662" s="43"/>
      <c r="C662" s="283" t="s">
        <v>582</v>
      </c>
      <c r="D662" s="284" t="s">
        <v>582</v>
      </c>
      <c r="E662" s="285" t="s">
        <v>1</v>
      </c>
      <c r="F662" s="286">
        <v>16</v>
      </c>
      <c r="G662" s="37"/>
      <c r="H662" s="43"/>
    </row>
    <row r="663" spans="1:8" s="2" customFormat="1" ht="16.8" customHeight="1">
      <c r="A663" s="37"/>
      <c r="B663" s="43"/>
      <c r="C663" s="287" t="s">
        <v>582</v>
      </c>
      <c r="D663" s="287" t="s">
        <v>1894</v>
      </c>
      <c r="E663" s="15" t="s">
        <v>1</v>
      </c>
      <c r="F663" s="288">
        <v>16</v>
      </c>
      <c r="G663" s="37"/>
      <c r="H663" s="43"/>
    </row>
    <row r="664" spans="1:8" s="2" customFormat="1" ht="16.8" customHeight="1">
      <c r="A664" s="37"/>
      <c r="B664" s="43"/>
      <c r="C664" s="283" t="s">
        <v>1906</v>
      </c>
      <c r="D664" s="284" t="s">
        <v>1906</v>
      </c>
      <c r="E664" s="285" t="s">
        <v>1</v>
      </c>
      <c r="F664" s="286">
        <v>127.776</v>
      </c>
      <c r="G664" s="37"/>
      <c r="H664" s="43"/>
    </row>
    <row r="665" spans="1:8" s="2" customFormat="1" ht="16.8" customHeight="1">
      <c r="A665" s="37"/>
      <c r="B665" s="43"/>
      <c r="C665" s="287" t="s">
        <v>1906</v>
      </c>
      <c r="D665" s="287" t="s">
        <v>1907</v>
      </c>
      <c r="E665" s="15" t="s">
        <v>1</v>
      </c>
      <c r="F665" s="288">
        <v>127.776</v>
      </c>
      <c r="G665" s="37"/>
      <c r="H665" s="43"/>
    </row>
    <row r="666" spans="1:8" s="2" customFormat="1" ht="16.8" customHeight="1">
      <c r="A666" s="37"/>
      <c r="B666" s="43"/>
      <c r="C666" s="283" t="s">
        <v>345</v>
      </c>
      <c r="D666" s="284" t="s">
        <v>345</v>
      </c>
      <c r="E666" s="285" t="s">
        <v>1</v>
      </c>
      <c r="F666" s="286">
        <v>202.6</v>
      </c>
      <c r="G666" s="37"/>
      <c r="H666" s="43"/>
    </row>
    <row r="667" spans="1:8" s="2" customFormat="1" ht="16.8" customHeight="1">
      <c r="A667" s="37"/>
      <c r="B667" s="43"/>
      <c r="C667" s="287" t="s">
        <v>345</v>
      </c>
      <c r="D667" s="287" t="s">
        <v>1771</v>
      </c>
      <c r="E667" s="15" t="s">
        <v>1</v>
      </c>
      <c r="F667" s="288">
        <v>202.6</v>
      </c>
      <c r="G667" s="37"/>
      <c r="H667" s="43"/>
    </row>
    <row r="668" spans="1:8" s="2" customFormat="1" ht="16.8" customHeight="1">
      <c r="A668" s="37"/>
      <c r="B668" s="43"/>
      <c r="C668" s="283" t="s">
        <v>597</v>
      </c>
      <c r="D668" s="284" t="s">
        <v>597</v>
      </c>
      <c r="E668" s="285" t="s">
        <v>1</v>
      </c>
      <c r="F668" s="286">
        <v>11.616</v>
      </c>
      <c r="G668" s="37"/>
      <c r="H668" s="43"/>
    </row>
    <row r="669" spans="1:8" s="2" customFormat="1" ht="16.8" customHeight="1">
      <c r="A669" s="37"/>
      <c r="B669" s="43"/>
      <c r="C669" s="287" t="s">
        <v>597</v>
      </c>
      <c r="D669" s="287" t="s">
        <v>1913</v>
      </c>
      <c r="E669" s="15" t="s">
        <v>1</v>
      </c>
      <c r="F669" s="288">
        <v>11.616</v>
      </c>
      <c r="G669" s="37"/>
      <c r="H669" s="43"/>
    </row>
    <row r="670" spans="1:8" s="2" customFormat="1" ht="16.8" customHeight="1">
      <c r="A670" s="37"/>
      <c r="B670" s="43"/>
      <c r="C670" s="283" t="s">
        <v>603</v>
      </c>
      <c r="D670" s="284" t="s">
        <v>603</v>
      </c>
      <c r="E670" s="285" t="s">
        <v>1</v>
      </c>
      <c r="F670" s="286">
        <v>3</v>
      </c>
      <c r="G670" s="37"/>
      <c r="H670" s="43"/>
    </row>
    <row r="671" spans="1:8" s="2" customFormat="1" ht="16.8" customHeight="1">
      <c r="A671" s="37"/>
      <c r="B671" s="43"/>
      <c r="C671" s="287" t="s">
        <v>603</v>
      </c>
      <c r="D671" s="287" t="s">
        <v>167</v>
      </c>
      <c r="E671" s="15" t="s">
        <v>1</v>
      </c>
      <c r="F671" s="288">
        <v>3</v>
      </c>
      <c r="G671" s="37"/>
      <c r="H671" s="43"/>
    </row>
    <row r="672" spans="1:8" s="2" customFormat="1" ht="16.8" customHeight="1">
      <c r="A672" s="37"/>
      <c r="B672" s="43"/>
      <c r="C672" s="283" t="s">
        <v>1776</v>
      </c>
      <c r="D672" s="284" t="s">
        <v>1776</v>
      </c>
      <c r="E672" s="285" t="s">
        <v>1</v>
      </c>
      <c r="F672" s="286">
        <v>1.61</v>
      </c>
      <c r="G672" s="37"/>
      <c r="H672" s="43"/>
    </row>
    <row r="673" spans="1:8" s="2" customFormat="1" ht="16.8" customHeight="1">
      <c r="A673" s="37"/>
      <c r="B673" s="43"/>
      <c r="C673" s="287" t="s">
        <v>1776</v>
      </c>
      <c r="D673" s="287" t="s">
        <v>1777</v>
      </c>
      <c r="E673" s="15" t="s">
        <v>1</v>
      </c>
      <c r="F673" s="288">
        <v>1.61</v>
      </c>
      <c r="G673" s="37"/>
      <c r="H673" s="43"/>
    </row>
    <row r="674" spans="1:8" s="2" customFormat="1" ht="16.8" customHeight="1">
      <c r="A674" s="37"/>
      <c r="B674" s="43"/>
      <c r="C674" s="283" t="s">
        <v>356</v>
      </c>
      <c r="D674" s="284" t="s">
        <v>356</v>
      </c>
      <c r="E674" s="285" t="s">
        <v>1</v>
      </c>
      <c r="F674" s="286">
        <v>6.5</v>
      </c>
      <c r="G674" s="37"/>
      <c r="H674" s="43"/>
    </row>
    <row r="675" spans="1:8" s="2" customFormat="1" ht="16.8" customHeight="1">
      <c r="A675" s="37"/>
      <c r="B675" s="43"/>
      <c r="C675" s="287" t="s">
        <v>356</v>
      </c>
      <c r="D675" s="287" t="s">
        <v>1782</v>
      </c>
      <c r="E675" s="15" t="s">
        <v>1</v>
      </c>
      <c r="F675" s="288">
        <v>6.5</v>
      </c>
      <c r="G675" s="37"/>
      <c r="H675" s="43"/>
    </row>
    <row r="676" spans="1:8" s="2" customFormat="1" ht="16.8" customHeight="1">
      <c r="A676" s="37"/>
      <c r="B676" s="43"/>
      <c r="C676" s="283" t="s">
        <v>365</v>
      </c>
      <c r="D676" s="284" t="s">
        <v>365</v>
      </c>
      <c r="E676" s="285" t="s">
        <v>1</v>
      </c>
      <c r="F676" s="286">
        <v>6.5</v>
      </c>
      <c r="G676" s="37"/>
      <c r="H676" s="43"/>
    </row>
    <row r="677" spans="1:8" s="2" customFormat="1" ht="16.8" customHeight="1">
      <c r="A677" s="37"/>
      <c r="B677" s="43"/>
      <c r="C677" s="287" t="s">
        <v>365</v>
      </c>
      <c r="D677" s="287" t="s">
        <v>1785</v>
      </c>
      <c r="E677" s="15" t="s">
        <v>1</v>
      </c>
      <c r="F677" s="288">
        <v>6.5</v>
      </c>
      <c r="G677" s="37"/>
      <c r="H677" s="43"/>
    </row>
    <row r="678" spans="1:8" s="2" customFormat="1" ht="16.8" customHeight="1">
      <c r="A678" s="37"/>
      <c r="B678" s="43"/>
      <c r="C678" s="283" t="s">
        <v>1788</v>
      </c>
      <c r="D678" s="284" t="s">
        <v>1788</v>
      </c>
      <c r="E678" s="285" t="s">
        <v>1</v>
      </c>
      <c r="F678" s="286">
        <v>0.192</v>
      </c>
      <c r="G678" s="37"/>
      <c r="H678" s="43"/>
    </row>
    <row r="679" spans="1:8" s="2" customFormat="1" ht="16.8" customHeight="1">
      <c r="A679" s="37"/>
      <c r="B679" s="43"/>
      <c r="C679" s="287" t="s">
        <v>1788</v>
      </c>
      <c r="D679" s="287" t="s">
        <v>1789</v>
      </c>
      <c r="E679" s="15" t="s">
        <v>1</v>
      </c>
      <c r="F679" s="288">
        <v>0.192</v>
      </c>
      <c r="G679" s="37"/>
      <c r="H679" s="43"/>
    </row>
    <row r="680" spans="1:8" s="2" customFormat="1" ht="16.8" customHeight="1">
      <c r="A680" s="37"/>
      <c r="B680" s="43"/>
      <c r="C680" s="283" t="s">
        <v>375</v>
      </c>
      <c r="D680" s="284" t="s">
        <v>375</v>
      </c>
      <c r="E680" s="285" t="s">
        <v>1</v>
      </c>
      <c r="F680" s="286">
        <v>5.28</v>
      </c>
      <c r="G680" s="37"/>
      <c r="H680" s="43"/>
    </row>
    <row r="681" spans="1:8" s="2" customFormat="1" ht="16.8" customHeight="1">
      <c r="A681" s="37"/>
      <c r="B681" s="43"/>
      <c r="C681" s="287" t="s">
        <v>375</v>
      </c>
      <c r="D681" s="287" t="s">
        <v>1794</v>
      </c>
      <c r="E681" s="15" t="s">
        <v>1</v>
      </c>
      <c r="F681" s="288">
        <v>5.28</v>
      </c>
      <c r="G681" s="37"/>
      <c r="H681" s="43"/>
    </row>
    <row r="682" spans="1:8" s="2" customFormat="1" ht="16.8" customHeight="1">
      <c r="A682" s="37"/>
      <c r="B682" s="43"/>
      <c r="C682" s="283" t="s">
        <v>328</v>
      </c>
      <c r="D682" s="284" t="s">
        <v>328</v>
      </c>
      <c r="E682" s="285" t="s">
        <v>1</v>
      </c>
      <c r="F682" s="286">
        <v>216.1</v>
      </c>
      <c r="G682" s="37"/>
      <c r="H682" s="43"/>
    </row>
    <row r="683" spans="1:8" s="2" customFormat="1" ht="16.8" customHeight="1">
      <c r="A683" s="37"/>
      <c r="B683" s="43"/>
      <c r="C683" s="287" t="s">
        <v>328</v>
      </c>
      <c r="D683" s="287" t="s">
        <v>1759</v>
      </c>
      <c r="E683" s="15" t="s">
        <v>1</v>
      </c>
      <c r="F683" s="288">
        <v>216.1</v>
      </c>
      <c r="G683" s="37"/>
      <c r="H683" s="43"/>
    </row>
    <row r="684" spans="1:8" s="2" customFormat="1" ht="16.8" customHeight="1">
      <c r="A684" s="37"/>
      <c r="B684" s="43"/>
      <c r="C684" s="283" t="s">
        <v>383</v>
      </c>
      <c r="D684" s="284" t="s">
        <v>383</v>
      </c>
      <c r="E684" s="285" t="s">
        <v>1</v>
      </c>
      <c r="F684" s="286">
        <v>200</v>
      </c>
      <c r="G684" s="37"/>
      <c r="H684" s="43"/>
    </row>
    <row r="685" spans="1:8" s="2" customFormat="1" ht="16.8" customHeight="1">
      <c r="A685" s="37"/>
      <c r="B685" s="43"/>
      <c r="C685" s="287" t="s">
        <v>383</v>
      </c>
      <c r="D685" s="287" t="s">
        <v>1802</v>
      </c>
      <c r="E685" s="15" t="s">
        <v>1</v>
      </c>
      <c r="F685" s="288">
        <v>200</v>
      </c>
      <c r="G685" s="37"/>
      <c r="H685" s="43"/>
    </row>
    <row r="686" spans="1:8" s="2" customFormat="1" ht="16.8" customHeight="1">
      <c r="A686" s="37"/>
      <c r="B686" s="43"/>
      <c r="C686" s="283" t="s">
        <v>397</v>
      </c>
      <c r="D686" s="284" t="s">
        <v>397</v>
      </c>
      <c r="E686" s="285" t="s">
        <v>1</v>
      </c>
      <c r="F686" s="286">
        <v>20</v>
      </c>
      <c r="G686" s="37"/>
      <c r="H686" s="43"/>
    </row>
    <row r="687" spans="1:8" s="2" customFormat="1" ht="16.8" customHeight="1">
      <c r="A687" s="37"/>
      <c r="B687" s="43"/>
      <c r="C687" s="287" t="s">
        <v>397</v>
      </c>
      <c r="D687" s="287" t="s">
        <v>1811</v>
      </c>
      <c r="E687" s="15" t="s">
        <v>1</v>
      </c>
      <c r="F687" s="288">
        <v>20</v>
      </c>
      <c r="G687" s="37"/>
      <c r="H687" s="43"/>
    </row>
    <row r="688" spans="1:8" s="2" customFormat="1" ht="16.8" customHeight="1">
      <c r="A688" s="37"/>
      <c r="B688" s="43"/>
      <c r="C688" s="283" t="s">
        <v>426</v>
      </c>
      <c r="D688" s="284" t="s">
        <v>426</v>
      </c>
      <c r="E688" s="285" t="s">
        <v>1</v>
      </c>
      <c r="F688" s="286">
        <v>31</v>
      </c>
      <c r="G688" s="37"/>
      <c r="H688" s="43"/>
    </row>
    <row r="689" spans="1:8" s="2" customFormat="1" ht="16.8" customHeight="1">
      <c r="A689" s="37"/>
      <c r="B689" s="43"/>
      <c r="C689" s="287" t="s">
        <v>426</v>
      </c>
      <c r="D689" s="287" t="s">
        <v>1831</v>
      </c>
      <c r="E689" s="15" t="s">
        <v>1</v>
      </c>
      <c r="F689" s="288">
        <v>31</v>
      </c>
      <c r="G689" s="37"/>
      <c r="H689" s="43"/>
    </row>
    <row r="690" spans="1:8" s="2" customFormat="1" ht="16.8" customHeight="1">
      <c r="A690" s="37"/>
      <c r="B690" s="43"/>
      <c r="C690" s="283" t="s">
        <v>1765</v>
      </c>
      <c r="D690" s="284" t="s">
        <v>1765</v>
      </c>
      <c r="E690" s="285" t="s">
        <v>1</v>
      </c>
      <c r="F690" s="286">
        <v>13.5</v>
      </c>
      <c r="G690" s="37"/>
      <c r="H690" s="43"/>
    </row>
    <row r="691" spans="1:8" s="2" customFormat="1" ht="16.8" customHeight="1">
      <c r="A691" s="37"/>
      <c r="B691" s="43"/>
      <c r="C691" s="287" t="s">
        <v>1765</v>
      </c>
      <c r="D691" s="287" t="s">
        <v>1766</v>
      </c>
      <c r="E691" s="15" t="s">
        <v>1</v>
      </c>
      <c r="F691" s="288">
        <v>13.5</v>
      </c>
      <c r="G691" s="37"/>
      <c r="H691" s="43"/>
    </row>
    <row r="692" spans="1:8" s="2" customFormat="1" ht="16.8" customHeight="1">
      <c r="A692" s="37"/>
      <c r="B692" s="43"/>
      <c r="C692" s="283" t="s">
        <v>1769</v>
      </c>
      <c r="D692" s="284" t="s">
        <v>1769</v>
      </c>
      <c r="E692" s="285" t="s">
        <v>1</v>
      </c>
      <c r="F692" s="286">
        <v>13.5</v>
      </c>
      <c r="G692" s="37"/>
      <c r="H692" s="43"/>
    </row>
    <row r="693" spans="1:8" s="2" customFormat="1" ht="16.8" customHeight="1">
      <c r="A693" s="37"/>
      <c r="B693" s="43"/>
      <c r="C693" s="287" t="s">
        <v>1769</v>
      </c>
      <c r="D693" s="287" t="s">
        <v>1766</v>
      </c>
      <c r="E693" s="15" t="s">
        <v>1</v>
      </c>
      <c r="F693" s="288">
        <v>13.5</v>
      </c>
      <c r="G693" s="37"/>
      <c r="H693" s="43"/>
    </row>
    <row r="694" spans="1:8" s="2" customFormat="1" ht="16.8" customHeight="1">
      <c r="A694" s="37"/>
      <c r="B694" s="43"/>
      <c r="C694" s="283" t="s">
        <v>1895</v>
      </c>
      <c r="D694" s="284" t="s">
        <v>1895</v>
      </c>
      <c r="E694" s="285" t="s">
        <v>1</v>
      </c>
      <c r="F694" s="286">
        <v>16</v>
      </c>
      <c r="G694" s="37"/>
      <c r="H694" s="43"/>
    </row>
    <row r="695" spans="1:8" s="2" customFormat="1" ht="16.8" customHeight="1">
      <c r="A695" s="37"/>
      <c r="B695" s="43"/>
      <c r="C695" s="287" t="s">
        <v>1895</v>
      </c>
      <c r="D695" s="287" t="s">
        <v>1896</v>
      </c>
      <c r="E695" s="15" t="s">
        <v>1</v>
      </c>
      <c r="F695" s="288">
        <v>16</v>
      </c>
      <c r="G695" s="37"/>
      <c r="H695" s="43"/>
    </row>
    <row r="696" spans="1:8" s="2" customFormat="1" ht="16.8" customHeight="1">
      <c r="A696" s="37"/>
      <c r="B696" s="43"/>
      <c r="C696" s="283" t="s">
        <v>1908</v>
      </c>
      <c r="D696" s="284" t="s">
        <v>1908</v>
      </c>
      <c r="E696" s="285" t="s">
        <v>1</v>
      </c>
      <c r="F696" s="286">
        <v>127.776</v>
      </c>
      <c r="G696" s="37"/>
      <c r="H696" s="43"/>
    </row>
    <row r="697" spans="1:8" s="2" customFormat="1" ht="16.8" customHeight="1">
      <c r="A697" s="37"/>
      <c r="B697" s="43"/>
      <c r="C697" s="287" t="s">
        <v>1908</v>
      </c>
      <c r="D697" s="287" t="s">
        <v>1909</v>
      </c>
      <c r="E697" s="15" t="s">
        <v>1</v>
      </c>
      <c r="F697" s="288">
        <v>127.776</v>
      </c>
      <c r="G697" s="37"/>
      <c r="H697" s="43"/>
    </row>
    <row r="698" spans="1:8" s="2" customFormat="1" ht="16.8" customHeight="1">
      <c r="A698" s="37"/>
      <c r="B698" s="43"/>
      <c r="C698" s="283" t="s">
        <v>1772</v>
      </c>
      <c r="D698" s="284" t="s">
        <v>1772</v>
      </c>
      <c r="E698" s="285" t="s">
        <v>1</v>
      </c>
      <c r="F698" s="286">
        <v>202.6</v>
      </c>
      <c r="G698" s="37"/>
      <c r="H698" s="43"/>
    </row>
    <row r="699" spans="1:8" s="2" customFormat="1" ht="16.8" customHeight="1">
      <c r="A699" s="37"/>
      <c r="B699" s="43"/>
      <c r="C699" s="287" t="s">
        <v>1772</v>
      </c>
      <c r="D699" s="287" t="s">
        <v>1773</v>
      </c>
      <c r="E699" s="15" t="s">
        <v>1</v>
      </c>
      <c r="F699" s="288">
        <v>202.6</v>
      </c>
      <c r="G699" s="37"/>
      <c r="H699" s="43"/>
    </row>
    <row r="700" spans="1:8" s="2" customFormat="1" ht="16.8" customHeight="1">
      <c r="A700" s="37"/>
      <c r="B700" s="43"/>
      <c r="C700" s="283" t="s">
        <v>1914</v>
      </c>
      <c r="D700" s="284" t="s">
        <v>1914</v>
      </c>
      <c r="E700" s="285" t="s">
        <v>1</v>
      </c>
      <c r="F700" s="286">
        <v>11.616</v>
      </c>
      <c r="G700" s="37"/>
      <c r="H700" s="43"/>
    </row>
    <row r="701" spans="1:8" s="2" customFormat="1" ht="16.8" customHeight="1">
      <c r="A701" s="37"/>
      <c r="B701" s="43"/>
      <c r="C701" s="287" t="s">
        <v>1914</v>
      </c>
      <c r="D701" s="287" t="s">
        <v>1915</v>
      </c>
      <c r="E701" s="15" t="s">
        <v>1</v>
      </c>
      <c r="F701" s="288">
        <v>11.616</v>
      </c>
      <c r="G701" s="37"/>
      <c r="H701" s="43"/>
    </row>
    <row r="702" spans="1:8" s="2" customFormat="1" ht="16.8" customHeight="1">
      <c r="A702" s="37"/>
      <c r="B702" s="43"/>
      <c r="C702" s="283" t="s">
        <v>605</v>
      </c>
      <c r="D702" s="284" t="s">
        <v>605</v>
      </c>
      <c r="E702" s="285" t="s">
        <v>1</v>
      </c>
      <c r="F702" s="286">
        <v>3</v>
      </c>
      <c r="G702" s="37"/>
      <c r="H702" s="43"/>
    </row>
    <row r="703" spans="1:8" s="2" customFormat="1" ht="16.8" customHeight="1">
      <c r="A703" s="37"/>
      <c r="B703" s="43"/>
      <c r="C703" s="287" t="s">
        <v>605</v>
      </c>
      <c r="D703" s="287" t="s">
        <v>1921</v>
      </c>
      <c r="E703" s="15" t="s">
        <v>1</v>
      </c>
      <c r="F703" s="288">
        <v>3</v>
      </c>
      <c r="G703" s="37"/>
      <c r="H703" s="43"/>
    </row>
    <row r="704" spans="1:8" s="2" customFormat="1" ht="16.8" customHeight="1">
      <c r="A704" s="37"/>
      <c r="B704" s="43"/>
      <c r="C704" s="283" t="s">
        <v>1778</v>
      </c>
      <c r="D704" s="284" t="s">
        <v>1778</v>
      </c>
      <c r="E704" s="285" t="s">
        <v>1</v>
      </c>
      <c r="F704" s="286">
        <v>1.61</v>
      </c>
      <c r="G704" s="37"/>
      <c r="H704" s="43"/>
    </row>
    <row r="705" spans="1:8" s="2" customFormat="1" ht="16.8" customHeight="1">
      <c r="A705" s="37"/>
      <c r="B705" s="43"/>
      <c r="C705" s="287" t="s">
        <v>1778</v>
      </c>
      <c r="D705" s="287" t="s">
        <v>1779</v>
      </c>
      <c r="E705" s="15" t="s">
        <v>1</v>
      </c>
      <c r="F705" s="288">
        <v>1.61</v>
      </c>
      <c r="G705" s="37"/>
      <c r="H705" s="43"/>
    </row>
    <row r="706" spans="1:8" s="2" customFormat="1" ht="16.8" customHeight="1">
      <c r="A706" s="37"/>
      <c r="B706" s="43"/>
      <c r="C706" s="283" t="s">
        <v>358</v>
      </c>
      <c r="D706" s="284" t="s">
        <v>358</v>
      </c>
      <c r="E706" s="285" t="s">
        <v>1</v>
      </c>
      <c r="F706" s="286">
        <v>6.5</v>
      </c>
      <c r="G706" s="37"/>
      <c r="H706" s="43"/>
    </row>
    <row r="707" spans="1:8" s="2" customFormat="1" ht="16.8" customHeight="1">
      <c r="A707" s="37"/>
      <c r="B707" s="43"/>
      <c r="C707" s="287" t="s">
        <v>358</v>
      </c>
      <c r="D707" s="287" t="s">
        <v>1783</v>
      </c>
      <c r="E707" s="15" t="s">
        <v>1</v>
      </c>
      <c r="F707" s="288">
        <v>6.5</v>
      </c>
      <c r="G707" s="37"/>
      <c r="H707" s="43"/>
    </row>
    <row r="708" spans="1:8" s="2" customFormat="1" ht="16.8" customHeight="1">
      <c r="A708" s="37"/>
      <c r="B708" s="43"/>
      <c r="C708" s="283" t="s">
        <v>1786</v>
      </c>
      <c r="D708" s="284" t="s">
        <v>1786</v>
      </c>
      <c r="E708" s="285" t="s">
        <v>1</v>
      </c>
      <c r="F708" s="286">
        <v>6.5</v>
      </c>
      <c r="G708" s="37"/>
      <c r="H708" s="43"/>
    </row>
    <row r="709" spans="1:8" s="2" customFormat="1" ht="16.8" customHeight="1">
      <c r="A709" s="37"/>
      <c r="B709" s="43"/>
      <c r="C709" s="287" t="s">
        <v>1786</v>
      </c>
      <c r="D709" s="287" t="s">
        <v>1783</v>
      </c>
      <c r="E709" s="15" t="s">
        <v>1</v>
      </c>
      <c r="F709" s="288">
        <v>6.5</v>
      </c>
      <c r="G709" s="37"/>
      <c r="H709" s="43"/>
    </row>
    <row r="710" spans="1:8" s="2" customFormat="1" ht="16.8" customHeight="1">
      <c r="A710" s="37"/>
      <c r="B710" s="43"/>
      <c r="C710" s="283" t="s">
        <v>1795</v>
      </c>
      <c r="D710" s="284" t="s">
        <v>1795</v>
      </c>
      <c r="E710" s="285" t="s">
        <v>1</v>
      </c>
      <c r="F710" s="286">
        <v>5.28</v>
      </c>
      <c r="G710" s="37"/>
      <c r="H710" s="43"/>
    </row>
    <row r="711" spans="1:8" s="2" customFormat="1" ht="16.8" customHeight="1">
      <c r="A711" s="37"/>
      <c r="B711" s="43"/>
      <c r="C711" s="287" t="s">
        <v>1795</v>
      </c>
      <c r="D711" s="287" t="s">
        <v>1796</v>
      </c>
      <c r="E711" s="15" t="s">
        <v>1</v>
      </c>
      <c r="F711" s="288">
        <v>5.28</v>
      </c>
      <c r="G711" s="37"/>
      <c r="H711" s="43"/>
    </row>
    <row r="712" spans="1:8" s="2" customFormat="1" ht="26.4" customHeight="1">
      <c r="A712" s="37"/>
      <c r="B712" s="43"/>
      <c r="C712" s="282" t="s">
        <v>3698</v>
      </c>
      <c r="D712" s="282" t="s">
        <v>103</v>
      </c>
      <c r="E712" s="37"/>
      <c r="F712" s="37"/>
      <c r="G712" s="37"/>
      <c r="H712" s="43"/>
    </row>
    <row r="713" spans="1:8" s="2" customFormat="1" ht="16.8" customHeight="1">
      <c r="A713" s="37"/>
      <c r="B713" s="43"/>
      <c r="C713" s="283" t="s">
        <v>326</v>
      </c>
      <c r="D713" s="284" t="s">
        <v>326</v>
      </c>
      <c r="E713" s="285" t="s">
        <v>1</v>
      </c>
      <c r="F713" s="286">
        <v>38</v>
      </c>
      <c r="G713" s="37"/>
      <c r="H713" s="43"/>
    </row>
    <row r="714" spans="1:8" s="2" customFormat="1" ht="16.8" customHeight="1">
      <c r="A714" s="37"/>
      <c r="B714" s="43"/>
      <c r="C714" s="287" t="s">
        <v>326</v>
      </c>
      <c r="D714" s="287" t="s">
        <v>1927</v>
      </c>
      <c r="E714" s="15" t="s">
        <v>1</v>
      </c>
      <c r="F714" s="288">
        <v>38</v>
      </c>
      <c r="G714" s="37"/>
      <c r="H714" s="43"/>
    </row>
    <row r="715" spans="1:8" s="2" customFormat="1" ht="16.8" customHeight="1">
      <c r="A715" s="37"/>
      <c r="B715" s="43"/>
      <c r="C715" s="283" t="s">
        <v>381</v>
      </c>
      <c r="D715" s="284" t="s">
        <v>381</v>
      </c>
      <c r="E715" s="285" t="s">
        <v>1</v>
      </c>
      <c r="F715" s="286">
        <v>7</v>
      </c>
      <c r="G715" s="37"/>
      <c r="H715" s="43"/>
    </row>
    <row r="716" spans="1:8" s="2" customFormat="1" ht="16.8" customHeight="1">
      <c r="A716" s="37"/>
      <c r="B716" s="43"/>
      <c r="C716" s="287" t="s">
        <v>381</v>
      </c>
      <c r="D716" s="287" t="s">
        <v>185</v>
      </c>
      <c r="E716" s="15" t="s">
        <v>1</v>
      </c>
      <c r="F716" s="288">
        <v>7</v>
      </c>
      <c r="G716" s="37"/>
      <c r="H716" s="43"/>
    </row>
    <row r="717" spans="1:8" s="2" customFormat="1" ht="16.8" customHeight="1">
      <c r="A717" s="37"/>
      <c r="B717" s="43"/>
      <c r="C717" s="283" t="s">
        <v>389</v>
      </c>
      <c r="D717" s="284" t="s">
        <v>389</v>
      </c>
      <c r="E717" s="285" t="s">
        <v>1</v>
      </c>
      <c r="F717" s="286">
        <v>1</v>
      </c>
      <c r="G717" s="37"/>
      <c r="H717" s="43"/>
    </row>
    <row r="718" spans="1:8" s="2" customFormat="1" ht="16.8" customHeight="1">
      <c r="A718" s="37"/>
      <c r="B718" s="43"/>
      <c r="C718" s="287" t="s">
        <v>389</v>
      </c>
      <c r="D718" s="287" t="s">
        <v>90</v>
      </c>
      <c r="E718" s="15" t="s">
        <v>1</v>
      </c>
      <c r="F718" s="288">
        <v>1</v>
      </c>
      <c r="G718" s="37"/>
      <c r="H718" s="43"/>
    </row>
    <row r="719" spans="1:8" s="2" customFormat="1" ht="16.8" customHeight="1">
      <c r="A719" s="37"/>
      <c r="B719" s="43"/>
      <c r="C719" s="283" t="s">
        <v>395</v>
      </c>
      <c r="D719" s="284" t="s">
        <v>395</v>
      </c>
      <c r="E719" s="285" t="s">
        <v>1</v>
      </c>
      <c r="F719" s="286">
        <v>1</v>
      </c>
      <c r="G719" s="37"/>
      <c r="H719" s="43"/>
    </row>
    <row r="720" spans="1:8" s="2" customFormat="1" ht="16.8" customHeight="1">
      <c r="A720" s="37"/>
      <c r="B720" s="43"/>
      <c r="C720" s="287" t="s">
        <v>395</v>
      </c>
      <c r="D720" s="287" t="s">
        <v>90</v>
      </c>
      <c r="E720" s="15" t="s">
        <v>1</v>
      </c>
      <c r="F720" s="288">
        <v>1</v>
      </c>
      <c r="G720" s="37"/>
      <c r="H720" s="43"/>
    </row>
    <row r="721" spans="1:8" s="2" customFormat="1" ht="16.8" customHeight="1">
      <c r="A721" s="37"/>
      <c r="B721" s="43"/>
      <c r="C721" s="283" t="s">
        <v>225</v>
      </c>
      <c r="D721" s="284" t="s">
        <v>225</v>
      </c>
      <c r="E721" s="285" t="s">
        <v>1</v>
      </c>
      <c r="F721" s="286">
        <v>1</v>
      </c>
      <c r="G721" s="37"/>
      <c r="H721" s="43"/>
    </row>
    <row r="722" spans="1:8" s="2" customFormat="1" ht="16.8" customHeight="1">
      <c r="A722" s="37"/>
      <c r="B722" s="43"/>
      <c r="C722" s="287" t="s">
        <v>225</v>
      </c>
      <c r="D722" s="287" t="s">
        <v>90</v>
      </c>
      <c r="E722" s="15" t="s">
        <v>1</v>
      </c>
      <c r="F722" s="288">
        <v>1</v>
      </c>
      <c r="G722" s="37"/>
      <c r="H722" s="43"/>
    </row>
    <row r="723" spans="1:8" s="2" customFormat="1" ht="16.8" customHeight="1">
      <c r="A723" s="37"/>
      <c r="B723" s="43"/>
      <c r="C723" s="283" t="s">
        <v>233</v>
      </c>
      <c r="D723" s="284" t="s">
        <v>233</v>
      </c>
      <c r="E723" s="285" t="s">
        <v>1</v>
      </c>
      <c r="F723" s="286">
        <v>43</v>
      </c>
      <c r="G723" s="37"/>
      <c r="H723" s="43"/>
    </row>
    <row r="724" spans="1:8" s="2" customFormat="1" ht="16.8" customHeight="1">
      <c r="A724" s="37"/>
      <c r="B724" s="43"/>
      <c r="C724" s="287" t="s">
        <v>233</v>
      </c>
      <c r="D724" s="287" t="s">
        <v>1988</v>
      </c>
      <c r="E724" s="15" t="s">
        <v>1</v>
      </c>
      <c r="F724" s="288">
        <v>43</v>
      </c>
      <c r="G724" s="37"/>
      <c r="H724" s="43"/>
    </row>
    <row r="725" spans="1:8" s="2" customFormat="1" ht="16.8" customHeight="1">
      <c r="A725" s="37"/>
      <c r="B725" s="43"/>
      <c r="C725" s="283" t="s">
        <v>256</v>
      </c>
      <c r="D725" s="284" t="s">
        <v>256</v>
      </c>
      <c r="E725" s="285" t="s">
        <v>1</v>
      </c>
      <c r="F725" s="286">
        <v>8</v>
      </c>
      <c r="G725" s="37"/>
      <c r="H725" s="43"/>
    </row>
    <row r="726" spans="1:8" s="2" customFormat="1" ht="16.8" customHeight="1">
      <c r="A726" s="37"/>
      <c r="B726" s="43"/>
      <c r="C726" s="287" t="s">
        <v>256</v>
      </c>
      <c r="D726" s="287" t="s">
        <v>1992</v>
      </c>
      <c r="E726" s="15" t="s">
        <v>1</v>
      </c>
      <c r="F726" s="288">
        <v>8</v>
      </c>
      <c r="G726" s="37"/>
      <c r="H726" s="43"/>
    </row>
    <row r="727" spans="1:8" s="2" customFormat="1" ht="16.8" customHeight="1">
      <c r="A727" s="37"/>
      <c r="B727" s="43"/>
      <c r="C727" s="283" t="s">
        <v>418</v>
      </c>
      <c r="D727" s="284" t="s">
        <v>418</v>
      </c>
      <c r="E727" s="285" t="s">
        <v>1</v>
      </c>
      <c r="F727" s="286">
        <v>1</v>
      </c>
      <c r="G727" s="37"/>
      <c r="H727" s="43"/>
    </row>
    <row r="728" spans="1:8" s="2" customFormat="1" ht="16.8" customHeight="1">
      <c r="A728" s="37"/>
      <c r="B728" s="43"/>
      <c r="C728" s="287" t="s">
        <v>418</v>
      </c>
      <c r="D728" s="287" t="s">
        <v>90</v>
      </c>
      <c r="E728" s="15" t="s">
        <v>1</v>
      </c>
      <c r="F728" s="288">
        <v>1</v>
      </c>
      <c r="G728" s="37"/>
      <c r="H728" s="43"/>
    </row>
    <row r="729" spans="1:8" s="2" customFormat="1" ht="16.8" customHeight="1">
      <c r="A729" s="37"/>
      <c r="B729" s="43"/>
      <c r="C729" s="283" t="s">
        <v>424</v>
      </c>
      <c r="D729" s="284" t="s">
        <v>424</v>
      </c>
      <c r="E729" s="285" t="s">
        <v>1</v>
      </c>
      <c r="F729" s="286">
        <v>448</v>
      </c>
      <c r="G729" s="37"/>
      <c r="H729" s="43"/>
    </row>
    <row r="730" spans="1:8" s="2" customFormat="1" ht="16.8" customHeight="1">
      <c r="A730" s="37"/>
      <c r="B730" s="43"/>
      <c r="C730" s="287" t="s">
        <v>424</v>
      </c>
      <c r="D730" s="287" t="s">
        <v>1999</v>
      </c>
      <c r="E730" s="15" t="s">
        <v>1</v>
      </c>
      <c r="F730" s="288">
        <v>448</v>
      </c>
      <c r="G730" s="37"/>
      <c r="H730" s="43"/>
    </row>
    <row r="731" spans="1:8" s="2" customFormat="1" ht="16.8" customHeight="1">
      <c r="A731" s="37"/>
      <c r="B731" s="43"/>
      <c r="C731" s="283" t="s">
        <v>443</v>
      </c>
      <c r="D731" s="284" t="s">
        <v>443</v>
      </c>
      <c r="E731" s="285" t="s">
        <v>1</v>
      </c>
      <c r="F731" s="286">
        <v>172</v>
      </c>
      <c r="G731" s="37"/>
      <c r="H731" s="43"/>
    </row>
    <row r="732" spans="1:8" s="2" customFormat="1" ht="16.8" customHeight="1">
      <c r="A732" s="37"/>
      <c r="B732" s="43"/>
      <c r="C732" s="287" t="s">
        <v>443</v>
      </c>
      <c r="D732" s="287" t="s">
        <v>2003</v>
      </c>
      <c r="E732" s="15" t="s">
        <v>1</v>
      </c>
      <c r="F732" s="288">
        <v>172</v>
      </c>
      <c r="G732" s="37"/>
      <c r="H732" s="43"/>
    </row>
    <row r="733" spans="1:8" s="2" customFormat="1" ht="16.8" customHeight="1">
      <c r="A733" s="37"/>
      <c r="B733" s="43"/>
      <c r="C733" s="283" t="s">
        <v>450</v>
      </c>
      <c r="D733" s="284" t="s">
        <v>450</v>
      </c>
      <c r="E733" s="285" t="s">
        <v>1</v>
      </c>
      <c r="F733" s="286">
        <v>32</v>
      </c>
      <c r="G733" s="37"/>
      <c r="H733" s="43"/>
    </row>
    <row r="734" spans="1:8" s="2" customFormat="1" ht="16.8" customHeight="1">
      <c r="A734" s="37"/>
      <c r="B734" s="43"/>
      <c r="C734" s="287" t="s">
        <v>450</v>
      </c>
      <c r="D734" s="287" t="s">
        <v>2007</v>
      </c>
      <c r="E734" s="15" t="s">
        <v>1</v>
      </c>
      <c r="F734" s="288">
        <v>32</v>
      </c>
      <c r="G734" s="37"/>
      <c r="H734" s="43"/>
    </row>
    <row r="735" spans="1:8" s="2" customFormat="1" ht="16.8" customHeight="1">
      <c r="A735" s="37"/>
      <c r="B735" s="43"/>
      <c r="C735" s="283" t="s">
        <v>334</v>
      </c>
      <c r="D735" s="284" t="s">
        <v>334</v>
      </c>
      <c r="E735" s="285" t="s">
        <v>1</v>
      </c>
      <c r="F735" s="286">
        <v>5</v>
      </c>
      <c r="G735" s="37"/>
      <c r="H735" s="43"/>
    </row>
    <row r="736" spans="1:8" s="2" customFormat="1" ht="16.8" customHeight="1">
      <c r="A736" s="37"/>
      <c r="B736" s="43"/>
      <c r="C736" s="287" t="s">
        <v>334</v>
      </c>
      <c r="D736" s="287" t="s">
        <v>1933</v>
      </c>
      <c r="E736" s="15" t="s">
        <v>1</v>
      </c>
      <c r="F736" s="288">
        <v>5</v>
      </c>
      <c r="G736" s="37"/>
      <c r="H736" s="43"/>
    </row>
    <row r="737" spans="1:8" s="2" customFormat="1" ht="16.8" customHeight="1">
      <c r="A737" s="37"/>
      <c r="B737" s="43"/>
      <c r="C737" s="283" t="s">
        <v>455</v>
      </c>
      <c r="D737" s="284" t="s">
        <v>455</v>
      </c>
      <c r="E737" s="285" t="s">
        <v>1</v>
      </c>
      <c r="F737" s="286">
        <v>4</v>
      </c>
      <c r="G737" s="37"/>
      <c r="H737" s="43"/>
    </row>
    <row r="738" spans="1:8" s="2" customFormat="1" ht="16.8" customHeight="1">
      <c r="A738" s="37"/>
      <c r="B738" s="43"/>
      <c r="C738" s="287" t="s">
        <v>455</v>
      </c>
      <c r="D738" s="287" t="s">
        <v>2011</v>
      </c>
      <c r="E738" s="15" t="s">
        <v>1</v>
      </c>
      <c r="F738" s="288">
        <v>4</v>
      </c>
      <c r="G738" s="37"/>
      <c r="H738" s="43"/>
    </row>
    <row r="739" spans="1:8" s="2" customFormat="1" ht="16.8" customHeight="1">
      <c r="A739" s="37"/>
      <c r="B739" s="43"/>
      <c r="C739" s="283" t="s">
        <v>339</v>
      </c>
      <c r="D739" s="284" t="s">
        <v>339</v>
      </c>
      <c r="E739" s="285" t="s">
        <v>1</v>
      </c>
      <c r="F739" s="286">
        <v>7</v>
      </c>
      <c r="G739" s="37"/>
      <c r="H739" s="43"/>
    </row>
    <row r="740" spans="1:8" s="2" customFormat="1" ht="16.8" customHeight="1">
      <c r="A740" s="37"/>
      <c r="B740" s="43"/>
      <c r="C740" s="287" t="s">
        <v>339</v>
      </c>
      <c r="D740" s="287" t="s">
        <v>1939</v>
      </c>
      <c r="E740" s="15" t="s">
        <v>1</v>
      </c>
      <c r="F740" s="288">
        <v>7</v>
      </c>
      <c r="G740" s="37"/>
      <c r="H740" s="43"/>
    </row>
    <row r="741" spans="1:8" s="2" customFormat="1" ht="16.8" customHeight="1">
      <c r="A741" s="37"/>
      <c r="B741" s="43"/>
      <c r="C741" s="283" t="s">
        <v>345</v>
      </c>
      <c r="D741" s="284" t="s">
        <v>345</v>
      </c>
      <c r="E741" s="285" t="s">
        <v>1</v>
      </c>
      <c r="F741" s="286">
        <v>1</v>
      </c>
      <c r="G741" s="37"/>
      <c r="H741" s="43"/>
    </row>
    <row r="742" spans="1:8" s="2" customFormat="1" ht="16.8" customHeight="1">
      <c r="A742" s="37"/>
      <c r="B742" s="43"/>
      <c r="C742" s="287" t="s">
        <v>345</v>
      </c>
      <c r="D742" s="287" t="s">
        <v>90</v>
      </c>
      <c r="E742" s="15" t="s">
        <v>1</v>
      </c>
      <c r="F742" s="288">
        <v>1</v>
      </c>
      <c r="G742" s="37"/>
      <c r="H742" s="43"/>
    </row>
    <row r="743" spans="1:8" s="2" customFormat="1" ht="16.8" customHeight="1">
      <c r="A743" s="37"/>
      <c r="B743" s="43"/>
      <c r="C743" s="283" t="s">
        <v>1776</v>
      </c>
      <c r="D743" s="284" t="s">
        <v>1776</v>
      </c>
      <c r="E743" s="285" t="s">
        <v>1</v>
      </c>
      <c r="F743" s="286">
        <v>41.6</v>
      </c>
      <c r="G743" s="37"/>
      <c r="H743" s="43"/>
    </row>
    <row r="744" spans="1:8" s="2" customFormat="1" ht="16.8" customHeight="1">
      <c r="A744" s="37"/>
      <c r="B744" s="43"/>
      <c r="C744" s="287" t="s">
        <v>1776</v>
      </c>
      <c r="D744" s="287" t="s">
        <v>1950</v>
      </c>
      <c r="E744" s="15" t="s">
        <v>1</v>
      </c>
      <c r="F744" s="288">
        <v>41.6</v>
      </c>
      <c r="G744" s="37"/>
      <c r="H744" s="43"/>
    </row>
    <row r="745" spans="1:8" s="2" customFormat="1" ht="16.8" customHeight="1">
      <c r="A745" s="37"/>
      <c r="B745" s="43"/>
      <c r="C745" s="283" t="s">
        <v>356</v>
      </c>
      <c r="D745" s="284" t="s">
        <v>356</v>
      </c>
      <c r="E745" s="285" t="s">
        <v>1</v>
      </c>
      <c r="F745" s="286">
        <v>448</v>
      </c>
      <c r="G745" s="37"/>
      <c r="H745" s="43"/>
    </row>
    <row r="746" spans="1:8" s="2" customFormat="1" ht="16.8" customHeight="1">
      <c r="A746" s="37"/>
      <c r="B746" s="43"/>
      <c r="C746" s="287" t="s">
        <v>356</v>
      </c>
      <c r="D746" s="287" t="s">
        <v>1956</v>
      </c>
      <c r="E746" s="15" t="s">
        <v>1</v>
      </c>
      <c r="F746" s="288">
        <v>448</v>
      </c>
      <c r="G746" s="37"/>
      <c r="H746" s="43"/>
    </row>
    <row r="747" spans="1:8" s="2" customFormat="1" ht="16.8" customHeight="1">
      <c r="A747" s="37"/>
      <c r="B747" s="43"/>
      <c r="C747" s="283" t="s">
        <v>365</v>
      </c>
      <c r="D747" s="284" t="s">
        <v>365</v>
      </c>
      <c r="E747" s="285" t="s">
        <v>1</v>
      </c>
      <c r="F747" s="286">
        <v>1</v>
      </c>
      <c r="G747" s="37"/>
      <c r="H747" s="43"/>
    </row>
    <row r="748" spans="1:8" s="2" customFormat="1" ht="16.8" customHeight="1">
      <c r="A748" s="37"/>
      <c r="B748" s="43"/>
      <c r="C748" s="287" t="s">
        <v>365</v>
      </c>
      <c r="D748" s="287" t="s">
        <v>90</v>
      </c>
      <c r="E748" s="15" t="s">
        <v>1</v>
      </c>
      <c r="F748" s="288">
        <v>1</v>
      </c>
      <c r="G748" s="37"/>
      <c r="H748" s="43"/>
    </row>
    <row r="749" spans="1:8" s="2" customFormat="1" ht="16.8" customHeight="1">
      <c r="A749" s="37"/>
      <c r="B749" s="43"/>
      <c r="C749" s="283" t="s">
        <v>1788</v>
      </c>
      <c r="D749" s="284" t="s">
        <v>1788</v>
      </c>
      <c r="E749" s="285" t="s">
        <v>1</v>
      </c>
      <c r="F749" s="286">
        <v>38</v>
      </c>
      <c r="G749" s="37"/>
      <c r="H749" s="43"/>
    </row>
    <row r="750" spans="1:8" s="2" customFormat="1" ht="16.8" customHeight="1">
      <c r="A750" s="37"/>
      <c r="B750" s="43"/>
      <c r="C750" s="287" t="s">
        <v>1788</v>
      </c>
      <c r="D750" s="287" t="s">
        <v>584</v>
      </c>
      <c r="E750" s="15" t="s">
        <v>1</v>
      </c>
      <c r="F750" s="288">
        <v>38</v>
      </c>
      <c r="G750" s="37"/>
      <c r="H750" s="43"/>
    </row>
    <row r="751" spans="1:8" s="2" customFormat="1" ht="16.8" customHeight="1">
      <c r="A751" s="37"/>
      <c r="B751" s="43"/>
      <c r="C751" s="283" t="s">
        <v>375</v>
      </c>
      <c r="D751" s="284" t="s">
        <v>375</v>
      </c>
      <c r="E751" s="285" t="s">
        <v>1</v>
      </c>
      <c r="F751" s="286">
        <v>5</v>
      </c>
      <c r="G751" s="37"/>
      <c r="H751" s="43"/>
    </row>
    <row r="752" spans="1:8" s="2" customFormat="1" ht="16.8" customHeight="1">
      <c r="A752" s="37"/>
      <c r="B752" s="43"/>
      <c r="C752" s="287" t="s">
        <v>375</v>
      </c>
      <c r="D752" s="287" t="s">
        <v>176</v>
      </c>
      <c r="E752" s="15" t="s">
        <v>1</v>
      </c>
      <c r="F752" s="288">
        <v>5</v>
      </c>
      <c r="G752" s="37"/>
      <c r="H752" s="43"/>
    </row>
    <row r="753" spans="1:8" s="2" customFormat="1" ht="16.8" customHeight="1">
      <c r="A753" s="37"/>
      <c r="B753" s="43"/>
      <c r="C753" s="283" t="s">
        <v>328</v>
      </c>
      <c r="D753" s="284" t="s">
        <v>328</v>
      </c>
      <c r="E753" s="285" t="s">
        <v>1</v>
      </c>
      <c r="F753" s="286">
        <v>38</v>
      </c>
      <c r="G753" s="37"/>
      <c r="H753" s="43"/>
    </row>
    <row r="754" spans="1:8" s="2" customFormat="1" ht="16.8" customHeight="1">
      <c r="A754" s="37"/>
      <c r="B754" s="43"/>
      <c r="C754" s="287" t="s">
        <v>328</v>
      </c>
      <c r="D754" s="287" t="s">
        <v>1928</v>
      </c>
      <c r="E754" s="15" t="s">
        <v>1</v>
      </c>
      <c r="F754" s="288">
        <v>38</v>
      </c>
      <c r="G754" s="37"/>
      <c r="H754" s="43"/>
    </row>
    <row r="755" spans="1:8" s="2" customFormat="1" ht="16.8" customHeight="1">
      <c r="A755" s="37"/>
      <c r="B755" s="43"/>
      <c r="C755" s="283" t="s">
        <v>383</v>
      </c>
      <c r="D755" s="284" t="s">
        <v>383</v>
      </c>
      <c r="E755" s="285" t="s">
        <v>1</v>
      </c>
      <c r="F755" s="286">
        <v>7</v>
      </c>
      <c r="G755" s="37"/>
      <c r="H755" s="43"/>
    </row>
    <row r="756" spans="1:8" s="2" customFormat="1" ht="16.8" customHeight="1">
      <c r="A756" s="37"/>
      <c r="B756" s="43"/>
      <c r="C756" s="287" t="s">
        <v>383</v>
      </c>
      <c r="D756" s="287" t="s">
        <v>1940</v>
      </c>
      <c r="E756" s="15" t="s">
        <v>1</v>
      </c>
      <c r="F756" s="288">
        <v>7</v>
      </c>
      <c r="G756" s="37"/>
      <c r="H756" s="43"/>
    </row>
    <row r="757" spans="1:8" s="2" customFormat="1" ht="16.8" customHeight="1">
      <c r="A757" s="37"/>
      <c r="B757" s="43"/>
      <c r="C757" s="283" t="s">
        <v>1976</v>
      </c>
      <c r="D757" s="284" t="s">
        <v>1976</v>
      </c>
      <c r="E757" s="285" t="s">
        <v>1</v>
      </c>
      <c r="F757" s="286">
        <v>1</v>
      </c>
      <c r="G757" s="37"/>
      <c r="H757" s="43"/>
    </row>
    <row r="758" spans="1:8" s="2" customFormat="1" ht="16.8" customHeight="1">
      <c r="A758" s="37"/>
      <c r="B758" s="43"/>
      <c r="C758" s="287" t="s">
        <v>1976</v>
      </c>
      <c r="D758" s="287" t="s">
        <v>1945</v>
      </c>
      <c r="E758" s="15" t="s">
        <v>1</v>
      </c>
      <c r="F758" s="288">
        <v>1</v>
      </c>
      <c r="G758" s="37"/>
      <c r="H758" s="43"/>
    </row>
    <row r="759" spans="1:8" s="2" customFormat="1" ht="16.8" customHeight="1">
      <c r="A759" s="37"/>
      <c r="B759" s="43"/>
      <c r="C759" s="283" t="s">
        <v>397</v>
      </c>
      <c r="D759" s="284" t="s">
        <v>397</v>
      </c>
      <c r="E759" s="285" t="s">
        <v>1</v>
      </c>
      <c r="F759" s="286">
        <v>1</v>
      </c>
      <c r="G759" s="37"/>
      <c r="H759" s="43"/>
    </row>
    <row r="760" spans="1:8" s="2" customFormat="1" ht="16.8" customHeight="1">
      <c r="A760" s="37"/>
      <c r="B760" s="43"/>
      <c r="C760" s="287" t="s">
        <v>397</v>
      </c>
      <c r="D760" s="287" t="s">
        <v>1945</v>
      </c>
      <c r="E760" s="15" t="s">
        <v>1</v>
      </c>
      <c r="F760" s="288">
        <v>1</v>
      </c>
      <c r="G760" s="37"/>
      <c r="H760" s="43"/>
    </row>
    <row r="761" spans="1:8" s="2" customFormat="1" ht="16.8" customHeight="1">
      <c r="A761" s="37"/>
      <c r="B761" s="43"/>
      <c r="C761" s="283" t="s">
        <v>1984</v>
      </c>
      <c r="D761" s="284" t="s">
        <v>1984</v>
      </c>
      <c r="E761" s="285" t="s">
        <v>1</v>
      </c>
      <c r="F761" s="286">
        <v>1</v>
      </c>
      <c r="G761" s="37"/>
      <c r="H761" s="43"/>
    </row>
    <row r="762" spans="1:8" s="2" customFormat="1" ht="16.8" customHeight="1">
      <c r="A762" s="37"/>
      <c r="B762" s="43"/>
      <c r="C762" s="287" t="s">
        <v>1984</v>
      </c>
      <c r="D762" s="287" t="s">
        <v>1945</v>
      </c>
      <c r="E762" s="15" t="s">
        <v>1</v>
      </c>
      <c r="F762" s="288">
        <v>1</v>
      </c>
      <c r="G762" s="37"/>
      <c r="H762" s="43"/>
    </row>
    <row r="763" spans="1:8" s="2" customFormat="1" ht="16.8" customHeight="1">
      <c r="A763" s="37"/>
      <c r="B763" s="43"/>
      <c r="C763" s="283" t="s">
        <v>1765</v>
      </c>
      <c r="D763" s="284" t="s">
        <v>1765</v>
      </c>
      <c r="E763" s="285" t="s">
        <v>1</v>
      </c>
      <c r="F763" s="286">
        <v>5</v>
      </c>
      <c r="G763" s="37"/>
      <c r="H763" s="43"/>
    </row>
    <row r="764" spans="1:8" s="2" customFormat="1" ht="16.8" customHeight="1">
      <c r="A764" s="37"/>
      <c r="B764" s="43"/>
      <c r="C764" s="287" t="s">
        <v>1765</v>
      </c>
      <c r="D764" s="287" t="s">
        <v>1934</v>
      </c>
      <c r="E764" s="15" t="s">
        <v>1</v>
      </c>
      <c r="F764" s="288">
        <v>5</v>
      </c>
      <c r="G764" s="37"/>
      <c r="H764" s="43"/>
    </row>
    <row r="765" spans="1:8" s="2" customFormat="1" ht="16.8" customHeight="1">
      <c r="A765" s="37"/>
      <c r="B765" s="43"/>
      <c r="C765" s="283" t="s">
        <v>1769</v>
      </c>
      <c r="D765" s="284" t="s">
        <v>1769</v>
      </c>
      <c r="E765" s="285" t="s">
        <v>1</v>
      </c>
      <c r="F765" s="286">
        <v>7</v>
      </c>
      <c r="G765" s="37"/>
      <c r="H765" s="43"/>
    </row>
    <row r="766" spans="1:8" s="2" customFormat="1" ht="16.8" customHeight="1">
      <c r="A766" s="37"/>
      <c r="B766" s="43"/>
      <c r="C766" s="287" t="s">
        <v>1769</v>
      </c>
      <c r="D766" s="287" t="s">
        <v>1940</v>
      </c>
      <c r="E766" s="15" t="s">
        <v>1</v>
      </c>
      <c r="F766" s="288">
        <v>7</v>
      </c>
      <c r="G766" s="37"/>
      <c r="H766" s="43"/>
    </row>
    <row r="767" spans="1:8" s="2" customFormat="1" ht="16.8" customHeight="1">
      <c r="A767" s="37"/>
      <c r="B767" s="43"/>
      <c r="C767" s="283" t="s">
        <v>1772</v>
      </c>
      <c r="D767" s="284" t="s">
        <v>1772</v>
      </c>
      <c r="E767" s="285" t="s">
        <v>1</v>
      </c>
      <c r="F767" s="286">
        <v>1</v>
      </c>
      <c r="G767" s="37"/>
      <c r="H767" s="43"/>
    </row>
    <row r="768" spans="1:8" s="2" customFormat="1" ht="16.8" customHeight="1">
      <c r="A768" s="37"/>
      <c r="B768" s="43"/>
      <c r="C768" s="287" t="s">
        <v>1772</v>
      </c>
      <c r="D768" s="287" t="s">
        <v>1945</v>
      </c>
      <c r="E768" s="15" t="s">
        <v>1</v>
      </c>
      <c r="F768" s="288">
        <v>1</v>
      </c>
      <c r="G768" s="37"/>
      <c r="H768" s="43"/>
    </row>
    <row r="769" spans="1:8" s="2" customFormat="1" ht="16.8" customHeight="1">
      <c r="A769" s="37"/>
      <c r="B769" s="43"/>
      <c r="C769" s="283" t="s">
        <v>1778</v>
      </c>
      <c r="D769" s="284" t="s">
        <v>1778</v>
      </c>
      <c r="E769" s="285" t="s">
        <v>1</v>
      </c>
      <c r="F769" s="286">
        <v>41.6</v>
      </c>
      <c r="G769" s="37"/>
      <c r="H769" s="43"/>
    </row>
    <row r="770" spans="1:8" s="2" customFormat="1" ht="16.8" customHeight="1">
      <c r="A770" s="37"/>
      <c r="B770" s="43"/>
      <c r="C770" s="287" t="s">
        <v>1778</v>
      </c>
      <c r="D770" s="287" t="s">
        <v>1951</v>
      </c>
      <c r="E770" s="15" t="s">
        <v>1</v>
      </c>
      <c r="F770" s="288">
        <v>41.6</v>
      </c>
      <c r="G770" s="37"/>
      <c r="H770" s="43"/>
    </row>
    <row r="771" spans="1:8" s="2" customFormat="1" ht="16.8" customHeight="1">
      <c r="A771" s="37"/>
      <c r="B771" s="43"/>
      <c r="C771" s="283" t="s">
        <v>358</v>
      </c>
      <c r="D771" s="284" t="s">
        <v>358</v>
      </c>
      <c r="E771" s="285" t="s">
        <v>1</v>
      </c>
      <c r="F771" s="286">
        <v>448</v>
      </c>
      <c r="G771" s="37"/>
      <c r="H771" s="43"/>
    </row>
    <row r="772" spans="1:8" s="2" customFormat="1" ht="16.8" customHeight="1">
      <c r="A772" s="37"/>
      <c r="B772" s="43"/>
      <c r="C772" s="287" t="s">
        <v>358</v>
      </c>
      <c r="D772" s="287" t="s">
        <v>1957</v>
      </c>
      <c r="E772" s="15" t="s">
        <v>1</v>
      </c>
      <c r="F772" s="288">
        <v>448</v>
      </c>
      <c r="G772" s="37"/>
      <c r="H772" s="43"/>
    </row>
    <row r="773" spans="1:8" s="2" customFormat="1" ht="16.8" customHeight="1">
      <c r="A773" s="37"/>
      <c r="B773" s="43"/>
      <c r="C773" s="283" t="s">
        <v>1786</v>
      </c>
      <c r="D773" s="284" t="s">
        <v>1786</v>
      </c>
      <c r="E773" s="285" t="s">
        <v>1</v>
      </c>
      <c r="F773" s="286">
        <v>1</v>
      </c>
      <c r="G773" s="37"/>
      <c r="H773" s="43"/>
    </row>
    <row r="774" spans="1:8" s="2" customFormat="1" ht="16.8" customHeight="1">
      <c r="A774" s="37"/>
      <c r="B774" s="43"/>
      <c r="C774" s="287" t="s">
        <v>1786</v>
      </c>
      <c r="D774" s="287" t="s">
        <v>1945</v>
      </c>
      <c r="E774" s="15" t="s">
        <v>1</v>
      </c>
      <c r="F774" s="288">
        <v>1</v>
      </c>
      <c r="G774" s="37"/>
      <c r="H774" s="43"/>
    </row>
    <row r="775" spans="1:8" s="2" customFormat="1" ht="16.8" customHeight="1">
      <c r="A775" s="37"/>
      <c r="B775" s="43"/>
      <c r="C775" s="283" t="s">
        <v>1966</v>
      </c>
      <c r="D775" s="284" t="s">
        <v>1966</v>
      </c>
      <c r="E775" s="285" t="s">
        <v>1</v>
      </c>
      <c r="F775" s="286">
        <v>38</v>
      </c>
      <c r="G775" s="37"/>
      <c r="H775" s="43"/>
    </row>
    <row r="776" spans="1:8" s="2" customFormat="1" ht="16.8" customHeight="1">
      <c r="A776" s="37"/>
      <c r="B776" s="43"/>
      <c r="C776" s="287" t="s">
        <v>1966</v>
      </c>
      <c r="D776" s="287" t="s">
        <v>1928</v>
      </c>
      <c r="E776" s="15" t="s">
        <v>1</v>
      </c>
      <c r="F776" s="288">
        <v>38</v>
      </c>
      <c r="G776" s="37"/>
      <c r="H776" s="43"/>
    </row>
    <row r="777" spans="1:8" s="2" customFormat="1" ht="16.8" customHeight="1">
      <c r="A777" s="37"/>
      <c r="B777" s="43"/>
      <c r="C777" s="283" t="s">
        <v>1795</v>
      </c>
      <c r="D777" s="284" t="s">
        <v>1795</v>
      </c>
      <c r="E777" s="285" t="s">
        <v>1</v>
      </c>
      <c r="F777" s="286">
        <v>5</v>
      </c>
      <c r="G777" s="37"/>
      <c r="H777" s="43"/>
    </row>
    <row r="778" spans="1:8" s="2" customFormat="1" ht="16.8" customHeight="1">
      <c r="A778" s="37"/>
      <c r="B778" s="43"/>
      <c r="C778" s="287" t="s">
        <v>1795</v>
      </c>
      <c r="D778" s="287" t="s">
        <v>1934</v>
      </c>
      <c r="E778" s="15" t="s">
        <v>1</v>
      </c>
      <c r="F778" s="288">
        <v>5</v>
      </c>
      <c r="G778" s="37"/>
      <c r="H778" s="43"/>
    </row>
    <row r="779" spans="1:8" s="2" customFormat="1" ht="26.4" customHeight="1">
      <c r="A779" s="37"/>
      <c r="B779" s="43"/>
      <c r="C779" s="282" t="s">
        <v>3699</v>
      </c>
      <c r="D779" s="282" t="s">
        <v>106</v>
      </c>
      <c r="E779" s="37"/>
      <c r="F779" s="37"/>
      <c r="G779" s="37"/>
      <c r="H779" s="43"/>
    </row>
    <row r="780" spans="1:8" s="2" customFormat="1" ht="16.8" customHeight="1">
      <c r="A780" s="37"/>
      <c r="B780" s="43"/>
      <c r="C780" s="283" t="s">
        <v>326</v>
      </c>
      <c r="D780" s="284" t="s">
        <v>326</v>
      </c>
      <c r="E780" s="285" t="s">
        <v>1</v>
      </c>
      <c r="F780" s="286">
        <v>10</v>
      </c>
      <c r="G780" s="37"/>
      <c r="H780" s="43"/>
    </row>
    <row r="781" spans="1:8" s="2" customFormat="1" ht="16.8" customHeight="1">
      <c r="A781" s="37"/>
      <c r="B781" s="43"/>
      <c r="C781" s="287" t="s">
        <v>326</v>
      </c>
      <c r="D781" s="287" t="s">
        <v>2018</v>
      </c>
      <c r="E781" s="15" t="s">
        <v>1</v>
      </c>
      <c r="F781" s="288">
        <v>10</v>
      </c>
      <c r="G781" s="37"/>
      <c r="H781" s="43"/>
    </row>
    <row r="782" spans="1:8" s="2" customFormat="1" ht="16.8" customHeight="1">
      <c r="A782" s="37"/>
      <c r="B782" s="43"/>
      <c r="C782" s="283" t="s">
        <v>381</v>
      </c>
      <c r="D782" s="284" t="s">
        <v>381</v>
      </c>
      <c r="E782" s="285" t="s">
        <v>1</v>
      </c>
      <c r="F782" s="286">
        <v>555.1</v>
      </c>
      <c r="G782" s="37"/>
      <c r="H782" s="43"/>
    </row>
    <row r="783" spans="1:8" s="2" customFormat="1" ht="16.8" customHeight="1">
      <c r="A783" s="37"/>
      <c r="B783" s="43"/>
      <c r="C783" s="287" t="s">
        <v>381</v>
      </c>
      <c r="D783" s="287" t="s">
        <v>2059</v>
      </c>
      <c r="E783" s="15" t="s">
        <v>1</v>
      </c>
      <c r="F783" s="288">
        <v>555.1</v>
      </c>
      <c r="G783" s="37"/>
      <c r="H783" s="43"/>
    </row>
    <row r="784" spans="1:8" s="2" customFormat="1" ht="16.8" customHeight="1">
      <c r="A784" s="37"/>
      <c r="B784" s="43"/>
      <c r="C784" s="283" t="s">
        <v>1122</v>
      </c>
      <c r="D784" s="284" t="s">
        <v>1122</v>
      </c>
      <c r="E784" s="285" t="s">
        <v>1</v>
      </c>
      <c r="F784" s="286">
        <v>1013</v>
      </c>
      <c r="G784" s="37"/>
      <c r="H784" s="43"/>
    </row>
    <row r="785" spans="1:8" s="2" customFormat="1" ht="16.8" customHeight="1">
      <c r="A785" s="37"/>
      <c r="B785" s="43"/>
      <c r="C785" s="287" t="s">
        <v>1122</v>
      </c>
      <c r="D785" s="287" t="s">
        <v>2425</v>
      </c>
      <c r="E785" s="15" t="s">
        <v>1</v>
      </c>
      <c r="F785" s="288">
        <v>1013</v>
      </c>
      <c r="G785" s="37"/>
      <c r="H785" s="43"/>
    </row>
    <row r="786" spans="1:8" s="2" customFormat="1" ht="16.8" customHeight="1">
      <c r="A786" s="37"/>
      <c r="B786" s="43"/>
      <c r="C786" s="283" t="s">
        <v>1128</v>
      </c>
      <c r="D786" s="284" t="s">
        <v>1128</v>
      </c>
      <c r="E786" s="285" t="s">
        <v>1</v>
      </c>
      <c r="F786" s="286">
        <v>478.44</v>
      </c>
      <c r="G786" s="37"/>
      <c r="H786" s="43"/>
    </row>
    <row r="787" spans="1:8" s="2" customFormat="1" ht="16.8" customHeight="1">
      <c r="A787" s="37"/>
      <c r="B787" s="43"/>
      <c r="C787" s="287" t="s">
        <v>1128</v>
      </c>
      <c r="D787" s="287" t="s">
        <v>2433</v>
      </c>
      <c r="E787" s="15" t="s">
        <v>1</v>
      </c>
      <c r="F787" s="288">
        <v>478.44</v>
      </c>
      <c r="G787" s="37"/>
      <c r="H787" s="43"/>
    </row>
    <row r="788" spans="1:8" s="2" customFormat="1" ht="16.8" customHeight="1">
      <c r="A788" s="37"/>
      <c r="B788" s="43"/>
      <c r="C788" s="283" t="s">
        <v>2438</v>
      </c>
      <c r="D788" s="284" t="s">
        <v>2438</v>
      </c>
      <c r="E788" s="285" t="s">
        <v>1</v>
      </c>
      <c r="F788" s="286">
        <v>1013</v>
      </c>
      <c r="G788" s="37"/>
      <c r="H788" s="43"/>
    </row>
    <row r="789" spans="1:8" s="2" customFormat="1" ht="16.8" customHeight="1">
      <c r="A789" s="37"/>
      <c r="B789" s="43"/>
      <c r="C789" s="287" t="s">
        <v>2438</v>
      </c>
      <c r="D789" s="287" t="s">
        <v>2439</v>
      </c>
      <c r="E789" s="15" t="s">
        <v>1</v>
      </c>
      <c r="F789" s="288">
        <v>1013</v>
      </c>
      <c r="G789" s="37"/>
      <c r="H789" s="43"/>
    </row>
    <row r="790" spans="1:8" s="2" customFormat="1" ht="16.8" customHeight="1">
      <c r="A790" s="37"/>
      <c r="B790" s="43"/>
      <c r="C790" s="283" t="s">
        <v>2441</v>
      </c>
      <c r="D790" s="284" t="s">
        <v>2441</v>
      </c>
      <c r="E790" s="285" t="s">
        <v>1</v>
      </c>
      <c r="F790" s="286">
        <v>2342</v>
      </c>
      <c r="G790" s="37"/>
      <c r="H790" s="43"/>
    </row>
    <row r="791" spans="1:8" s="2" customFormat="1" ht="16.8" customHeight="1">
      <c r="A791" s="37"/>
      <c r="B791" s="43"/>
      <c r="C791" s="287" t="s">
        <v>2441</v>
      </c>
      <c r="D791" s="287" t="s">
        <v>2442</v>
      </c>
      <c r="E791" s="15" t="s">
        <v>1</v>
      </c>
      <c r="F791" s="288">
        <v>2342</v>
      </c>
      <c r="G791" s="37"/>
      <c r="H791" s="43"/>
    </row>
    <row r="792" spans="1:8" s="2" customFormat="1" ht="16.8" customHeight="1">
      <c r="A792" s="37"/>
      <c r="B792" s="43"/>
      <c r="C792" s="283" t="s">
        <v>2447</v>
      </c>
      <c r="D792" s="284" t="s">
        <v>2447</v>
      </c>
      <c r="E792" s="285" t="s">
        <v>1</v>
      </c>
      <c r="F792" s="286">
        <v>8.4</v>
      </c>
      <c r="G792" s="37"/>
      <c r="H792" s="43"/>
    </row>
    <row r="793" spans="1:8" s="2" customFormat="1" ht="16.8" customHeight="1">
      <c r="A793" s="37"/>
      <c r="B793" s="43"/>
      <c r="C793" s="287" t="s">
        <v>2447</v>
      </c>
      <c r="D793" s="287" t="s">
        <v>2448</v>
      </c>
      <c r="E793" s="15" t="s">
        <v>1</v>
      </c>
      <c r="F793" s="288">
        <v>8.4</v>
      </c>
      <c r="G793" s="37"/>
      <c r="H793" s="43"/>
    </row>
    <row r="794" spans="1:8" s="2" customFormat="1" ht="16.8" customHeight="1">
      <c r="A794" s="37"/>
      <c r="B794" s="43"/>
      <c r="C794" s="283" t="s">
        <v>2450</v>
      </c>
      <c r="D794" s="284" t="s">
        <v>2450</v>
      </c>
      <c r="E794" s="285" t="s">
        <v>1</v>
      </c>
      <c r="F794" s="286">
        <v>78.4</v>
      </c>
      <c r="G794" s="37"/>
      <c r="H794" s="43"/>
    </row>
    <row r="795" spans="1:8" s="2" customFormat="1" ht="16.8" customHeight="1">
      <c r="A795" s="37"/>
      <c r="B795" s="43"/>
      <c r="C795" s="287" t="s">
        <v>2450</v>
      </c>
      <c r="D795" s="287" t="s">
        <v>2451</v>
      </c>
      <c r="E795" s="15" t="s">
        <v>1</v>
      </c>
      <c r="F795" s="288">
        <v>78.4</v>
      </c>
      <c r="G795" s="37"/>
      <c r="H795" s="43"/>
    </row>
    <row r="796" spans="1:8" s="2" customFormat="1" ht="16.8" customHeight="1">
      <c r="A796" s="37"/>
      <c r="B796" s="43"/>
      <c r="C796" s="283" t="s">
        <v>2457</v>
      </c>
      <c r="D796" s="284" t="s">
        <v>2457</v>
      </c>
      <c r="E796" s="285" t="s">
        <v>1</v>
      </c>
      <c r="F796" s="286">
        <v>40.25</v>
      </c>
      <c r="G796" s="37"/>
      <c r="H796" s="43"/>
    </row>
    <row r="797" spans="1:8" s="2" customFormat="1" ht="16.8" customHeight="1">
      <c r="A797" s="37"/>
      <c r="B797" s="43"/>
      <c r="C797" s="287" t="s">
        <v>2457</v>
      </c>
      <c r="D797" s="287" t="s">
        <v>2458</v>
      </c>
      <c r="E797" s="15" t="s">
        <v>1</v>
      </c>
      <c r="F797" s="288">
        <v>40.25</v>
      </c>
      <c r="G797" s="37"/>
      <c r="H797" s="43"/>
    </row>
    <row r="798" spans="1:8" s="2" customFormat="1" ht="16.8" customHeight="1">
      <c r="A798" s="37"/>
      <c r="B798" s="43"/>
      <c r="C798" s="283" t="s">
        <v>2460</v>
      </c>
      <c r="D798" s="284" t="s">
        <v>2460</v>
      </c>
      <c r="E798" s="285" t="s">
        <v>1</v>
      </c>
      <c r="F798" s="286">
        <v>16.415</v>
      </c>
      <c r="G798" s="37"/>
      <c r="H798" s="43"/>
    </row>
    <row r="799" spans="1:8" s="2" customFormat="1" ht="16.8" customHeight="1">
      <c r="A799" s="37"/>
      <c r="B799" s="43"/>
      <c r="C799" s="287" t="s">
        <v>2460</v>
      </c>
      <c r="D799" s="287" t="s">
        <v>2461</v>
      </c>
      <c r="E799" s="15" t="s">
        <v>1</v>
      </c>
      <c r="F799" s="288">
        <v>16.415</v>
      </c>
      <c r="G799" s="37"/>
      <c r="H799" s="43"/>
    </row>
    <row r="800" spans="1:8" s="2" customFormat="1" ht="16.8" customHeight="1">
      <c r="A800" s="37"/>
      <c r="B800" s="43"/>
      <c r="C800" s="283" t="s">
        <v>2463</v>
      </c>
      <c r="D800" s="284" t="s">
        <v>2463</v>
      </c>
      <c r="E800" s="285" t="s">
        <v>1</v>
      </c>
      <c r="F800" s="286">
        <v>1.75</v>
      </c>
      <c r="G800" s="37"/>
      <c r="H800" s="43"/>
    </row>
    <row r="801" spans="1:8" s="2" customFormat="1" ht="16.8" customHeight="1">
      <c r="A801" s="37"/>
      <c r="B801" s="43"/>
      <c r="C801" s="287" t="s">
        <v>2463</v>
      </c>
      <c r="D801" s="287" t="s">
        <v>2464</v>
      </c>
      <c r="E801" s="15" t="s">
        <v>1</v>
      </c>
      <c r="F801" s="288">
        <v>1.75</v>
      </c>
      <c r="G801" s="37"/>
      <c r="H801" s="43"/>
    </row>
    <row r="802" spans="1:8" s="2" customFormat="1" ht="16.8" customHeight="1">
      <c r="A802" s="37"/>
      <c r="B802" s="43"/>
      <c r="C802" s="283" t="s">
        <v>1167</v>
      </c>
      <c r="D802" s="284" t="s">
        <v>1167</v>
      </c>
      <c r="E802" s="285" t="s">
        <v>1</v>
      </c>
      <c r="F802" s="286">
        <v>40.25</v>
      </c>
      <c r="G802" s="37"/>
      <c r="H802" s="43"/>
    </row>
    <row r="803" spans="1:8" s="2" customFormat="1" ht="16.8" customHeight="1">
      <c r="A803" s="37"/>
      <c r="B803" s="43"/>
      <c r="C803" s="287" t="s">
        <v>1167</v>
      </c>
      <c r="D803" s="287" t="s">
        <v>2466</v>
      </c>
      <c r="E803" s="15" t="s">
        <v>1</v>
      </c>
      <c r="F803" s="288">
        <v>40.25</v>
      </c>
      <c r="G803" s="37"/>
      <c r="H803" s="43"/>
    </row>
    <row r="804" spans="1:8" s="2" customFormat="1" ht="16.8" customHeight="1">
      <c r="A804" s="37"/>
      <c r="B804" s="43"/>
      <c r="C804" s="283" t="s">
        <v>1173</v>
      </c>
      <c r="D804" s="284" t="s">
        <v>1173</v>
      </c>
      <c r="E804" s="285" t="s">
        <v>1</v>
      </c>
      <c r="F804" s="286">
        <v>0.7</v>
      </c>
      <c r="G804" s="37"/>
      <c r="H804" s="43"/>
    </row>
    <row r="805" spans="1:8" s="2" customFormat="1" ht="16.8" customHeight="1">
      <c r="A805" s="37"/>
      <c r="B805" s="43"/>
      <c r="C805" s="287" t="s">
        <v>1173</v>
      </c>
      <c r="D805" s="287" t="s">
        <v>2471</v>
      </c>
      <c r="E805" s="15" t="s">
        <v>1</v>
      </c>
      <c r="F805" s="288">
        <v>0.7</v>
      </c>
      <c r="G805" s="37"/>
      <c r="H805" s="43"/>
    </row>
    <row r="806" spans="1:8" s="2" customFormat="1" ht="16.8" customHeight="1">
      <c r="A806" s="37"/>
      <c r="B806" s="43"/>
      <c r="C806" s="283" t="s">
        <v>1179</v>
      </c>
      <c r="D806" s="284" t="s">
        <v>1179</v>
      </c>
      <c r="E806" s="285" t="s">
        <v>1</v>
      </c>
      <c r="F806" s="286">
        <v>0.028</v>
      </c>
      <c r="G806" s="37"/>
      <c r="H806" s="43"/>
    </row>
    <row r="807" spans="1:8" s="2" customFormat="1" ht="16.8" customHeight="1">
      <c r="A807" s="37"/>
      <c r="B807" s="43"/>
      <c r="C807" s="287" t="s">
        <v>1179</v>
      </c>
      <c r="D807" s="287" t="s">
        <v>2475</v>
      </c>
      <c r="E807" s="15" t="s">
        <v>1</v>
      </c>
      <c r="F807" s="288">
        <v>0.028</v>
      </c>
      <c r="G807" s="37"/>
      <c r="H807" s="43"/>
    </row>
    <row r="808" spans="1:8" s="2" customFormat="1" ht="16.8" customHeight="1">
      <c r="A808" s="37"/>
      <c r="B808" s="43"/>
      <c r="C808" s="283" t="s">
        <v>1185</v>
      </c>
      <c r="D808" s="284" t="s">
        <v>1185</v>
      </c>
      <c r="E808" s="285" t="s">
        <v>1</v>
      </c>
      <c r="F808" s="286">
        <v>2</v>
      </c>
      <c r="G808" s="37"/>
      <c r="H808" s="43"/>
    </row>
    <row r="809" spans="1:8" s="2" customFormat="1" ht="16.8" customHeight="1">
      <c r="A809" s="37"/>
      <c r="B809" s="43"/>
      <c r="C809" s="287" t="s">
        <v>1185</v>
      </c>
      <c r="D809" s="287" t="s">
        <v>2480</v>
      </c>
      <c r="E809" s="15" t="s">
        <v>1</v>
      </c>
      <c r="F809" s="288">
        <v>2</v>
      </c>
      <c r="G809" s="37"/>
      <c r="H809" s="43"/>
    </row>
    <row r="810" spans="1:8" s="2" customFormat="1" ht="16.8" customHeight="1">
      <c r="A810" s="37"/>
      <c r="B810" s="43"/>
      <c r="C810" s="283" t="s">
        <v>1192</v>
      </c>
      <c r="D810" s="284" t="s">
        <v>1192</v>
      </c>
      <c r="E810" s="285" t="s">
        <v>1</v>
      </c>
      <c r="F810" s="286">
        <v>0.056</v>
      </c>
      <c r="G810" s="37"/>
      <c r="H810" s="43"/>
    </row>
    <row r="811" spans="1:8" s="2" customFormat="1" ht="16.8" customHeight="1">
      <c r="A811" s="37"/>
      <c r="B811" s="43"/>
      <c r="C811" s="287" t="s">
        <v>1192</v>
      </c>
      <c r="D811" s="287" t="s">
        <v>2485</v>
      </c>
      <c r="E811" s="15" t="s">
        <v>1</v>
      </c>
      <c r="F811" s="288">
        <v>0.056</v>
      </c>
      <c r="G811" s="37"/>
      <c r="H811" s="43"/>
    </row>
    <row r="812" spans="1:8" s="2" customFormat="1" ht="16.8" customHeight="1">
      <c r="A812" s="37"/>
      <c r="B812" s="43"/>
      <c r="C812" s="283" t="s">
        <v>1207</v>
      </c>
      <c r="D812" s="284" t="s">
        <v>1207</v>
      </c>
      <c r="E812" s="285" t="s">
        <v>1</v>
      </c>
      <c r="F812" s="286">
        <v>56</v>
      </c>
      <c r="G812" s="37"/>
      <c r="H812" s="43"/>
    </row>
    <row r="813" spans="1:8" s="2" customFormat="1" ht="16.8" customHeight="1">
      <c r="A813" s="37"/>
      <c r="B813" s="43"/>
      <c r="C813" s="287" t="s">
        <v>1207</v>
      </c>
      <c r="D813" s="287" t="s">
        <v>2487</v>
      </c>
      <c r="E813" s="15" t="s">
        <v>1</v>
      </c>
      <c r="F813" s="288">
        <v>56</v>
      </c>
      <c r="G813" s="37"/>
      <c r="H813" s="43"/>
    </row>
    <row r="814" spans="1:8" s="2" customFormat="1" ht="16.8" customHeight="1">
      <c r="A814" s="37"/>
      <c r="B814" s="43"/>
      <c r="C814" s="283" t="s">
        <v>1214</v>
      </c>
      <c r="D814" s="284" t="s">
        <v>1214</v>
      </c>
      <c r="E814" s="285" t="s">
        <v>1</v>
      </c>
      <c r="F814" s="286">
        <v>0.444</v>
      </c>
      <c r="G814" s="37"/>
      <c r="H814" s="43"/>
    </row>
    <row r="815" spans="1:8" s="2" customFormat="1" ht="16.8" customHeight="1">
      <c r="A815" s="37"/>
      <c r="B815" s="43"/>
      <c r="C815" s="287" t="s">
        <v>1214</v>
      </c>
      <c r="D815" s="287" t="s">
        <v>2489</v>
      </c>
      <c r="E815" s="15" t="s">
        <v>1</v>
      </c>
      <c r="F815" s="288">
        <v>0.444</v>
      </c>
      <c r="G815" s="37"/>
      <c r="H815" s="43"/>
    </row>
    <row r="816" spans="1:8" s="2" customFormat="1" ht="16.8" customHeight="1">
      <c r="A816" s="37"/>
      <c r="B816" s="43"/>
      <c r="C816" s="283" t="s">
        <v>2494</v>
      </c>
      <c r="D816" s="284" t="s">
        <v>2494</v>
      </c>
      <c r="E816" s="285" t="s">
        <v>1</v>
      </c>
      <c r="F816" s="286">
        <v>82</v>
      </c>
      <c r="G816" s="37"/>
      <c r="H816" s="43"/>
    </row>
    <row r="817" spans="1:8" s="2" customFormat="1" ht="16.8" customHeight="1">
      <c r="A817" s="37"/>
      <c r="B817" s="43"/>
      <c r="C817" s="287" t="s">
        <v>2494</v>
      </c>
      <c r="D817" s="287" t="s">
        <v>2495</v>
      </c>
      <c r="E817" s="15" t="s">
        <v>1</v>
      </c>
      <c r="F817" s="288">
        <v>82</v>
      </c>
      <c r="G817" s="37"/>
      <c r="H817" s="43"/>
    </row>
    <row r="818" spans="1:8" s="2" customFormat="1" ht="16.8" customHeight="1">
      <c r="A818" s="37"/>
      <c r="B818" s="43"/>
      <c r="C818" s="283" t="s">
        <v>1224</v>
      </c>
      <c r="D818" s="284" t="s">
        <v>1224</v>
      </c>
      <c r="E818" s="285" t="s">
        <v>1</v>
      </c>
      <c r="F818" s="286">
        <v>245</v>
      </c>
      <c r="G818" s="37"/>
      <c r="H818" s="43"/>
    </row>
    <row r="819" spans="1:8" s="2" customFormat="1" ht="16.8" customHeight="1">
      <c r="A819" s="37"/>
      <c r="B819" s="43"/>
      <c r="C819" s="287" t="s">
        <v>1224</v>
      </c>
      <c r="D819" s="287" t="s">
        <v>2499</v>
      </c>
      <c r="E819" s="15" t="s">
        <v>1</v>
      </c>
      <c r="F819" s="288">
        <v>245</v>
      </c>
      <c r="G819" s="37"/>
      <c r="H819" s="43"/>
    </row>
    <row r="820" spans="1:8" s="2" customFormat="1" ht="16.8" customHeight="1">
      <c r="A820" s="37"/>
      <c r="B820" s="43"/>
      <c r="C820" s="283" t="s">
        <v>2501</v>
      </c>
      <c r="D820" s="284" t="s">
        <v>2501</v>
      </c>
      <c r="E820" s="285" t="s">
        <v>1</v>
      </c>
      <c r="F820" s="286">
        <v>195.118</v>
      </c>
      <c r="G820" s="37"/>
      <c r="H820" s="43"/>
    </row>
    <row r="821" spans="1:8" s="2" customFormat="1" ht="16.8" customHeight="1">
      <c r="A821" s="37"/>
      <c r="B821" s="43"/>
      <c r="C821" s="287" t="s">
        <v>2501</v>
      </c>
      <c r="D821" s="287" t="s">
        <v>2502</v>
      </c>
      <c r="E821" s="15" t="s">
        <v>1</v>
      </c>
      <c r="F821" s="288">
        <v>195.118</v>
      </c>
      <c r="G821" s="37"/>
      <c r="H821" s="43"/>
    </row>
    <row r="822" spans="1:8" s="2" customFormat="1" ht="16.8" customHeight="1">
      <c r="A822" s="37"/>
      <c r="B822" s="43"/>
      <c r="C822" s="283" t="s">
        <v>395</v>
      </c>
      <c r="D822" s="284" t="s">
        <v>395</v>
      </c>
      <c r="E822" s="285" t="s">
        <v>1</v>
      </c>
      <c r="F822" s="286">
        <v>54.376</v>
      </c>
      <c r="G822" s="37"/>
      <c r="H822" s="43"/>
    </row>
    <row r="823" spans="1:8" s="2" customFormat="1" ht="16.8" customHeight="1">
      <c r="A823" s="37"/>
      <c r="B823" s="43"/>
      <c r="C823" s="287" t="s">
        <v>395</v>
      </c>
      <c r="D823" s="287" t="s">
        <v>2065</v>
      </c>
      <c r="E823" s="15" t="s">
        <v>1</v>
      </c>
      <c r="F823" s="288">
        <v>54.376</v>
      </c>
      <c r="G823" s="37"/>
      <c r="H823" s="43"/>
    </row>
    <row r="824" spans="1:8" s="2" customFormat="1" ht="16.8" customHeight="1">
      <c r="A824" s="37"/>
      <c r="B824" s="43"/>
      <c r="C824" s="283" t="s">
        <v>1250</v>
      </c>
      <c r="D824" s="284" t="s">
        <v>1250</v>
      </c>
      <c r="E824" s="285" t="s">
        <v>1</v>
      </c>
      <c r="F824" s="286">
        <v>1</v>
      </c>
      <c r="G824" s="37"/>
      <c r="H824" s="43"/>
    </row>
    <row r="825" spans="1:8" s="2" customFormat="1" ht="12">
      <c r="A825" s="37"/>
      <c r="B825" s="43"/>
      <c r="C825" s="287" t="s">
        <v>1</v>
      </c>
      <c r="D825" s="287" t="s">
        <v>2509</v>
      </c>
      <c r="E825" s="15" t="s">
        <v>1</v>
      </c>
      <c r="F825" s="288">
        <v>0</v>
      </c>
      <c r="G825" s="37"/>
      <c r="H825" s="43"/>
    </row>
    <row r="826" spans="1:8" s="2" customFormat="1" ht="16.8" customHeight="1">
      <c r="A826" s="37"/>
      <c r="B826" s="43"/>
      <c r="C826" s="287" t="s">
        <v>1250</v>
      </c>
      <c r="D826" s="287" t="s">
        <v>2510</v>
      </c>
      <c r="E826" s="15" t="s">
        <v>1</v>
      </c>
      <c r="F826" s="288">
        <v>1</v>
      </c>
      <c r="G826" s="37"/>
      <c r="H826" s="43"/>
    </row>
    <row r="827" spans="1:8" s="2" customFormat="1" ht="16.8" customHeight="1">
      <c r="A827" s="37"/>
      <c r="B827" s="43"/>
      <c r="C827" s="283" t="s">
        <v>225</v>
      </c>
      <c r="D827" s="284" t="s">
        <v>225</v>
      </c>
      <c r="E827" s="285" t="s">
        <v>1</v>
      </c>
      <c r="F827" s="286">
        <v>53.959</v>
      </c>
      <c r="G827" s="37"/>
      <c r="H827" s="43"/>
    </row>
    <row r="828" spans="1:8" s="2" customFormat="1" ht="16.8" customHeight="1">
      <c r="A828" s="37"/>
      <c r="B828" s="43"/>
      <c r="C828" s="287" t="s">
        <v>225</v>
      </c>
      <c r="D828" s="287" t="s">
        <v>2070</v>
      </c>
      <c r="E828" s="15" t="s">
        <v>1</v>
      </c>
      <c r="F828" s="288">
        <v>53.959</v>
      </c>
      <c r="G828" s="37"/>
      <c r="H828" s="43"/>
    </row>
    <row r="829" spans="1:8" s="2" customFormat="1" ht="16.8" customHeight="1">
      <c r="A829" s="37"/>
      <c r="B829" s="43"/>
      <c r="C829" s="283" t="s">
        <v>233</v>
      </c>
      <c r="D829" s="284" t="s">
        <v>233</v>
      </c>
      <c r="E829" s="285" t="s">
        <v>1</v>
      </c>
      <c r="F829" s="286">
        <v>23.304</v>
      </c>
      <c r="G829" s="37"/>
      <c r="H829" s="43"/>
    </row>
    <row r="830" spans="1:8" s="2" customFormat="1" ht="16.8" customHeight="1">
      <c r="A830" s="37"/>
      <c r="B830" s="43"/>
      <c r="C830" s="287" t="s">
        <v>233</v>
      </c>
      <c r="D830" s="287" t="s">
        <v>2072</v>
      </c>
      <c r="E830" s="15" t="s">
        <v>1</v>
      </c>
      <c r="F830" s="288">
        <v>23.304</v>
      </c>
      <c r="G830" s="37"/>
      <c r="H830" s="43"/>
    </row>
    <row r="831" spans="1:8" s="2" customFormat="1" ht="16.8" customHeight="1">
      <c r="A831" s="37"/>
      <c r="B831" s="43"/>
      <c r="C831" s="283" t="s">
        <v>256</v>
      </c>
      <c r="D831" s="284" t="s">
        <v>256</v>
      </c>
      <c r="E831" s="285" t="s">
        <v>1</v>
      </c>
      <c r="F831" s="286">
        <v>23.125</v>
      </c>
      <c r="G831" s="37"/>
      <c r="H831" s="43"/>
    </row>
    <row r="832" spans="1:8" s="2" customFormat="1" ht="16.8" customHeight="1">
      <c r="A832" s="37"/>
      <c r="B832" s="43"/>
      <c r="C832" s="287" t="s">
        <v>256</v>
      </c>
      <c r="D832" s="287" t="s">
        <v>2076</v>
      </c>
      <c r="E832" s="15" t="s">
        <v>1</v>
      </c>
      <c r="F832" s="288">
        <v>23.125</v>
      </c>
      <c r="G832" s="37"/>
      <c r="H832" s="43"/>
    </row>
    <row r="833" spans="1:8" s="2" customFormat="1" ht="16.8" customHeight="1">
      <c r="A833" s="37"/>
      <c r="B833" s="43"/>
      <c r="C833" s="283" t="s">
        <v>418</v>
      </c>
      <c r="D833" s="284" t="s">
        <v>418</v>
      </c>
      <c r="E833" s="285" t="s">
        <v>1</v>
      </c>
      <c r="F833" s="286">
        <v>32.44</v>
      </c>
      <c r="G833" s="37"/>
      <c r="H833" s="43"/>
    </row>
    <row r="834" spans="1:8" s="2" customFormat="1" ht="16.8" customHeight="1">
      <c r="A834" s="37"/>
      <c r="B834" s="43"/>
      <c r="C834" s="287" t="s">
        <v>418</v>
      </c>
      <c r="D834" s="287" t="s">
        <v>2079</v>
      </c>
      <c r="E834" s="15" t="s">
        <v>1</v>
      </c>
      <c r="F834" s="288">
        <v>32.44</v>
      </c>
      <c r="G834" s="37"/>
      <c r="H834" s="43"/>
    </row>
    <row r="835" spans="1:8" s="2" customFormat="1" ht="16.8" customHeight="1">
      <c r="A835" s="37"/>
      <c r="B835" s="43"/>
      <c r="C835" s="283" t="s">
        <v>424</v>
      </c>
      <c r="D835" s="284" t="s">
        <v>424</v>
      </c>
      <c r="E835" s="285" t="s">
        <v>1</v>
      </c>
      <c r="F835" s="286">
        <v>27040</v>
      </c>
      <c r="G835" s="37"/>
      <c r="H835" s="43"/>
    </row>
    <row r="836" spans="1:8" s="2" customFormat="1" ht="16.8" customHeight="1">
      <c r="A836" s="37"/>
      <c r="B836" s="43"/>
      <c r="C836" s="287" t="s">
        <v>424</v>
      </c>
      <c r="D836" s="287" t="s">
        <v>2089</v>
      </c>
      <c r="E836" s="15" t="s">
        <v>1</v>
      </c>
      <c r="F836" s="288">
        <v>27040</v>
      </c>
      <c r="G836" s="37"/>
      <c r="H836" s="43"/>
    </row>
    <row r="837" spans="1:8" s="2" customFormat="1" ht="16.8" customHeight="1">
      <c r="A837" s="37"/>
      <c r="B837" s="43"/>
      <c r="C837" s="283" t="s">
        <v>443</v>
      </c>
      <c r="D837" s="284" t="s">
        <v>443</v>
      </c>
      <c r="E837" s="285" t="s">
        <v>1</v>
      </c>
      <c r="F837" s="286">
        <v>88.69</v>
      </c>
      <c r="G837" s="37"/>
      <c r="H837" s="43"/>
    </row>
    <row r="838" spans="1:8" s="2" customFormat="1" ht="16.8" customHeight="1">
      <c r="A838" s="37"/>
      <c r="B838" s="43"/>
      <c r="C838" s="287" t="s">
        <v>443</v>
      </c>
      <c r="D838" s="287" t="s">
        <v>2092</v>
      </c>
      <c r="E838" s="15" t="s">
        <v>1</v>
      </c>
      <c r="F838" s="288">
        <v>88.69</v>
      </c>
      <c r="G838" s="37"/>
      <c r="H838" s="43"/>
    </row>
    <row r="839" spans="1:8" s="2" customFormat="1" ht="16.8" customHeight="1">
      <c r="A839" s="37"/>
      <c r="B839" s="43"/>
      <c r="C839" s="283" t="s">
        <v>450</v>
      </c>
      <c r="D839" s="284" t="s">
        <v>450</v>
      </c>
      <c r="E839" s="285" t="s">
        <v>1</v>
      </c>
      <c r="F839" s="286">
        <v>177.38</v>
      </c>
      <c r="G839" s="37"/>
      <c r="H839" s="43"/>
    </row>
    <row r="840" spans="1:8" s="2" customFormat="1" ht="16.8" customHeight="1">
      <c r="A840" s="37"/>
      <c r="B840" s="43"/>
      <c r="C840" s="287" t="s">
        <v>450</v>
      </c>
      <c r="D840" s="287" t="s">
        <v>2095</v>
      </c>
      <c r="E840" s="15" t="s">
        <v>1</v>
      </c>
      <c r="F840" s="288">
        <v>177.38</v>
      </c>
      <c r="G840" s="37"/>
      <c r="H840" s="43"/>
    </row>
    <row r="841" spans="1:8" s="2" customFormat="1" ht="16.8" customHeight="1">
      <c r="A841" s="37"/>
      <c r="B841" s="43"/>
      <c r="C841" s="283" t="s">
        <v>334</v>
      </c>
      <c r="D841" s="284" t="s">
        <v>334</v>
      </c>
      <c r="E841" s="285" t="s">
        <v>1</v>
      </c>
      <c r="F841" s="286">
        <v>10</v>
      </c>
      <c r="G841" s="37"/>
      <c r="H841" s="43"/>
    </row>
    <row r="842" spans="1:8" s="2" customFormat="1" ht="16.8" customHeight="1">
      <c r="A842" s="37"/>
      <c r="B842" s="43"/>
      <c r="C842" s="287" t="s">
        <v>334</v>
      </c>
      <c r="D842" s="287" t="s">
        <v>2022</v>
      </c>
      <c r="E842" s="15" t="s">
        <v>1</v>
      </c>
      <c r="F842" s="288">
        <v>10</v>
      </c>
      <c r="G842" s="37"/>
      <c r="H842" s="43"/>
    </row>
    <row r="843" spans="1:8" s="2" customFormat="1" ht="16.8" customHeight="1">
      <c r="A843" s="37"/>
      <c r="B843" s="43"/>
      <c r="C843" s="283" t="s">
        <v>455</v>
      </c>
      <c r="D843" s="284" t="s">
        <v>455</v>
      </c>
      <c r="E843" s="285" t="s">
        <v>1</v>
      </c>
      <c r="F843" s="286">
        <v>2704</v>
      </c>
      <c r="G843" s="37"/>
      <c r="H843" s="43"/>
    </row>
    <row r="844" spans="1:8" s="2" customFormat="1" ht="16.8" customHeight="1">
      <c r="A844" s="37"/>
      <c r="B844" s="43"/>
      <c r="C844" s="287" t="s">
        <v>455</v>
      </c>
      <c r="D844" s="287" t="s">
        <v>2099</v>
      </c>
      <c r="E844" s="15" t="s">
        <v>1</v>
      </c>
      <c r="F844" s="288">
        <v>2704</v>
      </c>
      <c r="G844" s="37"/>
      <c r="H844" s="43"/>
    </row>
    <row r="845" spans="1:8" s="2" customFormat="1" ht="16.8" customHeight="1">
      <c r="A845" s="37"/>
      <c r="B845" s="43"/>
      <c r="C845" s="283" t="s">
        <v>463</v>
      </c>
      <c r="D845" s="284" t="s">
        <v>463</v>
      </c>
      <c r="E845" s="285" t="s">
        <v>1</v>
      </c>
      <c r="F845" s="286">
        <v>1696.12</v>
      </c>
      <c r="G845" s="37"/>
      <c r="H845" s="43"/>
    </row>
    <row r="846" spans="1:8" s="2" customFormat="1" ht="16.8" customHeight="1">
      <c r="A846" s="37"/>
      <c r="B846" s="43"/>
      <c r="C846" s="287" t="s">
        <v>463</v>
      </c>
      <c r="D846" s="287" t="s">
        <v>2101</v>
      </c>
      <c r="E846" s="15" t="s">
        <v>1</v>
      </c>
      <c r="F846" s="288">
        <v>1696.12</v>
      </c>
      <c r="G846" s="37"/>
      <c r="H846" s="43"/>
    </row>
    <row r="847" spans="1:8" s="2" customFormat="1" ht="16.8" customHeight="1">
      <c r="A847" s="37"/>
      <c r="B847" s="43"/>
      <c r="C847" s="289" t="s">
        <v>3700</v>
      </c>
      <c r="D847" s="37"/>
      <c r="E847" s="37"/>
      <c r="F847" s="37"/>
      <c r="G847" s="37"/>
      <c r="H847" s="43"/>
    </row>
    <row r="848" spans="1:8" s="2" customFormat="1" ht="16.8" customHeight="1">
      <c r="A848" s="37"/>
      <c r="B848" s="43"/>
      <c r="C848" s="287" t="s">
        <v>470</v>
      </c>
      <c r="D848" s="287" t="s">
        <v>471</v>
      </c>
      <c r="E848" s="15" t="s">
        <v>324</v>
      </c>
      <c r="F848" s="288">
        <v>1784.81</v>
      </c>
      <c r="G848" s="37"/>
      <c r="H848" s="43"/>
    </row>
    <row r="849" spans="1:8" s="2" customFormat="1" ht="16.8" customHeight="1">
      <c r="A849" s="37"/>
      <c r="B849" s="43"/>
      <c r="C849" s="283" t="s">
        <v>468</v>
      </c>
      <c r="D849" s="284" t="s">
        <v>468</v>
      </c>
      <c r="E849" s="285" t="s">
        <v>1</v>
      </c>
      <c r="F849" s="286">
        <v>3222.628</v>
      </c>
      <c r="G849" s="37"/>
      <c r="H849" s="43"/>
    </row>
    <row r="850" spans="1:8" s="2" customFormat="1" ht="16.8" customHeight="1">
      <c r="A850" s="37"/>
      <c r="B850" s="43"/>
      <c r="C850" s="287" t="s">
        <v>468</v>
      </c>
      <c r="D850" s="287" t="s">
        <v>2105</v>
      </c>
      <c r="E850" s="15" t="s">
        <v>1</v>
      </c>
      <c r="F850" s="288">
        <v>3222.628</v>
      </c>
      <c r="G850" s="37"/>
      <c r="H850" s="43"/>
    </row>
    <row r="851" spans="1:8" s="2" customFormat="1" ht="16.8" customHeight="1">
      <c r="A851" s="37"/>
      <c r="B851" s="43"/>
      <c r="C851" s="283" t="s">
        <v>474</v>
      </c>
      <c r="D851" s="284" t="s">
        <v>474</v>
      </c>
      <c r="E851" s="285" t="s">
        <v>1</v>
      </c>
      <c r="F851" s="286">
        <v>110.12</v>
      </c>
      <c r="G851" s="37"/>
      <c r="H851" s="43"/>
    </row>
    <row r="852" spans="1:8" s="2" customFormat="1" ht="16.8" customHeight="1">
      <c r="A852" s="37"/>
      <c r="B852" s="43"/>
      <c r="C852" s="287" t="s">
        <v>474</v>
      </c>
      <c r="D852" s="287" t="s">
        <v>2107</v>
      </c>
      <c r="E852" s="15" t="s">
        <v>1</v>
      </c>
      <c r="F852" s="288">
        <v>110.12</v>
      </c>
      <c r="G852" s="37"/>
      <c r="H852" s="43"/>
    </row>
    <row r="853" spans="1:8" s="2" customFormat="1" ht="16.8" customHeight="1">
      <c r="A853" s="37"/>
      <c r="B853" s="43"/>
      <c r="C853" s="283" t="s">
        <v>488</v>
      </c>
      <c r="D853" s="284" t="s">
        <v>488</v>
      </c>
      <c r="E853" s="285" t="s">
        <v>1</v>
      </c>
      <c r="F853" s="286">
        <v>210</v>
      </c>
      <c r="G853" s="37"/>
      <c r="H853" s="43"/>
    </row>
    <row r="854" spans="1:8" s="2" customFormat="1" ht="16.8" customHeight="1">
      <c r="A854" s="37"/>
      <c r="B854" s="43"/>
      <c r="C854" s="287" t="s">
        <v>488</v>
      </c>
      <c r="D854" s="287" t="s">
        <v>2115</v>
      </c>
      <c r="E854" s="15" t="s">
        <v>1</v>
      </c>
      <c r="F854" s="288">
        <v>210</v>
      </c>
      <c r="G854" s="37"/>
      <c r="H854" s="43"/>
    </row>
    <row r="855" spans="1:8" s="2" customFormat="1" ht="16.8" customHeight="1">
      <c r="A855" s="37"/>
      <c r="B855" s="43"/>
      <c r="C855" s="283" t="s">
        <v>494</v>
      </c>
      <c r="D855" s="284" t="s">
        <v>494</v>
      </c>
      <c r="E855" s="285" t="s">
        <v>1</v>
      </c>
      <c r="F855" s="286">
        <v>239.6</v>
      </c>
      <c r="G855" s="37"/>
      <c r="H855" s="43"/>
    </row>
    <row r="856" spans="1:8" s="2" customFormat="1" ht="16.8" customHeight="1">
      <c r="A856" s="37"/>
      <c r="B856" s="43"/>
      <c r="C856" s="287" t="s">
        <v>494</v>
      </c>
      <c r="D856" s="287" t="s">
        <v>2121</v>
      </c>
      <c r="E856" s="15" t="s">
        <v>1</v>
      </c>
      <c r="F856" s="288">
        <v>239.6</v>
      </c>
      <c r="G856" s="37"/>
      <c r="H856" s="43"/>
    </row>
    <row r="857" spans="1:8" s="2" customFormat="1" ht="16.8" customHeight="1">
      <c r="A857" s="37"/>
      <c r="B857" s="43"/>
      <c r="C857" s="283" t="s">
        <v>506</v>
      </c>
      <c r="D857" s="284" t="s">
        <v>506</v>
      </c>
      <c r="E857" s="285" t="s">
        <v>1</v>
      </c>
      <c r="F857" s="286">
        <v>585.4</v>
      </c>
      <c r="G857" s="37"/>
      <c r="H857" s="43"/>
    </row>
    <row r="858" spans="1:8" s="2" customFormat="1" ht="16.8" customHeight="1">
      <c r="A858" s="37"/>
      <c r="B858" s="43"/>
      <c r="C858" s="287" t="s">
        <v>506</v>
      </c>
      <c r="D858" s="287" t="s">
        <v>2123</v>
      </c>
      <c r="E858" s="15" t="s">
        <v>1</v>
      </c>
      <c r="F858" s="288">
        <v>585.4</v>
      </c>
      <c r="G858" s="37"/>
      <c r="H858" s="43"/>
    </row>
    <row r="859" spans="1:8" s="2" customFormat="1" ht="16.8" customHeight="1">
      <c r="A859" s="37"/>
      <c r="B859" s="43"/>
      <c r="C859" s="283" t="s">
        <v>512</v>
      </c>
      <c r="D859" s="284" t="s">
        <v>512</v>
      </c>
      <c r="E859" s="285" t="s">
        <v>1</v>
      </c>
      <c r="F859" s="286">
        <v>12.746</v>
      </c>
      <c r="G859" s="37"/>
      <c r="H859" s="43"/>
    </row>
    <row r="860" spans="1:8" s="2" customFormat="1" ht="16.8" customHeight="1">
      <c r="A860" s="37"/>
      <c r="B860" s="43"/>
      <c r="C860" s="287" t="s">
        <v>512</v>
      </c>
      <c r="D860" s="287" t="s">
        <v>2125</v>
      </c>
      <c r="E860" s="15" t="s">
        <v>1</v>
      </c>
      <c r="F860" s="288">
        <v>12.746</v>
      </c>
      <c r="G860" s="37"/>
      <c r="H860" s="43"/>
    </row>
    <row r="861" spans="1:8" s="2" customFormat="1" ht="16.8" customHeight="1">
      <c r="A861" s="37"/>
      <c r="B861" s="43"/>
      <c r="C861" s="283" t="s">
        <v>518</v>
      </c>
      <c r="D861" s="284" t="s">
        <v>518</v>
      </c>
      <c r="E861" s="285" t="s">
        <v>1</v>
      </c>
      <c r="F861" s="286">
        <v>2637</v>
      </c>
      <c r="G861" s="37"/>
      <c r="H861" s="43"/>
    </row>
    <row r="862" spans="1:8" s="2" customFormat="1" ht="16.8" customHeight="1">
      <c r="A862" s="37"/>
      <c r="B862" s="43"/>
      <c r="C862" s="287" t="s">
        <v>518</v>
      </c>
      <c r="D862" s="287" t="s">
        <v>2127</v>
      </c>
      <c r="E862" s="15" t="s">
        <v>1</v>
      </c>
      <c r="F862" s="288">
        <v>2637</v>
      </c>
      <c r="G862" s="37"/>
      <c r="H862" s="43"/>
    </row>
    <row r="863" spans="1:8" s="2" customFormat="1" ht="16.8" customHeight="1">
      <c r="A863" s="37"/>
      <c r="B863" s="43"/>
      <c r="C863" s="283" t="s">
        <v>527</v>
      </c>
      <c r="D863" s="284" t="s">
        <v>527</v>
      </c>
      <c r="E863" s="285" t="s">
        <v>1</v>
      </c>
      <c r="F863" s="286">
        <v>1324</v>
      </c>
      <c r="G863" s="37"/>
      <c r="H863" s="43"/>
    </row>
    <row r="864" spans="1:8" s="2" customFormat="1" ht="16.8" customHeight="1">
      <c r="A864" s="37"/>
      <c r="B864" s="43"/>
      <c r="C864" s="287" t="s">
        <v>527</v>
      </c>
      <c r="D864" s="287" t="s">
        <v>2131</v>
      </c>
      <c r="E864" s="15" t="s">
        <v>1</v>
      </c>
      <c r="F864" s="288">
        <v>1324</v>
      </c>
      <c r="G864" s="37"/>
      <c r="H864" s="43"/>
    </row>
    <row r="865" spans="1:8" s="2" customFormat="1" ht="16.8" customHeight="1">
      <c r="A865" s="37"/>
      <c r="B865" s="43"/>
      <c r="C865" s="283" t="s">
        <v>339</v>
      </c>
      <c r="D865" s="284" t="s">
        <v>339</v>
      </c>
      <c r="E865" s="285" t="s">
        <v>1</v>
      </c>
      <c r="F865" s="286">
        <v>2704</v>
      </c>
      <c r="G865" s="37"/>
      <c r="H865" s="43"/>
    </row>
    <row r="866" spans="1:8" s="2" customFormat="1" ht="16.8" customHeight="1">
      <c r="A866" s="37"/>
      <c r="B866" s="43"/>
      <c r="C866" s="287" t="s">
        <v>339</v>
      </c>
      <c r="D866" s="287" t="s">
        <v>2027</v>
      </c>
      <c r="E866" s="15" t="s">
        <v>1</v>
      </c>
      <c r="F866" s="288">
        <v>2704</v>
      </c>
      <c r="G866" s="37"/>
      <c r="H866" s="43"/>
    </row>
    <row r="867" spans="1:8" s="2" customFormat="1" ht="16.8" customHeight="1">
      <c r="A867" s="37"/>
      <c r="B867" s="43"/>
      <c r="C867" s="283" t="s">
        <v>533</v>
      </c>
      <c r="D867" s="284" t="s">
        <v>533</v>
      </c>
      <c r="E867" s="285" t="s">
        <v>1</v>
      </c>
      <c r="F867" s="286">
        <v>1307</v>
      </c>
      <c r="G867" s="37"/>
      <c r="H867" s="43"/>
    </row>
    <row r="868" spans="1:8" s="2" customFormat="1" ht="16.8" customHeight="1">
      <c r="A868" s="37"/>
      <c r="B868" s="43"/>
      <c r="C868" s="287" t="s">
        <v>533</v>
      </c>
      <c r="D868" s="287" t="s">
        <v>2133</v>
      </c>
      <c r="E868" s="15" t="s">
        <v>1</v>
      </c>
      <c r="F868" s="288">
        <v>1307</v>
      </c>
      <c r="G868" s="37"/>
      <c r="H868" s="43"/>
    </row>
    <row r="869" spans="1:8" s="2" customFormat="1" ht="16.8" customHeight="1">
      <c r="A869" s="37"/>
      <c r="B869" s="43"/>
      <c r="C869" s="283" t="s">
        <v>541</v>
      </c>
      <c r="D869" s="284" t="s">
        <v>541</v>
      </c>
      <c r="E869" s="285" t="s">
        <v>1</v>
      </c>
      <c r="F869" s="286">
        <v>585.4</v>
      </c>
      <c r="G869" s="37"/>
      <c r="H869" s="43"/>
    </row>
    <row r="870" spans="1:8" s="2" customFormat="1" ht="16.8" customHeight="1">
      <c r="A870" s="37"/>
      <c r="B870" s="43"/>
      <c r="C870" s="287" t="s">
        <v>541</v>
      </c>
      <c r="D870" s="287" t="s">
        <v>2137</v>
      </c>
      <c r="E870" s="15" t="s">
        <v>1</v>
      </c>
      <c r="F870" s="288">
        <v>585.4</v>
      </c>
      <c r="G870" s="37"/>
      <c r="H870" s="43"/>
    </row>
    <row r="871" spans="1:8" s="2" customFormat="1" ht="16.8" customHeight="1">
      <c r="A871" s="37"/>
      <c r="B871" s="43"/>
      <c r="C871" s="283" t="s">
        <v>547</v>
      </c>
      <c r="D871" s="284" t="s">
        <v>547</v>
      </c>
      <c r="E871" s="285" t="s">
        <v>1</v>
      </c>
      <c r="F871" s="286">
        <v>2037</v>
      </c>
      <c r="G871" s="37"/>
      <c r="H871" s="43"/>
    </row>
    <row r="872" spans="1:8" s="2" customFormat="1" ht="16.8" customHeight="1">
      <c r="A872" s="37"/>
      <c r="B872" s="43"/>
      <c r="C872" s="287" t="s">
        <v>547</v>
      </c>
      <c r="D872" s="287" t="s">
        <v>2139</v>
      </c>
      <c r="E872" s="15" t="s">
        <v>1</v>
      </c>
      <c r="F872" s="288">
        <v>2037</v>
      </c>
      <c r="G872" s="37"/>
      <c r="H872" s="43"/>
    </row>
    <row r="873" spans="1:8" s="2" customFormat="1" ht="16.8" customHeight="1">
      <c r="A873" s="37"/>
      <c r="B873" s="43"/>
      <c r="C873" s="283" t="s">
        <v>555</v>
      </c>
      <c r="D873" s="284" t="s">
        <v>555</v>
      </c>
      <c r="E873" s="285" t="s">
        <v>1</v>
      </c>
      <c r="F873" s="286">
        <v>0.93</v>
      </c>
      <c r="G873" s="37"/>
      <c r="H873" s="43"/>
    </row>
    <row r="874" spans="1:8" s="2" customFormat="1" ht="16.8" customHeight="1">
      <c r="A874" s="37"/>
      <c r="B874" s="43"/>
      <c r="C874" s="287" t="s">
        <v>555</v>
      </c>
      <c r="D874" s="287" t="s">
        <v>2141</v>
      </c>
      <c r="E874" s="15" t="s">
        <v>1</v>
      </c>
      <c r="F874" s="288">
        <v>0.93</v>
      </c>
      <c r="G874" s="37"/>
      <c r="H874" s="43"/>
    </row>
    <row r="875" spans="1:8" s="2" customFormat="1" ht="16.8" customHeight="1">
      <c r="A875" s="37"/>
      <c r="B875" s="43"/>
      <c r="C875" s="283" t="s">
        <v>561</v>
      </c>
      <c r="D875" s="284" t="s">
        <v>561</v>
      </c>
      <c r="E875" s="285" t="s">
        <v>1</v>
      </c>
      <c r="F875" s="286">
        <v>69</v>
      </c>
      <c r="G875" s="37"/>
      <c r="H875" s="43"/>
    </row>
    <row r="876" spans="1:8" s="2" customFormat="1" ht="16.8" customHeight="1">
      <c r="A876" s="37"/>
      <c r="B876" s="43"/>
      <c r="C876" s="287" t="s">
        <v>561</v>
      </c>
      <c r="D876" s="287" t="s">
        <v>2149</v>
      </c>
      <c r="E876" s="15" t="s">
        <v>1</v>
      </c>
      <c r="F876" s="288">
        <v>69</v>
      </c>
      <c r="G876" s="37"/>
      <c r="H876" s="43"/>
    </row>
    <row r="877" spans="1:8" s="2" customFormat="1" ht="16.8" customHeight="1">
      <c r="A877" s="37"/>
      <c r="B877" s="43"/>
      <c r="C877" s="283" t="s">
        <v>575</v>
      </c>
      <c r="D877" s="284" t="s">
        <v>575</v>
      </c>
      <c r="E877" s="285" t="s">
        <v>1</v>
      </c>
      <c r="F877" s="286">
        <v>3.7</v>
      </c>
      <c r="G877" s="37"/>
      <c r="H877" s="43"/>
    </row>
    <row r="878" spans="1:8" s="2" customFormat="1" ht="16.8" customHeight="1">
      <c r="A878" s="37"/>
      <c r="B878" s="43"/>
      <c r="C878" s="287" t="s">
        <v>575</v>
      </c>
      <c r="D878" s="287" t="s">
        <v>2158</v>
      </c>
      <c r="E878" s="15" t="s">
        <v>1</v>
      </c>
      <c r="F878" s="288">
        <v>3.7</v>
      </c>
      <c r="G878" s="37"/>
      <c r="H878" s="43"/>
    </row>
    <row r="879" spans="1:8" s="2" customFormat="1" ht="16.8" customHeight="1">
      <c r="A879" s="37"/>
      <c r="B879" s="43"/>
      <c r="C879" s="283" t="s">
        <v>582</v>
      </c>
      <c r="D879" s="284" t="s">
        <v>582</v>
      </c>
      <c r="E879" s="285" t="s">
        <v>1</v>
      </c>
      <c r="F879" s="286">
        <v>4.5</v>
      </c>
      <c r="G879" s="37"/>
      <c r="H879" s="43"/>
    </row>
    <row r="880" spans="1:8" s="2" customFormat="1" ht="16.8" customHeight="1">
      <c r="A880" s="37"/>
      <c r="B880" s="43"/>
      <c r="C880" s="287" t="s">
        <v>582</v>
      </c>
      <c r="D880" s="287" t="s">
        <v>2162</v>
      </c>
      <c r="E880" s="15" t="s">
        <v>1</v>
      </c>
      <c r="F880" s="288">
        <v>4.5</v>
      </c>
      <c r="G880" s="37"/>
      <c r="H880" s="43"/>
    </row>
    <row r="881" spans="1:8" s="2" customFormat="1" ht="16.8" customHeight="1">
      <c r="A881" s="37"/>
      <c r="B881" s="43"/>
      <c r="C881" s="283" t="s">
        <v>588</v>
      </c>
      <c r="D881" s="284" t="s">
        <v>588</v>
      </c>
      <c r="E881" s="285" t="s">
        <v>1</v>
      </c>
      <c r="F881" s="286">
        <v>48</v>
      </c>
      <c r="G881" s="37"/>
      <c r="H881" s="43"/>
    </row>
    <row r="882" spans="1:8" s="2" customFormat="1" ht="16.8" customHeight="1">
      <c r="A882" s="37"/>
      <c r="B882" s="43"/>
      <c r="C882" s="287" t="s">
        <v>588</v>
      </c>
      <c r="D882" s="287" t="s">
        <v>2166</v>
      </c>
      <c r="E882" s="15" t="s">
        <v>1</v>
      </c>
      <c r="F882" s="288">
        <v>48</v>
      </c>
      <c r="G882" s="37"/>
      <c r="H882" s="43"/>
    </row>
    <row r="883" spans="1:8" s="2" customFormat="1" ht="16.8" customHeight="1">
      <c r="A883" s="37"/>
      <c r="B883" s="43"/>
      <c r="C883" s="283" t="s">
        <v>345</v>
      </c>
      <c r="D883" s="284" t="s">
        <v>345</v>
      </c>
      <c r="E883" s="285" t="s">
        <v>1</v>
      </c>
      <c r="F883" s="286">
        <v>3.69</v>
      </c>
      <c r="G883" s="37"/>
      <c r="H883" s="43"/>
    </row>
    <row r="884" spans="1:8" s="2" customFormat="1" ht="16.8" customHeight="1">
      <c r="A884" s="37"/>
      <c r="B884" s="43"/>
      <c r="C884" s="287" t="s">
        <v>345</v>
      </c>
      <c r="D884" s="287" t="s">
        <v>2031</v>
      </c>
      <c r="E884" s="15" t="s">
        <v>1</v>
      </c>
      <c r="F884" s="288">
        <v>3.69</v>
      </c>
      <c r="G884" s="37"/>
      <c r="H884" s="43"/>
    </row>
    <row r="885" spans="1:8" s="2" customFormat="1" ht="16.8" customHeight="1">
      <c r="A885" s="37"/>
      <c r="B885" s="43"/>
      <c r="C885" s="283" t="s">
        <v>597</v>
      </c>
      <c r="D885" s="284" t="s">
        <v>597</v>
      </c>
      <c r="E885" s="285" t="s">
        <v>1</v>
      </c>
      <c r="F885" s="286">
        <v>33</v>
      </c>
      <c r="G885" s="37"/>
      <c r="H885" s="43"/>
    </row>
    <row r="886" spans="1:8" s="2" customFormat="1" ht="16.8" customHeight="1">
      <c r="A886" s="37"/>
      <c r="B886" s="43"/>
      <c r="C886" s="287" t="s">
        <v>597</v>
      </c>
      <c r="D886" s="287" t="s">
        <v>2178</v>
      </c>
      <c r="E886" s="15" t="s">
        <v>1</v>
      </c>
      <c r="F886" s="288">
        <v>33</v>
      </c>
      <c r="G886" s="37"/>
      <c r="H886" s="43"/>
    </row>
    <row r="887" spans="1:8" s="2" customFormat="1" ht="16.8" customHeight="1">
      <c r="A887" s="37"/>
      <c r="B887" s="43"/>
      <c r="C887" s="283" t="s">
        <v>603</v>
      </c>
      <c r="D887" s="284" t="s">
        <v>603</v>
      </c>
      <c r="E887" s="285" t="s">
        <v>1</v>
      </c>
      <c r="F887" s="286">
        <v>191.59</v>
      </c>
      <c r="G887" s="37"/>
      <c r="H887" s="43"/>
    </row>
    <row r="888" spans="1:8" s="2" customFormat="1" ht="16.8" customHeight="1">
      <c r="A888" s="37"/>
      <c r="B888" s="43"/>
      <c r="C888" s="287" t="s">
        <v>603</v>
      </c>
      <c r="D888" s="287" t="s">
        <v>2185</v>
      </c>
      <c r="E888" s="15" t="s">
        <v>1</v>
      </c>
      <c r="F888" s="288">
        <v>191.59</v>
      </c>
      <c r="G888" s="37"/>
      <c r="H888" s="43"/>
    </row>
    <row r="889" spans="1:8" s="2" customFormat="1" ht="16.8" customHeight="1">
      <c r="A889" s="37"/>
      <c r="B889" s="43"/>
      <c r="C889" s="283" t="s">
        <v>635</v>
      </c>
      <c r="D889" s="284" t="s">
        <v>635</v>
      </c>
      <c r="E889" s="285" t="s">
        <v>1</v>
      </c>
      <c r="F889" s="286">
        <v>2.2</v>
      </c>
      <c r="G889" s="37"/>
      <c r="H889" s="43"/>
    </row>
    <row r="890" spans="1:8" s="2" customFormat="1" ht="16.8" customHeight="1">
      <c r="A890" s="37"/>
      <c r="B890" s="43"/>
      <c r="C890" s="287" t="s">
        <v>635</v>
      </c>
      <c r="D890" s="287" t="s">
        <v>2195</v>
      </c>
      <c r="E890" s="15" t="s">
        <v>1</v>
      </c>
      <c r="F890" s="288">
        <v>2.2</v>
      </c>
      <c r="G890" s="37"/>
      <c r="H890" s="43"/>
    </row>
    <row r="891" spans="1:8" s="2" customFormat="1" ht="16.8" customHeight="1">
      <c r="A891" s="37"/>
      <c r="B891" s="43"/>
      <c r="C891" s="283" t="s">
        <v>641</v>
      </c>
      <c r="D891" s="284" t="s">
        <v>641</v>
      </c>
      <c r="E891" s="285" t="s">
        <v>1</v>
      </c>
      <c r="F891" s="286">
        <v>80</v>
      </c>
      <c r="G891" s="37"/>
      <c r="H891" s="43"/>
    </row>
    <row r="892" spans="1:8" s="2" customFormat="1" ht="16.8" customHeight="1">
      <c r="A892" s="37"/>
      <c r="B892" s="43"/>
      <c r="C892" s="287" t="s">
        <v>641</v>
      </c>
      <c r="D892" s="287" t="s">
        <v>2199</v>
      </c>
      <c r="E892" s="15" t="s">
        <v>1</v>
      </c>
      <c r="F892" s="288">
        <v>80</v>
      </c>
      <c r="G892" s="37"/>
      <c r="H892" s="43"/>
    </row>
    <row r="893" spans="1:8" s="2" customFormat="1" ht="16.8" customHeight="1">
      <c r="A893" s="37"/>
      <c r="B893" s="43"/>
      <c r="C893" s="283" t="s">
        <v>692</v>
      </c>
      <c r="D893" s="284" t="s">
        <v>692</v>
      </c>
      <c r="E893" s="285" t="s">
        <v>1</v>
      </c>
      <c r="F893" s="286">
        <v>237</v>
      </c>
      <c r="G893" s="37"/>
      <c r="H893" s="43"/>
    </row>
    <row r="894" spans="1:8" s="2" customFormat="1" ht="16.8" customHeight="1">
      <c r="A894" s="37"/>
      <c r="B894" s="43"/>
      <c r="C894" s="287" t="s">
        <v>692</v>
      </c>
      <c r="D894" s="287" t="s">
        <v>2219</v>
      </c>
      <c r="E894" s="15" t="s">
        <v>1</v>
      </c>
      <c r="F894" s="288">
        <v>237</v>
      </c>
      <c r="G894" s="37"/>
      <c r="H894" s="43"/>
    </row>
    <row r="895" spans="1:8" s="2" customFormat="1" ht="16.8" customHeight="1">
      <c r="A895" s="37"/>
      <c r="B895" s="43"/>
      <c r="C895" s="283" t="s">
        <v>1776</v>
      </c>
      <c r="D895" s="284" t="s">
        <v>1776</v>
      </c>
      <c r="E895" s="285" t="s">
        <v>1</v>
      </c>
      <c r="F895" s="286">
        <v>708</v>
      </c>
      <c r="G895" s="37"/>
      <c r="H895" s="43"/>
    </row>
    <row r="896" spans="1:8" s="2" customFormat="1" ht="16.8" customHeight="1">
      <c r="A896" s="37"/>
      <c r="B896" s="43"/>
      <c r="C896" s="287" t="s">
        <v>1776</v>
      </c>
      <c r="D896" s="287" t="s">
        <v>2038</v>
      </c>
      <c r="E896" s="15" t="s">
        <v>1</v>
      </c>
      <c r="F896" s="288">
        <v>708</v>
      </c>
      <c r="G896" s="37"/>
      <c r="H896" s="43"/>
    </row>
    <row r="897" spans="1:8" s="2" customFormat="1" ht="16.8" customHeight="1">
      <c r="A897" s="37"/>
      <c r="B897" s="43"/>
      <c r="C897" s="283" t="s">
        <v>699</v>
      </c>
      <c r="D897" s="284" t="s">
        <v>699</v>
      </c>
      <c r="E897" s="285" t="s">
        <v>1</v>
      </c>
      <c r="F897" s="286">
        <v>237</v>
      </c>
      <c r="G897" s="37"/>
      <c r="H897" s="43"/>
    </row>
    <row r="898" spans="1:8" s="2" customFormat="1" ht="16.8" customHeight="1">
      <c r="A898" s="37"/>
      <c r="B898" s="43"/>
      <c r="C898" s="287" t="s">
        <v>699</v>
      </c>
      <c r="D898" s="287" t="s">
        <v>2219</v>
      </c>
      <c r="E898" s="15" t="s">
        <v>1</v>
      </c>
      <c r="F898" s="288">
        <v>237</v>
      </c>
      <c r="G898" s="37"/>
      <c r="H898" s="43"/>
    </row>
    <row r="899" spans="1:8" s="2" customFormat="1" ht="16.8" customHeight="1">
      <c r="A899" s="37"/>
      <c r="B899" s="43"/>
      <c r="C899" s="283" t="s">
        <v>709</v>
      </c>
      <c r="D899" s="284" t="s">
        <v>709</v>
      </c>
      <c r="E899" s="285" t="s">
        <v>1</v>
      </c>
      <c r="F899" s="286">
        <v>9</v>
      </c>
      <c r="G899" s="37"/>
      <c r="H899" s="43"/>
    </row>
    <row r="900" spans="1:8" s="2" customFormat="1" ht="16.8" customHeight="1">
      <c r="A900" s="37"/>
      <c r="B900" s="43"/>
      <c r="C900" s="287" t="s">
        <v>709</v>
      </c>
      <c r="D900" s="287" t="s">
        <v>2227</v>
      </c>
      <c r="E900" s="15" t="s">
        <v>1</v>
      </c>
      <c r="F900" s="288">
        <v>9</v>
      </c>
      <c r="G900" s="37"/>
      <c r="H900" s="43"/>
    </row>
    <row r="901" spans="1:8" s="2" customFormat="1" ht="16.8" customHeight="1">
      <c r="A901" s="37"/>
      <c r="B901" s="43"/>
      <c r="C901" s="289" t="s">
        <v>3700</v>
      </c>
      <c r="D901" s="37"/>
      <c r="E901" s="37"/>
      <c r="F901" s="37"/>
      <c r="G901" s="37"/>
      <c r="H901" s="43"/>
    </row>
    <row r="902" spans="1:8" s="2" customFormat="1" ht="16.8" customHeight="1">
      <c r="A902" s="37"/>
      <c r="B902" s="43"/>
      <c r="C902" s="287" t="s">
        <v>2223</v>
      </c>
      <c r="D902" s="287" t="s">
        <v>3701</v>
      </c>
      <c r="E902" s="15" t="s">
        <v>253</v>
      </c>
      <c r="F902" s="288">
        <v>9</v>
      </c>
      <c r="G902" s="37"/>
      <c r="H902" s="43"/>
    </row>
    <row r="903" spans="1:8" s="2" customFormat="1" ht="16.8" customHeight="1">
      <c r="A903" s="37"/>
      <c r="B903" s="43"/>
      <c r="C903" s="283" t="s">
        <v>715</v>
      </c>
      <c r="D903" s="284" t="s">
        <v>715</v>
      </c>
      <c r="E903" s="285" t="s">
        <v>1</v>
      </c>
      <c r="F903" s="286">
        <v>12.82</v>
      </c>
      <c r="G903" s="37"/>
      <c r="H903" s="43"/>
    </row>
    <row r="904" spans="1:8" s="2" customFormat="1" ht="16.8" customHeight="1">
      <c r="A904" s="37"/>
      <c r="B904" s="43"/>
      <c r="C904" s="287" t="s">
        <v>715</v>
      </c>
      <c r="D904" s="287" t="s">
        <v>2231</v>
      </c>
      <c r="E904" s="15" t="s">
        <v>1</v>
      </c>
      <c r="F904" s="288">
        <v>12.82</v>
      </c>
      <c r="G904" s="37"/>
      <c r="H904" s="43"/>
    </row>
    <row r="905" spans="1:8" s="2" customFormat="1" ht="16.8" customHeight="1">
      <c r="A905" s="37"/>
      <c r="B905" s="43"/>
      <c r="C905" s="283" t="s">
        <v>722</v>
      </c>
      <c r="D905" s="284" t="s">
        <v>722</v>
      </c>
      <c r="E905" s="285" t="s">
        <v>1</v>
      </c>
      <c r="F905" s="286">
        <v>134.4</v>
      </c>
      <c r="G905" s="37"/>
      <c r="H905" s="43"/>
    </row>
    <row r="906" spans="1:8" s="2" customFormat="1" ht="16.8" customHeight="1">
      <c r="A906" s="37"/>
      <c r="B906" s="43"/>
      <c r="C906" s="287" t="s">
        <v>722</v>
      </c>
      <c r="D906" s="287" t="s">
        <v>2240</v>
      </c>
      <c r="E906" s="15" t="s">
        <v>1</v>
      </c>
      <c r="F906" s="288">
        <v>134.4</v>
      </c>
      <c r="G906" s="37"/>
      <c r="H906" s="43"/>
    </row>
    <row r="907" spans="1:8" s="2" customFormat="1" ht="16.8" customHeight="1">
      <c r="A907" s="37"/>
      <c r="B907" s="43"/>
      <c r="C907" s="283" t="s">
        <v>728</v>
      </c>
      <c r="D907" s="284" t="s">
        <v>728</v>
      </c>
      <c r="E907" s="285" t="s">
        <v>1</v>
      </c>
      <c r="F907" s="286">
        <v>15</v>
      </c>
      <c r="G907" s="37"/>
      <c r="H907" s="43"/>
    </row>
    <row r="908" spans="1:8" s="2" customFormat="1" ht="16.8" customHeight="1">
      <c r="A908" s="37"/>
      <c r="B908" s="43"/>
      <c r="C908" s="287" t="s">
        <v>728</v>
      </c>
      <c r="D908" s="287" t="s">
        <v>2244</v>
      </c>
      <c r="E908" s="15" t="s">
        <v>1</v>
      </c>
      <c r="F908" s="288">
        <v>15</v>
      </c>
      <c r="G908" s="37"/>
      <c r="H908" s="43"/>
    </row>
    <row r="909" spans="1:8" s="2" customFormat="1" ht="16.8" customHeight="1">
      <c r="A909" s="37"/>
      <c r="B909" s="43"/>
      <c r="C909" s="283" t="s">
        <v>735</v>
      </c>
      <c r="D909" s="284" t="s">
        <v>735</v>
      </c>
      <c r="E909" s="285" t="s">
        <v>1</v>
      </c>
      <c r="F909" s="286">
        <v>0.06</v>
      </c>
      <c r="G909" s="37"/>
      <c r="H909" s="43"/>
    </row>
    <row r="910" spans="1:8" s="2" customFormat="1" ht="16.8" customHeight="1">
      <c r="A910" s="37"/>
      <c r="B910" s="43"/>
      <c r="C910" s="287" t="s">
        <v>735</v>
      </c>
      <c r="D910" s="287" t="s">
        <v>2253</v>
      </c>
      <c r="E910" s="15" t="s">
        <v>1</v>
      </c>
      <c r="F910" s="288">
        <v>0.06</v>
      </c>
      <c r="G910" s="37"/>
      <c r="H910" s="43"/>
    </row>
    <row r="911" spans="1:8" s="2" customFormat="1" ht="16.8" customHeight="1">
      <c r="A911" s="37"/>
      <c r="B911" s="43"/>
      <c r="C911" s="283" t="s">
        <v>2257</v>
      </c>
      <c r="D911" s="284" t="s">
        <v>2257</v>
      </c>
      <c r="E911" s="285" t="s">
        <v>1</v>
      </c>
      <c r="F911" s="286">
        <v>138</v>
      </c>
      <c r="G911" s="37"/>
      <c r="H911" s="43"/>
    </row>
    <row r="912" spans="1:8" s="2" customFormat="1" ht="16.8" customHeight="1">
      <c r="A912" s="37"/>
      <c r="B912" s="43"/>
      <c r="C912" s="287" t="s">
        <v>2257</v>
      </c>
      <c r="D912" s="287" t="s">
        <v>2258</v>
      </c>
      <c r="E912" s="15" t="s">
        <v>1</v>
      </c>
      <c r="F912" s="288">
        <v>138</v>
      </c>
      <c r="G912" s="37"/>
      <c r="H912" s="43"/>
    </row>
    <row r="913" spans="1:8" s="2" customFormat="1" ht="16.8" customHeight="1">
      <c r="A913" s="37"/>
      <c r="B913" s="43"/>
      <c r="C913" s="283" t="s">
        <v>743</v>
      </c>
      <c r="D913" s="284" t="s">
        <v>743</v>
      </c>
      <c r="E913" s="285" t="s">
        <v>1</v>
      </c>
      <c r="F913" s="286">
        <v>811</v>
      </c>
      <c r="G913" s="37"/>
      <c r="H913" s="43"/>
    </row>
    <row r="914" spans="1:8" s="2" customFormat="1" ht="16.8" customHeight="1">
      <c r="A914" s="37"/>
      <c r="B914" s="43"/>
      <c r="C914" s="287" t="s">
        <v>743</v>
      </c>
      <c r="D914" s="287" t="s">
        <v>2263</v>
      </c>
      <c r="E914" s="15" t="s">
        <v>1</v>
      </c>
      <c r="F914" s="288">
        <v>811</v>
      </c>
      <c r="G914" s="37"/>
      <c r="H914" s="43"/>
    </row>
    <row r="915" spans="1:8" s="2" customFormat="1" ht="16.8" customHeight="1">
      <c r="A915" s="37"/>
      <c r="B915" s="43"/>
      <c r="C915" s="283" t="s">
        <v>748</v>
      </c>
      <c r="D915" s="284" t="s">
        <v>748</v>
      </c>
      <c r="E915" s="285" t="s">
        <v>1</v>
      </c>
      <c r="F915" s="286">
        <v>932.65</v>
      </c>
      <c r="G915" s="37"/>
      <c r="H915" s="43"/>
    </row>
    <row r="916" spans="1:8" s="2" customFormat="1" ht="16.8" customHeight="1">
      <c r="A916" s="37"/>
      <c r="B916" s="43"/>
      <c r="C916" s="287" t="s">
        <v>748</v>
      </c>
      <c r="D916" s="287" t="s">
        <v>2268</v>
      </c>
      <c r="E916" s="15" t="s">
        <v>1</v>
      </c>
      <c r="F916" s="288">
        <v>932.65</v>
      </c>
      <c r="G916" s="37"/>
      <c r="H916" s="43"/>
    </row>
    <row r="917" spans="1:8" s="2" customFormat="1" ht="16.8" customHeight="1">
      <c r="A917" s="37"/>
      <c r="B917" s="43"/>
      <c r="C917" s="283" t="s">
        <v>757</v>
      </c>
      <c r="D917" s="284" t="s">
        <v>757</v>
      </c>
      <c r="E917" s="285" t="s">
        <v>1</v>
      </c>
      <c r="F917" s="286">
        <v>9</v>
      </c>
      <c r="G917" s="37"/>
      <c r="H917" s="43"/>
    </row>
    <row r="918" spans="1:8" s="2" customFormat="1" ht="16.8" customHeight="1">
      <c r="A918" s="37"/>
      <c r="B918" s="43"/>
      <c r="C918" s="287" t="s">
        <v>757</v>
      </c>
      <c r="D918" s="287" t="s">
        <v>2273</v>
      </c>
      <c r="E918" s="15" t="s">
        <v>1</v>
      </c>
      <c r="F918" s="288">
        <v>9</v>
      </c>
      <c r="G918" s="37"/>
      <c r="H918" s="43"/>
    </row>
    <row r="919" spans="1:8" s="2" customFormat="1" ht="16.8" customHeight="1">
      <c r="A919" s="37"/>
      <c r="B919" s="43"/>
      <c r="C919" s="283" t="s">
        <v>356</v>
      </c>
      <c r="D919" s="284" t="s">
        <v>356</v>
      </c>
      <c r="E919" s="285" t="s">
        <v>1</v>
      </c>
      <c r="F919" s="286">
        <v>793</v>
      </c>
      <c r="G919" s="37"/>
      <c r="H919" s="43"/>
    </row>
    <row r="920" spans="1:8" s="2" customFormat="1" ht="16.8" customHeight="1">
      <c r="A920" s="37"/>
      <c r="B920" s="43"/>
      <c r="C920" s="287" t="s">
        <v>356</v>
      </c>
      <c r="D920" s="287" t="s">
        <v>2043</v>
      </c>
      <c r="E920" s="15" t="s">
        <v>1</v>
      </c>
      <c r="F920" s="288">
        <v>793</v>
      </c>
      <c r="G920" s="37"/>
      <c r="H920" s="43"/>
    </row>
    <row r="921" spans="1:8" s="2" customFormat="1" ht="16.8" customHeight="1">
      <c r="A921" s="37"/>
      <c r="B921" s="43"/>
      <c r="C921" s="283" t="s">
        <v>2277</v>
      </c>
      <c r="D921" s="284" t="s">
        <v>2277</v>
      </c>
      <c r="E921" s="285" t="s">
        <v>1</v>
      </c>
      <c r="F921" s="286">
        <v>118</v>
      </c>
      <c r="G921" s="37"/>
      <c r="H921" s="43"/>
    </row>
    <row r="922" spans="1:8" s="2" customFormat="1" ht="16.8" customHeight="1">
      <c r="A922" s="37"/>
      <c r="B922" s="43"/>
      <c r="C922" s="287" t="s">
        <v>2277</v>
      </c>
      <c r="D922" s="287" t="s">
        <v>2278</v>
      </c>
      <c r="E922" s="15" t="s">
        <v>1</v>
      </c>
      <c r="F922" s="288">
        <v>118</v>
      </c>
      <c r="G922" s="37"/>
      <c r="H922" s="43"/>
    </row>
    <row r="923" spans="1:8" s="2" customFormat="1" ht="16.8" customHeight="1">
      <c r="A923" s="37"/>
      <c r="B923" s="43"/>
      <c r="C923" s="283" t="s">
        <v>2282</v>
      </c>
      <c r="D923" s="284" t="s">
        <v>2282</v>
      </c>
      <c r="E923" s="285" t="s">
        <v>1</v>
      </c>
      <c r="F923" s="286">
        <v>12.82</v>
      </c>
      <c r="G923" s="37"/>
      <c r="H923" s="43"/>
    </row>
    <row r="924" spans="1:8" s="2" customFormat="1" ht="16.8" customHeight="1">
      <c r="A924" s="37"/>
      <c r="B924" s="43"/>
      <c r="C924" s="287" t="s">
        <v>2282</v>
      </c>
      <c r="D924" s="287" t="s">
        <v>2283</v>
      </c>
      <c r="E924" s="15" t="s">
        <v>1</v>
      </c>
      <c r="F924" s="288">
        <v>12.82</v>
      </c>
      <c r="G924" s="37"/>
      <c r="H924" s="43"/>
    </row>
    <row r="925" spans="1:8" s="2" customFormat="1" ht="16.8" customHeight="1">
      <c r="A925" s="37"/>
      <c r="B925" s="43"/>
      <c r="C925" s="283" t="s">
        <v>2292</v>
      </c>
      <c r="D925" s="284" t="s">
        <v>2292</v>
      </c>
      <c r="E925" s="285" t="s">
        <v>1</v>
      </c>
      <c r="F925" s="286">
        <v>380</v>
      </c>
      <c r="G925" s="37"/>
      <c r="H925" s="43"/>
    </row>
    <row r="926" spans="1:8" s="2" customFormat="1" ht="16.8" customHeight="1">
      <c r="A926" s="37"/>
      <c r="B926" s="43"/>
      <c r="C926" s="287" t="s">
        <v>2292</v>
      </c>
      <c r="D926" s="287" t="s">
        <v>2293</v>
      </c>
      <c r="E926" s="15" t="s">
        <v>1</v>
      </c>
      <c r="F926" s="288">
        <v>380</v>
      </c>
      <c r="G926" s="37"/>
      <c r="H926" s="43"/>
    </row>
    <row r="927" spans="1:8" s="2" customFormat="1" ht="16.8" customHeight="1">
      <c r="A927" s="37"/>
      <c r="B927" s="43"/>
      <c r="C927" s="283" t="s">
        <v>2298</v>
      </c>
      <c r="D927" s="284" t="s">
        <v>2298</v>
      </c>
      <c r="E927" s="285" t="s">
        <v>1</v>
      </c>
      <c r="F927" s="286">
        <v>251</v>
      </c>
      <c r="G927" s="37"/>
      <c r="H927" s="43"/>
    </row>
    <row r="928" spans="1:8" s="2" customFormat="1" ht="16.8" customHeight="1">
      <c r="A928" s="37"/>
      <c r="B928" s="43"/>
      <c r="C928" s="287" t="s">
        <v>2298</v>
      </c>
      <c r="D928" s="287" t="s">
        <v>2299</v>
      </c>
      <c r="E928" s="15" t="s">
        <v>1</v>
      </c>
      <c r="F928" s="288">
        <v>251</v>
      </c>
      <c r="G928" s="37"/>
      <c r="H928" s="43"/>
    </row>
    <row r="929" spans="1:8" s="2" customFormat="1" ht="16.8" customHeight="1">
      <c r="A929" s="37"/>
      <c r="B929" s="43"/>
      <c r="C929" s="283" t="s">
        <v>797</v>
      </c>
      <c r="D929" s="284" t="s">
        <v>797</v>
      </c>
      <c r="E929" s="285" t="s">
        <v>1</v>
      </c>
      <c r="F929" s="286">
        <v>251</v>
      </c>
      <c r="G929" s="37"/>
      <c r="H929" s="43"/>
    </row>
    <row r="930" spans="1:8" s="2" customFormat="1" ht="16.8" customHeight="1">
      <c r="A930" s="37"/>
      <c r="B930" s="43"/>
      <c r="C930" s="287" t="s">
        <v>797</v>
      </c>
      <c r="D930" s="287" t="s">
        <v>2307</v>
      </c>
      <c r="E930" s="15" t="s">
        <v>1</v>
      </c>
      <c r="F930" s="288">
        <v>251</v>
      </c>
      <c r="G930" s="37"/>
      <c r="H930" s="43"/>
    </row>
    <row r="931" spans="1:8" s="2" customFormat="1" ht="16.8" customHeight="1">
      <c r="A931" s="37"/>
      <c r="B931" s="43"/>
      <c r="C931" s="283" t="s">
        <v>835</v>
      </c>
      <c r="D931" s="284" t="s">
        <v>835</v>
      </c>
      <c r="E931" s="285" t="s">
        <v>1</v>
      </c>
      <c r="F931" s="286">
        <v>251</v>
      </c>
      <c r="G931" s="37"/>
      <c r="H931" s="43"/>
    </row>
    <row r="932" spans="1:8" s="2" customFormat="1" ht="16.8" customHeight="1">
      <c r="A932" s="37"/>
      <c r="B932" s="43"/>
      <c r="C932" s="287" t="s">
        <v>835</v>
      </c>
      <c r="D932" s="287" t="s">
        <v>2318</v>
      </c>
      <c r="E932" s="15" t="s">
        <v>1</v>
      </c>
      <c r="F932" s="288">
        <v>251</v>
      </c>
      <c r="G932" s="37"/>
      <c r="H932" s="43"/>
    </row>
    <row r="933" spans="1:8" s="2" customFormat="1" ht="16.8" customHeight="1">
      <c r="A933" s="37"/>
      <c r="B933" s="43"/>
      <c r="C933" s="283" t="s">
        <v>2323</v>
      </c>
      <c r="D933" s="284" t="s">
        <v>2323</v>
      </c>
      <c r="E933" s="285" t="s">
        <v>1</v>
      </c>
      <c r="F933" s="286">
        <v>1329</v>
      </c>
      <c r="G933" s="37"/>
      <c r="H933" s="43"/>
    </row>
    <row r="934" spans="1:8" s="2" customFormat="1" ht="16.8" customHeight="1">
      <c r="A934" s="37"/>
      <c r="B934" s="43"/>
      <c r="C934" s="287" t="s">
        <v>2323</v>
      </c>
      <c r="D934" s="287" t="s">
        <v>2324</v>
      </c>
      <c r="E934" s="15" t="s">
        <v>1</v>
      </c>
      <c r="F934" s="288">
        <v>1329</v>
      </c>
      <c r="G934" s="37"/>
      <c r="H934" s="43"/>
    </row>
    <row r="935" spans="1:8" s="2" customFormat="1" ht="16.8" customHeight="1">
      <c r="A935" s="37"/>
      <c r="B935" s="43"/>
      <c r="C935" s="283" t="s">
        <v>365</v>
      </c>
      <c r="D935" s="284" t="s">
        <v>365</v>
      </c>
      <c r="E935" s="285" t="s">
        <v>1</v>
      </c>
      <c r="F935" s="286">
        <v>396.5</v>
      </c>
      <c r="G935" s="37"/>
      <c r="H935" s="43"/>
    </row>
    <row r="936" spans="1:8" s="2" customFormat="1" ht="16.8" customHeight="1">
      <c r="A936" s="37"/>
      <c r="B936" s="43"/>
      <c r="C936" s="287" t="s">
        <v>365</v>
      </c>
      <c r="D936" s="287" t="s">
        <v>2047</v>
      </c>
      <c r="E936" s="15" t="s">
        <v>1</v>
      </c>
      <c r="F936" s="288">
        <v>396.5</v>
      </c>
      <c r="G936" s="37"/>
      <c r="H936" s="43"/>
    </row>
    <row r="937" spans="1:8" s="2" customFormat="1" ht="16.8" customHeight="1">
      <c r="A937" s="37"/>
      <c r="B937" s="43"/>
      <c r="C937" s="283" t="s">
        <v>848</v>
      </c>
      <c r="D937" s="284" t="s">
        <v>848</v>
      </c>
      <c r="E937" s="285" t="s">
        <v>1</v>
      </c>
      <c r="F937" s="286">
        <v>269</v>
      </c>
      <c r="G937" s="37"/>
      <c r="H937" s="43"/>
    </row>
    <row r="938" spans="1:8" s="2" customFormat="1" ht="16.8" customHeight="1">
      <c r="A938" s="37"/>
      <c r="B938" s="43"/>
      <c r="C938" s="287" t="s">
        <v>848</v>
      </c>
      <c r="D938" s="287" t="s">
        <v>2326</v>
      </c>
      <c r="E938" s="15" t="s">
        <v>1</v>
      </c>
      <c r="F938" s="288">
        <v>269</v>
      </c>
      <c r="G938" s="37"/>
      <c r="H938" s="43"/>
    </row>
    <row r="939" spans="1:8" s="2" customFormat="1" ht="16.8" customHeight="1">
      <c r="A939" s="37"/>
      <c r="B939" s="43"/>
      <c r="C939" s="283" t="s">
        <v>2328</v>
      </c>
      <c r="D939" s="284" t="s">
        <v>2328</v>
      </c>
      <c r="E939" s="285" t="s">
        <v>1</v>
      </c>
      <c r="F939" s="286">
        <v>0.081</v>
      </c>
      <c r="G939" s="37"/>
      <c r="H939" s="43"/>
    </row>
    <row r="940" spans="1:8" s="2" customFormat="1" ht="16.8" customHeight="1">
      <c r="A940" s="37"/>
      <c r="B940" s="43"/>
      <c r="C940" s="287" t="s">
        <v>2328</v>
      </c>
      <c r="D940" s="287" t="s">
        <v>2329</v>
      </c>
      <c r="E940" s="15" t="s">
        <v>1</v>
      </c>
      <c r="F940" s="288">
        <v>0.081</v>
      </c>
      <c r="G940" s="37"/>
      <c r="H940" s="43"/>
    </row>
    <row r="941" spans="1:8" s="2" customFormat="1" ht="16.8" customHeight="1">
      <c r="A941" s="37"/>
      <c r="B941" s="43"/>
      <c r="C941" s="283" t="s">
        <v>885</v>
      </c>
      <c r="D941" s="284" t="s">
        <v>885</v>
      </c>
      <c r="E941" s="285" t="s">
        <v>1</v>
      </c>
      <c r="F941" s="286">
        <v>538</v>
      </c>
      <c r="G941" s="37"/>
      <c r="H941" s="43"/>
    </row>
    <row r="942" spans="1:8" s="2" customFormat="1" ht="16.8" customHeight="1">
      <c r="A942" s="37"/>
      <c r="B942" s="43"/>
      <c r="C942" s="287" t="s">
        <v>885</v>
      </c>
      <c r="D942" s="287" t="s">
        <v>2331</v>
      </c>
      <c r="E942" s="15" t="s">
        <v>1</v>
      </c>
      <c r="F942" s="288">
        <v>538</v>
      </c>
      <c r="G942" s="37"/>
      <c r="H942" s="43"/>
    </row>
    <row r="943" spans="1:8" s="2" customFormat="1" ht="16.8" customHeight="1">
      <c r="A943" s="37"/>
      <c r="B943" s="43"/>
      <c r="C943" s="283" t="s">
        <v>2333</v>
      </c>
      <c r="D943" s="284" t="s">
        <v>2333</v>
      </c>
      <c r="E943" s="285" t="s">
        <v>1</v>
      </c>
      <c r="F943" s="286">
        <v>0.807</v>
      </c>
      <c r="G943" s="37"/>
      <c r="H943" s="43"/>
    </row>
    <row r="944" spans="1:8" s="2" customFormat="1" ht="16.8" customHeight="1">
      <c r="A944" s="37"/>
      <c r="B944" s="43"/>
      <c r="C944" s="287" t="s">
        <v>2333</v>
      </c>
      <c r="D944" s="287" t="s">
        <v>2334</v>
      </c>
      <c r="E944" s="15" t="s">
        <v>1</v>
      </c>
      <c r="F944" s="288">
        <v>0.807</v>
      </c>
      <c r="G944" s="37"/>
      <c r="H944" s="43"/>
    </row>
    <row r="945" spans="1:8" s="2" customFormat="1" ht="16.8" customHeight="1">
      <c r="A945" s="37"/>
      <c r="B945" s="43"/>
      <c r="C945" s="283" t="s">
        <v>896</v>
      </c>
      <c r="D945" s="284" t="s">
        <v>896</v>
      </c>
      <c r="E945" s="285" t="s">
        <v>1</v>
      </c>
      <c r="F945" s="286">
        <v>269</v>
      </c>
      <c r="G945" s="37"/>
      <c r="H945" s="43"/>
    </row>
    <row r="946" spans="1:8" s="2" customFormat="1" ht="16.8" customHeight="1">
      <c r="A946" s="37"/>
      <c r="B946" s="43"/>
      <c r="C946" s="287" t="s">
        <v>896</v>
      </c>
      <c r="D946" s="287" t="s">
        <v>2336</v>
      </c>
      <c r="E946" s="15" t="s">
        <v>1</v>
      </c>
      <c r="F946" s="288">
        <v>269</v>
      </c>
      <c r="G946" s="37"/>
      <c r="H946" s="43"/>
    </row>
    <row r="947" spans="1:8" s="2" customFormat="1" ht="16.8" customHeight="1">
      <c r="A947" s="37"/>
      <c r="B947" s="43"/>
      <c r="C947" s="283" t="s">
        <v>2338</v>
      </c>
      <c r="D947" s="284" t="s">
        <v>2338</v>
      </c>
      <c r="E947" s="285" t="s">
        <v>1</v>
      </c>
      <c r="F947" s="286">
        <v>309.35</v>
      </c>
      <c r="G947" s="37"/>
      <c r="H947" s="43"/>
    </row>
    <row r="948" spans="1:8" s="2" customFormat="1" ht="16.8" customHeight="1">
      <c r="A948" s="37"/>
      <c r="B948" s="43"/>
      <c r="C948" s="287" t="s">
        <v>2338</v>
      </c>
      <c r="D948" s="287" t="s">
        <v>2339</v>
      </c>
      <c r="E948" s="15" t="s">
        <v>1</v>
      </c>
      <c r="F948" s="288">
        <v>309.35</v>
      </c>
      <c r="G948" s="37"/>
      <c r="H948" s="43"/>
    </row>
    <row r="949" spans="1:8" s="2" customFormat="1" ht="16.8" customHeight="1">
      <c r="A949" s="37"/>
      <c r="B949" s="43"/>
      <c r="C949" s="283" t="s">
        <v>2345</v>
      </c>
      <c r="D949" s="284" t="s">
        <v>2345</v>
      </c>
      <c r="E949" s="285" t="s">
        <v>1</v>
      </c>
      <c r="F949" s="286">
        <v>1.456</v>
      </c>
      <c r="G949" s="37"/>
      <c r="H949" s="43"/>
    </row>
    <row r="950" spans="1:8" s="2" customFormat="1" ht="16.8" customHeight="1">
      <c r="A950" s="37"/>
      <c r="B950" s="43"/>
      <c r="C950" s="287" t="s">
        <v>2345</v>
      </c>
      <c r="D950" s="287" t="s">
        <v>2346</v>
      </c>
      <c r="E950" s="15" t="s">
        <v>1</v>
      </c>
      <c r="F950" s="288">
        <v>1.456</v>
      </c>
      <c r="G950" s="37"/>
      <c r="H950" s="43"/>
    </row>
    <row r="951" spans="1:8" s="2" customFormat="1" ht="16.8" customHeight="1">
      <c r="A951" s="37"/>
      <c r="B951" s="43"/>
      <c r="C951" s="283" t="s">
        <v>1788</v>
      </c>
      <c r="D951" s="284" t="s">
        <v>1788</v>
      </c>
      <c r="E951" s="285" t="s">
        <v>1</v>
      </c>
      <c r="F951" s="286">
        <v>2704</v>
      </c>
      <c r="G951" s="37"/>
      <c r="H951" s="43"/>
    </row>
    <row r="952" spans="1:8" s="2" customFormat="1" ht="16.8" customHeight="1">
      <c r="A952" s="37"/>
      <c r="B952" s="43"/>
      <c r="C952" s="287" t="s">
        <v>1788</v>
      </c>
      <c r="D952" s="287" t="s">
        <v>2051</v>
      </c>
      <c r="E952" s="15" t="s">
        <v>1</v>
      </c>
      <c r="F952" s="288">
        <v>2704</v>
      </c>
      <c r="G952" s="37"/>
      <c r="H952" s="43"/>
    </row>
    <row r="953" spans="1:8" s="2" customFormat="1" ht="16.8" customHeight="1">
      <c r="A953" s="37"/>
      <c r="B953" s="43"/>
      <c r="C953" s="283" t="s">
        <v>2357</v>
      </c>
      <c r="D953" s="284" t="s">
        <v>2357</v>
      </c>
      <c r="E953" s="285" t="s">
        <v>1</v>
      </c>
      <c r="F953" s="286">
        <v>0.582</v>
      </c>
      <c r="G953" s="37"/>
      <c r="H953" s="43"/>
    </row>
    <row r="954" spans="1:8" s="2" customFormat="1" ht="16.8" customHeight="1">
      <c r="A954" s="37"/>
      <c r="B954" s="43"/>
      <c r="C954" s="287" t="s">
        <v>2357</v>
      </c>
      <c r="D954" s="287" t="s">
        <v>2358</v>
      </c>
      <c r="E954" s="15" t="s">
        <v>1</v>
      </c>
      <c r="F954" s="288">
        <v>0.582</v>
      </c>
      <c r="G954" s="37"/>
      <c r="H954" s="43"/>
    </row>
    <row r="955" spans="1:8" s="2" customFormat="1" ht="16.8" customHeight="1">
      <c r="A955" s="37"/>
      <c r="B955" s="43"/>
      <c r="C955" s="283" t="s">
        <v>938</v>
      </c>
      <c r="D955" s="284" t="s">
        <v>938</v>
      </c>
      <c r="E955" s="285" t="s">
        <v>1</v>
      </c>
      <c r="F955" s="286">
        <v>0.582</v>
      </c>
      <c r="G955" s="37"/>
      <c r="H955" s="43"/>
    </row>
    <row r="956" spans="1:8" s="2" customFormat="1" ht="16.8" customHeight="1">
      <c r="A956" s="37"/>
      <c r="B956" s="43"/>
      <c r="C956" s="287" t="s">
        <v>938</v>
      </c>
      <c r="D956" s="287" t="s">
        <v>2361</v>
      </c>
      <c r="E956" s="15" t="s">
        <v>1</v>
      </c>
      <c r="F956" s="288">
        <v>0.582</v>
      </c>
      <c r="G956" s="37"/>
      <c r="H956" s="43"/>
    </row>
    <row r="957" spans="1:8" s="2" customFormat="1" ht="16.8" customHeight="1">
      <c r="A957" s="37"/>
      <c r="B957" s="43"/>
      <c r="C957" s="283" t="s">
        <v>945</v>
      </c>
      <c r="D957" s="284" t="s">
        <v>945</v>
      </c>
      <c r="E957" s="285" t="s">
        <v>1</v>
      </c>
      <c r="F957" s="286">
        <v>0.582</v>
      </c>
      <c r="G957" s="37"/>
      <c r="H957" s="43"/>
    </row>
    <row r="958" spans="1:8" s="2" customFormat="1" ht="16.8" customHeight="1">
      <c r="A958" s="37"/>
      <c r="B958" s="43"/>
      <c r="C958" s="287" t="s">
        <v>945</v>
      </c>
      <c r="D958" s="287" t="s">
        <v>2363</v>
      </c>
      <c r="E958" s="15" t="s">
        <v>1</v>
      </c>
      <c r="F958" s="288">
        <v>0.582</v>
      </c>
      <c r="G958" s="37"/>
      <c r="H958" s="43"/>
    </row>
    <row r="959" spans="1:8" s="2" customFormat="1" ht="16.8" customHeight="1">
      <c r="A959" s="37"/>
      <c r="B959" s="43"/>
      <c r="C959" s="283" t="s">
        <v>958</v>
      </c>
      <c r="D959" s="284" t="s">
        <v>958</v>
      </c>
      <c r="E959" s="285" t="s">
        <v>1</v>
      </c>
      <c r="F959" s="286">
        <v>0.582</v>
      </c>
      <c r="G959" s="37"/>
      <c r="H959" s="43"/>
    </row>
    <row r="960" spans="1:8" s="2" customFormat="1" ht="16.8" customHeight="1">
      <c r="A960" s="37"/>
      <c r="B960" s="43"/>
      <c r="C960" s="287" t="s">
        <v>958</v>
      </c>
      <c r="D960" s="287" t="s">
        <v>2365</v>
      </c>
      <c r="E960" s="15" t="s">
        <v>1</v>
      </c>
      <c r="F960" s="288">
        <v>0.582</v>
      </c>
      <c r="G960" s="37"/>
      <c r="H960" s="43"/>
    </row>
    <row r="961" spans="1:8" s="2" customFormat="1" ht="16.8" customHeight="1">
      <c r="A961" s="37"/>
      <c r="B961" s="43"/>
      <c r="C961" s="283" t="s">
        <v>966</v>
      </c>
      <c r="D961" s="284" t="s">
        <v>966</v>
      </c>
      <c r="E961" s="285" t="s">
        <v>1</v>
      </c>
      <c r="F961" s="286">
        <v>245</v>
      </c>
      <c r="G961" s="37"/>
      <c r="H961" s="43"/>
    </row>
    <row r="962" spans="1:8" s="2" customFormat="1" ht="16.8" customHeight="1">
      <c r="A962" s="37"/>
      <c r="B962" s="43"/>
      <c r="C962" s="287" t="s">
        <v>966</v>
      </c>
      <c r="D962" s="287" t="s">
        <v>2369</v>
      </c>
      <c r="E962" s="15" t="s">
        <v>1</v>
      </c>
      <c r="F962" s="288">
        <v>245</v>
      </c>
      <c r="G962" s="37"/>
      <c r="H962" s="43"/>
    </row>
    <row r="963" spans="1:8" s="2" customFormat="1" ht="16.8" customHeight="1">
      <c r="A963" s="37"/>
      <c r="B963" s="43"/>
      <c r="C963" s="283" t="s">
        <v>1015</v>
      </c>
      <c r="D963" s="284" t="s">
        <v>1015</v>
      </c>
      <c r="E963" s="285" t="s">
        <v>1</v>
      </c>
      <c r="F963" s="286">
        <v>248.675</v>
      </c>
      <c r="G963" s="37"/>
      <c r="H963" s="43"/>
    </row>
    <row r="964" spans="1:8" s="2" customFormat="1" ht="16.8" customHeight="1">
      <c r="A964" s="37"/>
      <c r="B964" s="43"/>
      <c r="C964" s="287" t="s">
        <v>1015</v>
      </c>
      <c r="D964" s="287" t="s">
        <v>2374</v>
      </c>
      <c r="E964" s="15" t="s">
        <v>1</v>
      </c>
      <c r="F964" s="288">
        <v>248.675</v>
      </c>
      <c r="G964" s="37"/>
      <c r="H964" s="43"/>
    </row>
    <row r="965" spans="1:8" s="2" customFormat="1" ht="16.8" customHeight="1">
      <c r="A965" s="37"/>
      <c r="B965" s="43"/>
      <c r="C965" s="283" t="s">
        <v>375</v>
      </c>
      <c r="D965" s="284" t="s">
        <v>375</v>
      </c>
      <c r="E965" s="285" t="s">
        <v>1</v>
      </c>
      <c r="F965" s="286">
        <v>793</v>
      </c>
      <c r="G965" s="37"/>
      <c r="H965" s="43"/>
    </row>
    <row r="966" spans="1:8" s="2" customFormat="1" ht="16.8" customHeight="1">
      <c r="A966" s="37"/>
      <c r="B966" s="43"/>
      <c r="C966" s="287" t="s">
        <v>375</v>
      </c>
      <c r="D966" s="287" t="s">
        <v>2043</v>
      </c>
      <c r="E966" s="15" t="s">
        <v>1</v>
      </c>
      <c r="F966" s="288">
        <v>793</v>
      </c>
      <c r="G966" s="37"/>
      <c r="H966" s="43"/>
    </row>
    <row r="967" spans="1:8" s="2" customFormat="1" ht="16.8" customHeight="1">
      <c r="A967" s="37"/>
      <c r="B967" s="43"/>
      <c r="C967" s="283" t="s">
        <v>1061</v>
      </c>
      <c r="D967" s="284" t="s">
        <v>1061</v>
      </c>
      <c r="E967" s="285" t="s">
        <v>1</v>
      </c>
      <c r="F967" s="286">
        <v>2.358</v>
      </c>
      <c r="G967" s="37"/>
      <c r="H967" s="43"/>
    </row>
    <row r="968" spans="1:8" s="2" customFormat="1" ht="16.8" customHeight="1">
      <c r="A968" s="37"/>
      <c r="B968" s="43"/>
      <c r="C968" s="287" t="s">
        <v>1061</v>
      </c>
      <c r="D968" s="287" t="s">
        <v>2387</v>
      </c>
      <c r="E968" s="15" t="s">
        <v>1</v>
      </c>
      <c r="F968" s="288">
        <v>2.358</v>
      </c>
      <c r="G968" s="37"/>
      <c r="H968" s="43"/>
    </row>
    <row r="969" spans="1:8" s="2" customFormat="1" ht="16.8" customHeight="1">
      <c r="A969" s="37"/>
      <c r="B969" s="43"/>
      <c r="C969" s="283" t="s">
        <v>1066</v>
      </c>
      <c r="D969" s="284" t="s">
        <v>1066</v>
      </c>
      <c r="E969" s="285" t="s">
        <v>1</v>
      </c>
      <c r="F969" s="286">
        <v>15.3</v>
      </c>
      <c r="G969" s="37"/>
      <c r="H969" s="43"/>
    </row>
    <row r="970" spans="1:8" s="2" customFormat="1" ht="16.8" customHeight="1">
      <c r="A970" s="37"/>
      <c r="B970" s="43"/>
      <c r="C970" s="287" t="s">
        <v>1066</v>
      </c>
      <c r="D970" s="287" t="s">
        <v>2392</v>
      </c>
      <c r="E970" s="15" t="s">
        <v>1</v>
      </c>
      <c r="F970" s="288">
        <v>15.3</v>
      </c>
      <c r="G970" s="37"/>
      <c r="H970" s="43"/>
    </row>
    <row r="971" spans="1:8" s="2" customFormat="1" ht="16.8" customHeight="1">
      <c r="A971" s="37"/>
      <c r="B971" s="43"/>
      <c r="C971" s="283" t="s">
        <v>1102</v>
      </c>
      <c r="D971" s="284" t="s">
        <v>1102</v>
      </c>
      <c r="E971" s="285" t="s">
        <v>1</v>
      </c>
      <c r="F971" s="286">
        <v>5.52</v>
      </c>
      <c r="G971" s="37"/>
      <c r="H971" s="43"/>
    </row>
    <row r="972" spans="1:8" s="2" customFormat="1" ht="16.8" customHeight="1">
      <c r="A972" s="37"/>
      <c r="B972" s="43"/>
      <c r="C972" s="287" t="s">
        <v>1102</v>
      </c>
      <c r="D972" s="287" t="s">
        <v>2410</v>
      </c>
      <c r="E972" s="15" t="s">
        <v>1</v>
      </c>
      <c r="F972" s="288">
        <v>5.52</v>
      </c>
      <c r="G972" s="37"/>
      <c r="H972" s="43"/>
    </row>
    <row r="973" spans="1:8" s="2" customFormat="1" ht="16.8" customHeight="1">
      <c r="A973" s="37"/>
      <c r="B973" s="43"/>
      <c r="C973" s="283" t="s">
        <v>1108</v>
      </c>
      <c r="D973" s="284" t="s">
        <v>1108</v>
      </c>
      <c r="E973" s="285" t="s">
        <v>1</v>
      </c>
      <c r="F973" s="286">
        <v>179</v>
      </c>
      <c r="G973" s="37"/>
      <c r="H973" s="43"/>
    </row>
    <row r="974" spans="1:8" s="2" customFormat="1" ht="16.8" customHeight="1">
      <c r="A974" s="37"/>
      <c r="B974" s="43"/>
      <c r="C974" s="287" t="s">
        <v>1108</v>
      </c>
      <c r="D974" s="287" t="s">
        <v>2415</v>
      </c>
      <c r="E974" s="15" t="s">
        <v>1</v>
      </c>
      <c r="F974" s="288">
        <v>179</v>
      </c>
      <c r="G974" s="37"/>
      <c r="H974" s="43"/>
    </row>
    <row r="975" spans="1:8" s="2" customFormat="1" ht="16.8" customHeight="1">
      <c r="A975" s="37"/>
      <c r="B975" s="43"/>
      <c r="C975" s="283" t="s">
        <v>1115</v>
      </c>
      <c r="D975" s="284" t="s">
        <v>1115</v>
      </c>
      <c r="E975" s="285" t="s">
        <v>1</v>
      </c>
      <c r="F975" s="286">
        <v>2342</v>
      </c>
      <c r="G975" s="37"/>
      <c r="H975" s="43"/>
    </row>
    <row r="976" spans="1:8" s="2" customFormat="1" ht="16.8" customHeight="1">
      <c r="A976" s="37"/>
      <c r="B976" s="43"/>
      <c r="C976" s="287" t="s">
        <v>1115</v>
      </c>
      <c r="D976" s="287" t="s">
        <v>2420</v>
      </c>
      <c r="E976" s="15" t="s">
        <v>1</v>
      </c>
      <c r="F976" s="288">
        <v>2342</v>
      </c>
      <c r="G976" s="37"/>
      <c r="H976" s="43"/>
    </row>
    <row r="977" spans="1:8" s="2" customFormat="1" ht="16.8" customHeight="1">
      <c r="A977" s="37"/>
      <c r="B977" s="43"/>
      <c r="C977" s="283" t="s">
        <v>2426</v>
      </c>
      <c r="D977" s="284" t="s">
        <v>2426</v>
      </c>
      <c r="E977" s="285" t="s">
        <v>1</v>
      </c>
      <c r="F977" s="286">
        <v>1329</v>
      </c>
      <c r="G977" s="37"/>
      <c r="H977" s="43"/>
    </row>
    <row r="978" spans="1:8" s="2" customFormat="1" ht="16.8" customHeight="1">
      <c r="A978" s="37"/>
      <c r="B978" s="43"/>
      <c r="C978" s="287" t="s">
        <v>2426</v>
      </c>
      <c r="D978" s="287" t="s">
        <v>2427</v>
      </c>
      <c r="E978" s="15" t="s">
        <v>1</v>
      </c>
      <c r="F978" s="288">
        <v>1329</v>
      </c>
      <c r="G978" s="37"/>
      <c r="H978" s="43"/>
    </row>
    <row r="979" spans="1:8" s="2" customFormat="1" ht="16.8" customHeight="1">
      <c r="A979" s="37"/>
      <c r="B979" s="43"/>
      <c r="C979" s="283" t="s">
        <v>2452</v>
      </c>
      <c r="D979" s="284" t="s">
        <v>2452</v>
      </c>
      <c r="E979" s="285" t="s">
        <v>1</v>
      </c>
      <c r="F979" s="286">
        <v>28.175</v>
      </c>
      <c r="G979" s="37"/>
      <c r="H979" s="43"/>
    </row>
    <row r="980" spans="1:8" s="2" customFormat="1" ht="16.8" customHeight="1">
      <c r="A980" s="37"/>
      <c r="B980" s="43"/>
      <c r="C980" s="287" t="s">
        <v>2452</v>
      </c>
      <c r="D980" s="287" t="s">
        <v>2453</v>
      </c>
      <c r="E980" s="15" t="s">
        <v>1</v>
      </c>
      <c r="F980" s="288">
        <v>28.175</v>
      </c>
      <c r="G980" s="37"/>
      <c r="H980" s="43"/>
    </row>
    <row r="981" spans="1:8" s="2" customFormat="1" ht="16.8" customHeight="1">
      <c r="A981" s="37"/>
      <c r="B981" s="43"/>
      <c r="C981" s="283" t="s">
        <v>2503</v>
      </c>
      <c r="D981" s="284" t="s">
        <v>2503</v>
      </c>
      <c r="E981" s="285" t="s">
        <v>1</v>
      </c>
      <c r="F981" s="286">
        <v>195.118</v>
      </c>
      <c r="G981" s="37"/>
      <c r="H981" s="43"/>
    </row>
    <row r="982" spans="1:8" s="2" customFormat="1" ht="16.8" customHeight="1">
      <c r="A982" s="37"/>
      <c r="B982" s="43"/>
      <c r="C982" s="287" t="s">
        <v>2503</v>
      </c>
      <c r="D982" s="287" t="s">
        <v>2504</v>
      </c>
      <c r="E982" s="15" t="s">
        <v>1</v>
      </c>
      <c r="F982" s="288">
        <v>195.118</v>
      </c>
      <c r="G982" s="37"/>
      <c r="H982" s="43"/>
    </row>
    <row r="983" spans="1:8" s="2" customFormat="1" ht="16.8" customHeight="1">
      <c r="A983" s="37"/>
      <c r="B983" s="43"/>
      <c r="C983" s="283" t="s">
        <v>397</v>
      </c>
      <c r="D983" s="284" t="s">
        <v>397</v>
      </c>
      <c r="E983" s="285" t="s">
        <v>1</v>
      </c>
      <c r="F983" s="286">
        <v>22.708</v>
      </c>
      <c r="G983" s="37"/>
      <c r="H983" s="43"/>
    </row>
    <row r="984" spans="1:8" s="2" customFormat="1" ht="16.8" customHeight="1">
      <c r="A984" s="37"/>
      <c r="B984" s="43"/>
      <c r="C984" s="287" t="s">
        <v>397</v>
      </c>
      <c r="D984" s="287" t="s">
        <v>2066</v>
      </c>
      <c r="E984" s="15" t="s">
        <v>1</v>
      </c>
      <c r="F984" s="288">
        <v>22.708</v>
      </c>
      <c r="G984" s="37"/>
      <c r="H984" s="43"/>
    </row>
    <row r="985" spans="1:8" s="2" customFormat="1" ht="16.8" customHeight="1">
      <c r="A985" s="37"/>
      <c r="B985" s="43"/>
      <c r="C985" s="283" t="s">
        <v>237</v>
      </c>
      <c r="D985" s="284" t="s">
        <v>237</v>
      </c>
      <c r="E985" s="285" t="s">
        <v>1</v>
      </c>
      <c r="F985" s="286">
        <v>9.732</v>
      </c>
      <c r="G985" s="37"/>
      <c r="H985" s="43"/>
    </row>
    <row r="986" spans="1:8" s="2" customFormat="1" ht="16.8" customHeight="1">
      <c r="A986" s="37"/>
      <c r="B986" s="43"/>
      <c r="C986" s="287" t="s">
        <v>237</v>
      </c>
      <c r="D986" s="287" t="s">
        <v>2073</v>
      </c>
      <c r="E986" s="15" t="s">
        <v>1</v>
      </c>
      <c r="F986" s="288">
        <v>9.732</v>
      </c>
      <c r="G986" s="37"/>
      <c r="H986" s="43"/>
    </row>
    <row r="987" spans="1:8" s="2" customFormat="1" ht="16.8" customHeight="1">
      <c r="A987" s="37"/>
      <c r="B987" s="43"/>
      <c r="C987" s="283" t="s">
        <v>2080</v>
      </c>
      <c r="D987" s="284" t="s">
        <v>2080</v>
      </c>
      <c r="E987" s="285" t="s">
        <v>1</v>
      </c>
      <c r="F987" s="286">
        <v>77.68</v>
      </c>
      <c r="G987" s="37"/>
      <c r="H987" s="43"/>
    </row>
    <row r="988" spans="1:8" s="2" customFormat="1" ht="16.8" customHeight="1">
      <c r="A988" s="37"/>
      <c r="B988" s="43"/>
      <c r="C988" s="287" t="s">
        <v>2080</v>
      </c>
      <c r="D988" s="287" t="s">
        <v>2081</v>
      </c>
      <c r="E988" s="15" t="s">
        <v>1</v>
      </c>
      <c r="F988" s="288">
        <v>77.68</v>
      </c>
      <c r="G988" s="37"/>
      <c r="H988" s="43"/>
    </row>
    <row r="989" spans="1:8" s="2" customFormat="1" ht="16.8" customHeight="1">
      <c r="A989" s="37"/>
      <c r="B989" s="43"/>
      <c r="C989" s="283" t="s">
        <v>426</v>
      </c>
      <c r="D989" s="284" t="s">
        <v>426</v>
      </c>
      <c r="E989" s="285" t="s">
        <v>1</v>
      </c>
      <c r="F989" s="286">
        <v>27040</v>
      </c>
      <c r="G989" s="37"/>
      <c r="H989" s="43"/>
    </row>
    <row r="990" spans="1:8" s="2" customFormat="1" ht="16.8" customHeight="1">
      <c r="A990" s="37"/>
      <c r="B990" s="43"/>
      <c r="C990" s="287" t="s">
        <v>426</v>
      </c>
      <c r="D990" s="287" t="s">
        <v>2090</v>
      </c>
      <c r="E990" s="15" t="s">
        <v>1</v>
      </c>
      <c r="F990" s="288">
        <v>27040</v>
      </c>
      <c r="G990" s="37"/>
      <c r="H990" s="43"/>
    </row>
    <row r="991" spans="1:8" s="2" customFormat="1" ht="16.8" customHeight="1">
      <c r="A991" s="37"/>
      <c r="B991" s="43"/>
      <c r="C991" s="283" t="s">
        <v>2012</v>
      </c>
      <c r="D991" s="284" t="s">
        <v>2012</v>
      </c>
      <c r="E991" s="285" t="s">
        <v>1</v>
      </c>
      <c r="F991" s="286">
        <v>88.69</v>
      </c>
      <c r="G991" s="37"/>
      <c r="H991" s="43"/>
    </row>
    <row r="992" spans="1:8" s="2" customFormat="1" ht="16.8" customHeight="1">
      <c r="A992" s="37"/>
      <c r="B992" s="43"/>
      <c r="C992" s="287" t="s">
        <v>2012</v>
      </c>
      <c r="D992" s="287" t="s">
        <v>2092</v>
      </c>
      <c r="E992" s="15" t="s">
        <v>1</v>
      </c>
      <c r="F992" s="288">
        <v>88.69</v>
      </c>
      <c r="G992" s="37"/>
      <c r="H992" s="43"/>
    </row>
    <row r="993" spans="1:8" s="2" customFormat="1" ht="16.8" customHeight="1">
      <c r="A993" s="37"/>
      <c r="B993" s="43"/>
      <c r="C993" s="289" t="s">
        <v>3700</v>
      </c>
      <c r="D993" s="37"/>
      <c r="E993" s="37"/>
      <c r="F993" s="37"/>
      <c r="G993" s="37"/>
      <c r="H993" s="43"/>
    </row>
    <row r="994" spans="1:8" s="2" customFormat="1" ht="16.8" customHeight="1">
      <c r="A994" s="37"/>
      <c r="B994" s="43"/>
      <c r="C994" s="287" t="s">
        <v>470</v>
      </c>
      <c r="D994" s="287" t="s">
        <v>471</v>
      </c>
      <c r="E994" s="15" t="s">
        <v>324</v>
      </c>
      <c r="F994" s="288">
        <v>1784.81</v>
      </c>
      <c r="G994" s="37"/>
      <c r="H994" s="43"/>
    </row>
    <row r="995" spans="1:8" s="2" customFormat="1" ht="16.8" customHeight="1">
      <c r="A995" s="37"/>
      <c r="B995" s="43"/>
      <c r="C995" s="283" t="s">
        <v>476</v>
      </c>
      <c r="D995" s="284" t="s">
        <v>476</v>
      </c>
      <c r="E995" s="285" t="s">
        <v>1</v>
      </c>
      <c r="F995" s="286">
        <v>-28.918</v>
      </c>
      <c r="G995" s="37"/>
      <c r="H995" s="43"/>
    </row>
    <row r="996" spans="1:8" s="2" customFormat="1" ht="16.8" customHeight="1">
      <c r="A996" s="37"/>
      <c r="B996" s="43"/>
      <c r="C996" s="287" t="s">
        <v>1</v>
      </c>
      <c r="D996" s="287" t="s">
        <v>2108</v>
      </c>
      <c r="E996" s="15" t="s">
        <v>1</v>
      </c>
      <c r="F996" s="288">
        <v>0</v>
      </c>
      <c r="G996" s="37"/>
      <c r="H996" s="43"/>
    </row>
    <row r="997" spans="1:8" s="2" customFormat="1" ht="16.8" customHeight="1">
      <c r="A997" s="37"/>
      <c r="B997" s="43"/>
      <c r="C997" s="287" t="s">
        <v>476</v>
      </c>
      <c r="D997" s="287" t="s">
        <v>2109</v>
      </c>
      <c r="E997" s="15" t="s">
        <v>1</v>
      </c>
      <c r="F997" s="288">
        <v>-28.918</v>
      </c>
      <c r="G997" s="37"/>
      <c r="H997" s="43"/>
    </row>
    <row r="998" spans="1:8" s="2" customFormat="1" ht="16.8" customHeight="1">
      <c r="A998" s="37"/>
      <c r="B998" s="43"/>
      <c r="C998" s="283" t="s">
        <v>2116</v>
      </c>
      <c r="D998" s="284" t="s">
        <v>2116</v>
      </c>
      <c r="E998" s="285" t="s">
        <v>1</v>
      </c>
      <c r="F998" s="286">
        <v>29.6</v>
      </c>
      <c r="G998" s="37"/>
      <c r="H998" s="43"/>
    </row>
    <row r="999" spans="1:8" s="2" customFormat="1" ht="16.8" customHeight="1">
      <c r="A999" s="37"/>
      <c r="B999" s="43"/>
      <c r="C999" s="287" t="s">
        <v>2116</v>
      </c>
      <c r="D999" s="287" t="s">
        <v>2117</v>
      </c>
      <c r="E999" s="15" t="s">
        <v>1</v>
      </c>
      <c r="F999" s="288">
        <v>29.6</v>
      </c>
      <c r="G999" s="37"/>
      <c r="H999" s="43"/>
    </row>
    <row r="1000" spans="1:8" s="2" customFormat="1" ht="16.8" customHeight="1">
      <c r="A1000" s="37"/>
      <c r="B1000" s="43"/>
      <c r="C1000" s="283" t="s">
        <v>1769</v>
      </c>
      <c r="D1000" s="284" t="s">
        <v>1769</v>
      </c>
      <c r="E1000" s="285" t="s">
        <v>1</v>
      </c>
      <c r="F1000" s="286">
        <v>2704</v>
      </c>
      <c r="G1000" s="37"/>
      <c r="H1000" s="43"/>
    </row>
    <row r="1001" spans="1:8" s="2" customFormat="1" ht="16.8" customHeight="1">
      <c r="A1001" s="37"/>
      <c r="B1001" s="43"/>
      <c r="C1001" s="287" t="s">
        <v>1769</v>
      </c>
      <c r="D1001" s="287" t="s">
        <v>2028</v>
      </c>
      <c r="E1001" s="15" t="s">
        <v>1</v>
      </c>
      <c r="F1001" s="288">
        <v>2704</v>
      </c>
      <c r="G1001" s="37"/>
      <c r="H1001" s="43"/>
    </row>
    <row r="1002" spans="1:8" s="2" customFormat="1" ht="16.8" customHeight="1">
      <c r="A1002" s="37"/>
      <c r="B1002" s="43"/>
      <c r="C1002" s="283" t="s">
        <v>2142</v>
      </c>
      <c r="D1002" s="284" t="s">
        <v>2142</v>
      </c>
      <c r="E1002" s="285" t="s">
        <v>1</v>
      </c>
      <c r="F1002" s="286">
        <v>2.23</v>
      </c>
      <c r="G1002" s="37"/>
      <c r="H1002" s="43"/>
    </row>
    <row r="1003" spans="1:8" s="2" customFormat="1" ht="16.8" customHeight="1">
      <c r="A1003" s="37"/>
      <c r="B1003" s="43"/>
      <c r="C1003" s="287" t="s">
        <v>2142</v>
      </c>
      <c r="D1003" s="287" t="s">
        <v>2143</v>
      </c>
      <c r="E1003" s="15" t="s">
        <v>1</v>
      </c>
      <c r="F1003" s="288">
        <v>2.23</v>
      </c>
      <c r="G1003" s="37"/>
      <c r="H1003" s="43"/>
    </row>
    <row r="1004" spans="1:8" s="2" customFormat="1" ht="16.8" customHeight="1">
      <c r="A1004" s="37"/>
      <c r="B1004" s="43"/>
      <c r="C1004" s="283" t="s">
        <v>2150</v>
      </c>
      <c r="D1004" s="284" t="s">
        <v>2150</v>
      </c>
      <c r="E1004" s="285" t="s">
        <v>1</v>
      </c>
      <c r="F1004" s="286">
        <v>3.375</v>
      </c>
      <c r="G1004" s="37"/>
      <c r="H1004" s="43"/>
    </row>
    <row r="1005" spans="1:8" s="2" customFormat="1" ht="16.8" customHeight="1">
      <c r="A1005" s="37"/>
      <c r="B1005" s="43"/>
      <c r="C1005" s="287" t="s">
        <v>2150</v>
      </c>
      <c r="D1005" s="287" t="s">
        <v>2151</v>
      </c>
      <c r="E1005" s="15" t="s">
        <v>1</v>
      </c>
      <c r="F1005" s="288">
        <v>3.375</v>
      </c>
      <c r="G1005" s="37"/>
      <c r="H1005" s="43"/>
    </row>
    <row r="1006" spans="1:8" s="2" customFormat="1" ht="16.8" customHeight="1">
      <c r="A1006" s="37"/>
      <c r="B1006" s="43"/>
      <c r="C1006" s="283" t="s">
        <v>1772</v>
      </c>
      <c r="D1006" s="284" t="s">
        <v>1772</v>
      </c>
      <c r="E1006" s="285" t="s">
        <v>1</v>
      </c>
      <c r="F1006" s="286">
        <v>85</v>
      </c>
      <c r="G1006" s="37"/>
      <c r="H1006" s="43"/>
    </row>
    <row r="1007" spans="1:8" s="2" customFormat="1" ht="16.8" customHeight="1">
      <c r="A1007" s="37"/>
      <c r="B1007" s="43"/>
      <c r="C1007" s="287" t="s">
        <v>1772</v>
      </c>
      <c r="D1007" s="287" t="s">
        <v>2032</v>
      </c>
      <c r="E1007" s="15" t="s">
        <v>1</v>
      </c>
      <c r="F1007" s="288">
        <v>85</v>
      </c>
      <c r="G1007" s="37"/>
      <c r="H1007" s="43"/>
    </row>
    <row r="1008" spans="1:8" s="2" customFormat="1" ht="16.8" customHeight="1">
      <c r="A1008" s="37"/>
      <c r="B1008" s="43"/>
      <c r="C1008" s="283" t="s">
        <v>1914</v>
      </c>
      <c r="D1008" s="284" t="s">
        <v>1914</v>
      </c>
      <c r="E1008" s="285" t="s">
        <v>1</v>
      </c>
      <c r="F1008" s="286">
        <v>12.1</v>
      </c>
      <c r="G1008" s="37"/>
      <c r="H1008" s="43"/>
    </row>
    <row r="1009" spans="1:8" s="2" customFormat="1" ht="16.8" customHeight="1">
      <c r="A1009" s="37"/>
      <c r="B1009" s="43"/>
      <c r="C1009" s="287" t="s">
        <v>1914</v>
      </c>
      <c r="D1009" s="287" t="s">
        <v>2179</v>
      </c>
      <c r="E1009" s="15" t="s">
        <v>1</v>
      </c>
      <c r="F1009" s="288">
        <v>12.1</v>
      </c>
      <c r="G1009" s="37"/>
      <c r="H1009" s="43"/>
    </row>
    <row r="1010" spans="1:8" s="2" customFormat="1" ht="16.8" customHeight="1">
      <c r="A1010" s="37"/>
      <c r="B1010" s="43"/>
      <c r="C1010" s="283" t="s">
        <v>605</v>
      </c>
      <c r="D1010" s="284" t="s">
        <v>605</v>
      </c>
      <c r="E1010" s="285" t="s">
        <v>1</v>
      </c>
      <c r="F1010" s="286">
        <v>11.92</v>
      </c>
      <c r="G1010" s="37"/>
      <c r="H1010" s="43"/>
    </row>
    <row r="1011" spans="1:8" s="2" customFormat="1" ht="16.8" customHeight="1">
      <c r="A1011" s="37"/>
      <c r="B1011" s="43"/>
      <c r="C1011" s="287" t="s">
        <v>605</v>
      </c>
      <c r="D1011" s="287" t="s">
        <v>2186</v>
      </c>
      <c r="E1011" s="15" t="s">
        <v>1</v>
      </c>
      <c r="F1011" s="288">
        <v>11.92</v>
      </c>
      <c r="G1011" s="37"/>
      <c r="H1011" s="43"/>
    </row>
    <row r="1012" spans="1:8" s="2" customFormat="1" ht="16.8" customHeight="1">
      <c r="A1012" s="37"/>
      <c r="B1012" s="43"/>
      <c r="C1012" s="283" t="s">
        <v>2201</v>
      </c>
      <c r="D1012" s="284" t="s">
        <v>2201</v>
      </c>
      <c r="E1012" s="285" t="s">
        <v>1</v>
      </c>
      <c r="F1012" s="286">
        <v>20</v>
      </c>
      <c r="G1012" s="37"/>
      <c r="H1012" s="43"/>
    </row>
    <row r="1013" spans="1:8" s="2" customFormat="1" ht="16.8" customHeight="1">
      <c r="A1013" s="37"/>
      <c r="B1013" s="43"/>
      <c r="C1013" s="287" t="s">
        <v>1</v>
      </c>
      <c r="D1013" s="287" t="s">
        <v>2200</v>
      </c>
      <c r="E1013" s="15" t="s">
        <v>1</v>
      </c>
      <c r="F1013" s="288">
        <v>0</v>
      </c>
      <c r="G1013" s="37"/>
      <c r="H1013" s="43"/>
    </row>
    <row r="1014" spans="1:8" s="2" customFormat="1" ht="16.8" customHeight="1">
      <c r="A1014" s="37"/>
      <c r="B1014" s="43"/>
      <c r="C1014" s="287" t="s">
        <v>2201</v>
      </c>
      <c r="D1014" s="287" t="s">
        <v>282</v>
      </c>
      <c r="E1014" s="15" t="s">
        <v>1</v>
      </c>
      <c r="F1014" s="288">
        <v>20</v>
      </c>
      <c r="G1014" s="37"/>
      <c r="H1014" s="43"/>
    </row>
    <row r="1015" spans="1:8" s="2" customFormat="1" ht="16.8" customHeight="1">
      <c r="A1015" s="37"/>
      <c r="B1015" s="43"/>
      <c r="C1015" s="283" t="s">
        <v>2228</v>
      </c>
      <c r="D1015" s="284" t="s">
        <v>2228</v>
      </c>
      <c r="E1015" s="285" t="s">
        <v>1</v>
      </c>
      <c r="F1015" s="286">
        <v>9</v>
      </c>
      <c r="G1015" s="37"/>
      <c r="H1015" s="43"/>
    </row>
    <row r="1016" spans="1:8" s="2" customFormat="1" ht="16.8" customHeight="1">
      <c r="A1016" s="37"/>
      <c r="B1016" s="43"/>
      <c r="C1016" s="287" t="s">
        <v>2228</v>
      </c>
      <c r="D1016" s="287" t="s">
        <v>2229</v>
      </c>
      <c r="E1016" s="15" t="s">
        <v>1</v>
      </c>
      <c r="F1016" s="288">
        <v>9</v>
      </c>
      <c r="G1016" s="37"/>
      <c r="H1016" s="43"/>
    </row>
    <row r="1017" spans="1:8" s="2" customFormat="1" ht="16.8" customHeight="1">
      <c r="A1017" s="37"/>
      <c r="B1017" s="43"/>
      <c r="C1017" s="283" t="s">
        <v>2232</v>
      </c>
      <c r="D1017" s="284" t="s">
        <v>2232</v>
      </c>
      <c r="E1017" s="285" t="s">
        <v>1</v>
      </c>
      <c r="F1017" s="286">
        <v>3.24</v>
      </c>
      <c r="G1017" s="37"/>
      <c r="H1017" s="43"/>
    </row>
    <row r="1018" spans="1:8" s="2" customFormat="1" ht="16.8" customHeight="1">
      <c r="A1018" s="37"/>
      <c r="B1018" s="43"/>
      <c r="C1018" s="287" t="s">
        <v>2232</v>
      </c>
      <c r="D1018" s="287" t="s">
        <v>2233</v>
      </c>
      <c r="E1018" s="15" t="s">
        <v>1</v>
      </c>
      <c r="F1018" s="288">
        <v>3.24</v>
      </c>
      <c r="G1018" s="37"/>
      <c r="H1018" s="43"/>
    </row>
    <row r="1019" spans="1:8" s="2" customFormat="1" ht="16.8" customHeight="1">
      <c r="A1019" s="37"/>
      <c r="B1019" s="43"/>
      <c r="C1019" s="283" t="s">
        <v>2245</v>
      </c>
      <c r="D1019" s="284" t="s">
        <v>2245</v>
      </c>
      <c r="E1019" s="285" t="s">
        <v>1</v>
      </c>
      <c r="F1019" s="286">
        <v>118</v>
      </c>
      <c r="G1019" s="37"/>
      <c r="H1019" s="43"/>
    </row>
    <row r="1020" spans="1:8" s="2" customFormat="1" ht="16.8" customHeight="1">
      <c r="A1020" s="37"/>
      <c r="B1020" s="43"/>
      <c r="C1020" s="287" t="s">
        <v>2245</v>
      </c>
      <c r="D1020" s="287" t="s">
        <v>2246</v>
      </c>
      <c r="E1020" s="15" t="s">
        <v>1</v>
      </c>
      <c r="F1020" s="288">
        <v>118</v>
      </c>
      <c r="G1020" s="37"/>
      <c r="H1020" s="43"/>
    </row>
    <row r="1021" spans="1:8" s="2" customFormat="1" ht="16.8" customHeight="1">
      <c r="A1021" s="37"/>
      <c r="B1021" s="43"/>
      <c r="C1021" s="283" t="s">
        <v>2284</v>
      </c>
      <c r="D1021" s="284" t="s">
        <v>2284</v>
      </c>
      <c r="E1021" s="285" t="s">
        <v>1</v>
      </c>
      <c r="F1021" s="286">
        <v>3.24</v>
      </c>
      <c r="G1021" s="37"/>
      <c r="H1021" s="43"/>
    </row>
    <row r="1022" spans="1:8" s="2" customFormat="1" ht="16.8" customHeight="1">
      <c r="A1022" s="37"/>
      <c r="B1022" s="43"/>
      <c r="C1022" s="287" t="s">
        <v>2284</v>
      </c>
      <c r="D1022" s="287" t="s">
        <v>2285</v>
      </c>
      <c r="E1022" s="15" t="s">
        <v>1</v>
      </c>
      <c r="F1022" s="288">
        <v>3.24</v>
      </c>
      <c r="G1022" s="37"/>
      <c r="H1022" s="43"/>
    </row>
    <row r="1023" spans="1:8" s="2" customFormat="1" ht="16.8" customHeight="1">
      <c r="A1023" s="37"/>
      <c r="B1023" s="43"/>
      <c r="C1023" s="283" t="s">
        <v>2428</v>
      </c>
      <c r="D1023" s="284" t="s">
        <v>2428</v>
      </c>
      <c r="E1023" s="285" t="s">
        <v>1</v>
      </c>
      <c r="F1023" s="286">
        <v>2342</v>
      </c>
      <c r="G1023" s="37"/>
      <c r="H1023" s="43"/>
    </row>
    <row r="1024" spans="1:8" s="2" customFormat="1" ht="16.8" customHeight="1">
      <c r="A1024" s="37"/>
      <c r="B1024" s="43"/>
      <c r="C1024" s="287" t="s">
        <v>2428</v>
      </c>
      <c r="D1024" s="287" t="s">
        <v>2429</v>
      </c>
      <c r="E1024" s="15" t="s">
        <v>1</v>
      </c>
      <c r="F1024" s="288">
        <v>2342</v>
      </c>
      <c r="G1024" s="37"/>
      <c r="H1024" s="43"/>
    </row>
    <row r="1025" spans="1:8" s="2" customFormat="1" ht="16.8" customHeight="1">
      <c r="A1025" s="37"/>
      <c r="B1025" s="43"/>
      <c r="C1025" s="283" t="s">
        <v>2454</v>
      </c>
      <c r="D1025" s="284" t="s">
        <v>2454</v>
      </c>
      <c r="E1025" s="285" t="s">
        <v>1</v>
      </c>
      <c r="F1025" s="286">
        <v>106.575</v>
      </c>
      <c r="G1025" s="37"/>
      <c r="H1025" s="43"/>
    </row>
    <row r="1026" spans="1:8" s="2" customFormat="1" ht="16.8" customHeight="1">
      <c r="A1026" s="37"/>
      <c r="B1026" s="43"/>
      <c r="C1026" s="287" t="s">
        <v>2454</v>
      </c>
      <c r="D1026" s="287" t="s">
        <v>2455</v>
      </c>
      <c r="E1026" s="15" t="s">
        <v>1</v>
      </c>
      <c r="F1026" s="288">
        <v>106.575</v>
      </c>
      <c r="G1026" s="37"/>
      <c r="H1026" s="43"/>
    </row>
    <row r="1027" spans="1:8" s="2" customFormat="1" ht="16.8" customHeight="1">
      <c r="A1027" s="37"/>
      <c r="B1027" s="43"/>
      <c r="C1027" s="283" t="s">
        <v>2067</v>
      </c>
      <c r="D1027" s="284" t="s">
        <v>2067</v>
      </c>
      <c r="E1027" s="285" t="s">
        <v>1</v>
      </c>
      <c r="F1027" s="286">
        <v>77.084</v>
      </c>
      <c r="G1027" s="37"/>
      <c r="H1027" s="43"/>
    </row>
    <row r="1028" spans="1:8" s="2" customFormat="1" ht="16.8" customHeight="1">
      <c r="A1028" s="37"/>
      <c r="B1028" s="43"/>
      <c r="C1028" s="287" t="s">
        <v>2067</v>
      </c>
      <c r="D1028" s="287" t="s">
        <v>2068</v>
      </c>
      <c r="E1028" s="15" t="s">
        <v>1</v>
      </c>
      <c r="F1028" s="288">
        <v>77.084</v>
      </c>
      <c r="G1028" s="37"/>
      <c r="H1028" s="43"/>
    </row>
    <row r="1029" spans="1:8" s="2" customFormat="1" ht="16.8" customHeight="1">
      <c r="A1029" s="37"/>
      <c r="B1029" s="43"/>
      <c r="C1029" s="283" t="s">
        <v>240</v>
      </c>
      <c r="D1029" s="284" t="s">
        <v>240</v>
      </c>
      <c r="E1029" s="285" t="s">
        <v>1</v>
      </c>
      <c r="F1029" s="286">
        <v>33.036</v>
      </c>
      <c r="G1029" s="37"/>
      <c r="H1029" s="43"/>
    </row>
    <row r="1030" spans="1:8" s="2" customFormat="1" ht="16.8" customHeight="1">
      <c r="A1030" s="37"/>
      <c r="B1030" s="43"/>
      <c r="C1030" s="287" t="s">
        <v>240</v>
      </c>
      <c r="D1030" s="287" t="s">
        <v>2074</v>
      </c>
      <c r="E1030" s="15" t="s">
        <v>1</v>
      </c>
      <c r="F1030" s="288">
        <v>33.036</v>
      </c>
      <c r="G1030" s="37"/>
      <c r="H1030" s="43"/>
    </row>
    <row r="1031" spans="1:8" s="2" customFormat="1" ht="16.8" customHeight="1">
      <c r="A1031" s="37"/>
      <c r="B1031" s="43"/>
      <c r="C1031" s="283" t="s">
        <v>2082</v>
      </c>
      <c r="D1031" s="284" t="s">
        <v>2082</v>
      </c>
      <c r="E1031" s="285" t="s">
        <v>1</v>
      </c>
      <c r="F1031" s="286">
        <v>1586</v>
      </c>
      <c r="G1031" s="37"/>
      <c r="H1031" s="43"/>
    </row>
    <row r="1032" spans="1:8" s="2" customFormat="1" ht="16.8" customHeight="1">
      <c r="A1032" s="37"/>
      <c r="B1032" s="43"/>
      <c r="C1032" s="287" t="s">
        <v>2082</v>
      </c>
      <c r="D1032" s="287" t="s">
        <v>2083</v>
      </c>
      <c r="E1032" s="15" t="s">
        <v>1</v>
      </c>
      <c r="F1032" s="288">
        <v>1586</v>
      </c>
      <c r="G1032" s="37"/>
      <c r="H1032" s="43"/>
    </row>
    <row r="1033" spans="1:8" s="2" customFormat="1" ht="16.8" customHeight="1">
      <c r="A1033" s="37"/>
      <c r="B1033" s="43"/>
      <c r="C1033" s="283" t="s">
        <v>2102</v>
      </c>
      <c r="D1033" s="284" t="s">
        <v>2102</v>
      </c>
      <c r="E1033" s="285" t="s">
        <v>1</v>
      </c>
      <c r="F1033" s="286">
        <v>1784.81</v>
      </c>
      <c r="G1033" s="37"/>
      <c r="H1033" s="43"/>
    </row>
    <row r="1034" spans="1:8" s="2" customFormat="1" ht="16.8" customHeight="1">
      <c r="A1034" s="37"/>
      <c r="B1034" s="43"/>
      <c r="C1034" s="287" t="s">
        <v>2102</v>
      </c>
      <c r="D1034" s="287" t="s">
        <v>2103</v>
      </c>
      <c r="E1034" s="15" t="s">
        <v>1</v>
      </c>
      <c r="F1034" s="288">
        <v>1784.81</v>
      </c>
      <c r="G1034" s="37"/>
      <c r="H1034" s="43"/>
    </row>
    <row r="1035" spans="1:8" s="2" customFormat="1" ht="16.8" customHeight="1">
      <c r="A1035" s="37"/>
      <c r="B1035" s="43"/>
      <c r="C1035" s="283" t="s">
        <v>478</v>
      </c>
      <c r="D1035" s="284" t="s">
        <v>478</v>
      </c>
      <c r="E1035" s="285" t="s">
        <v>1</v>
      </c>
      <c r="F1035" s="286">
        <v>-8.25</v>
      </c>
      <c r="G1035" s="37"/>
      <c r="H1035" s="43"/>
    </row>
    <row r="1036" spans="1:8" s="2" customFormat="1" ht="16.8" customHeight="1">
      <c r="A1036" s="37"/>
      <c r="B1036" s="43"/>
      <c r="C1036" s="287" t="s">
        <v>478</v>
      </c>
      <c r="D1036" s="287" t="s">
        <v>2110</v>
      </c>
      <c r="E1036" s="15" t="s">
        <v>1</v>
      </c>
      <c r="F1036" s="288">
        <v>-8.25</v>
      </c>
      <c r="G1036" s="37"/>
      <c r="H1036" s="43"/>
    </row>
    <row r="1037" spans="1:8" s="2" customFormat="1" ht="16.8" customHeight="1">
      <c r="A1037" s="37"/>
      <c r="B1037" s="43"/>
      <c r="C1037" s="283" t="s">
        <v>2118</v>
      </c>
      <c r="D1037" s="284" t="s">
        <v>2118</v>
      </c>
      <c r="E1037" s="285" t="s">
        <v>1</v>
      </c>
      <c r="F1037" s="286">
        <v>239.6</v>
      </c>
      <c r="G1037" s="37"/>
      <c r="H1037" s="43"/>
    </row>
    <row r="1038" spans="1:8" s="2" customFormat="1" ht="16.8" customHeight="1">
      <c r="A1038" s="37"/>
      <c r="B1038" s="43"/>
      <c r="C1038" s="287" t="s">
        <v>2118</v>
      </c>
      <c r="D1038" s="287" t="s">
        <v>2119</v>
      </c>
      <c r="E1038" s="15" t="s">
        <v>1</v>
      </c>
      <c r="F1038" s="288">
        <v>239.6</v>
      </c>
      <c r="G1038" s="37"/>
      <c r="H1038" s="43"/>
    </row>
    <row r="1039" spans="1:8" s="2" customFormat="1" ht="16.8" customHeight="1">
      <c r="A1039" s="37"/>
      <c r="B1039" s="43"/>
      <c r="C1039" s="283" t="s">
        <v>2144</v>
      </c>
      <c r="D1039" s="284" t="s">
        <v>2144</v>
      </c>
      <c r="E1039" s="285" t="s">
        <v>1</v>
      </c>
      <c r="F1039" s="286">
        <v>48</v>
      </c>
      <c r="G1039" s="37"/>
      <c r="H1039" s="43"/>
    </row>
    <row r="1040" spans="1:8" s="2" customFormat="1" ht="16.8" customHeight="1">
      <c r="A1040" s="37"/>
      <c r="B1040" s="43"/>
      <c r="C1040" s="287" t="s">
        <v>2144</v>
      </c>
      <c r="D1040" s="287" t="s">
        <v>2145</v>
      </c>
      <c r="E1040" s="15" t="s">
        <v>1</v>
      </c>
      <c r="F1040" s="288">
        <v>48</v>
      </c>
      <c r="G1040" s="37"/>
      <c r="H1040" s="43"/>
    </row>
    <row r="1041" spans="1:8" s="2" customFormat="1" ht="16.8" customHeight="1">
      <c r="A1041" s="37"/>
      <c r="B1041" s="43"/>
      <c r="C1041" s="283" t="s">
        <v>2152</v>
      </c>
      <c r="D1041" s="284" t="s">
        <v>2152</v>
      </c>
      <c r="E1041" s="285" t="s">
        <v>1</v>
      </c>
      <c r="F1041" s="286">
        <v>7.28</v>
      </c>
      <c r="G1041" s="37"/>
      <c r="H1041" s="43"/>
    </row>
    <row r="1042" spans="1:8" s="2" customFormat="1" ht="16.8" customHeight="1">
      <c r="A1042" s="37"/>
      <c r="B1042" s="43"/>
      <c r="C1042" s="287" t="s">
        <v>2152</v>
      </c>
      <c r="D1042" s="287" t="s">
        <v>2153</v>
      </c>
      <c r="E1042" s="15" t="s">
        <v>1</v>
      </c>
      <c r="F1042" s="288">
        <v>7.28</v>
      </c>
      <c r="G1042" s="37"/>
      <c r="H1042" s="43"/>
    </row>
    <row r="1043" spans="1:8" s="2" customFormat="1" ht="16.8" customHeight="1">
      <c r="A1043" s="37"/>
      <c r="B1043" s="43"/>
      <c r="C1043" s="283" t="s">
        <v>2033</v>
      </c>
      <c r="D1043" s="284" t="s">
        <v>2033</v>
      </c>
      <c r="E1043" s="285" t="s">
        <v>1</v>
      </c>
      <c r="F1043" s="286">
        <v>88.69</v>
      </c>
      <c r="G1043" s="37"/>
      <c r="H1043" s="43"/>
    </row>
    <row r="1044" spans="1:8" s="2" customFormat="1" ht="16.8" customHeight="1">
      <c r="A1044" s="37"/>
      <c r="B1044" s="43"/>
      <c r="C1044" s="287" t="s">
        <v>2033</v>
      </c>
      <c r="D1044" s="287" t="s">
        <v>2034</v>
      </c>
      <c r="E1044" s="15" t="s">
        <v>1</v>
      </c>
      <c r="F1044" s="288">
        <v>88.69</v>
      </c>
      <c r="G1044" s="37"/>
      <c r="H1044" s="43"/>
    </row>
    <row r="1045" spans="1:8" s="2" customFormat="1" ht="16.8" customHeight="1">
      <c r="A1045" s="37"/>
      <c r="B1045" s="43"/>
      <c r="C1045" s="283" t="s">
        <v>2180</v>
      </c>
      <c r="D1045" s="284" t="s">
        <v>2180</v>
      </c>
      <c r="E1045" s="285" t="s">
        <v>1</v>
      </c>
      <c r="F1045" s="286">
        <v>4.08</v>
      </c>
      <c r="G1045" s="37"/>
      <c r="H1045" s="43"/>
    </row>
    <row r="1046" spans="1:8" s="2" customFormat="1" ht="16.8" customHeight="1">
      <c r="A1046" s="37"/>
      <c r="B1046" s="43"/>
      <c r="C1046" s="287" t="s">
        <v>2180</v>
      </c>
      <c r="D1046" s="287" t="s">
        <v>2181</v>
      </c>
      <c r="E1046" s="15" t="s">
        <v>1</v>
      </c>
      <c r="F1046" s="288">
        <v>4.08</v>
      </c>
      <c r="G1046" s="37"/>
      <c r="H1046" s="43"/>
    </row>
    <row r="1047" spans="1:8" s="2" customFormat="1" ht="16.8" customHeight="1">
      <c r="A1047" s="37"/>
      <c r="B1047" s="43"/>
      <c r="C1047" s="283" t="s">
        <v>607</v>
      </c>
      <c r="D1047" s="284" t="s">
        <v>607</v>
      </c>
      <c r="E1047" s="285" t="s">
        <v>1</v>
      </c>
      <c r="F1047" s="286">
        <v>14.2</v>
      </c>
      <c r="G1047" s="37"/>
      <c r="H1047" s="43"/>
    </row>
    <row r="1048" spans="1:8" s="2" customFormat="1" ht="16.8" customHeight="1">
      <c r="A1048" s="37"/>
      <c r="B1048" s="43"/>
      <c r="C1048" s="287" t="s">
        <v>607</v>
      </c>
      <c r="D1048" s="287" t="s">
        <v>2187</v>
      </c>
      <c r="E1048" s="15" t="s">
        <v>1</v>
      </c>
      <c r="F1048" s="288">
        <v>14.2</v>
      </c>
      <c r="G1048" s="37"/>
      <c r="H1048" s="43"/>
    </row>
    <row r="1049" spans="1:8" s="2" customFormat="1" ht="16.8" customHeight="1">
      <c r="A1049" s="37"/>
      <c r="B1049" s="43"/>
      <c r="C1049" s="283" t="s">
        <v>2202</v>
      </c>
      <c r="D1049" s="284" t="s">
        <v>2202</v>
      </c>
      <c r="E1049" s="285" t="s">
        <v>1</v>
      </c>
      <c r="F1049" s="286">
        <v>100</v>
      </c>
      <c r="G1049" s="37"/>
      <c r="H1049" s="43"/>
    </row>
    <row r="1050" spans="1:8" s="2" customFormat="1" ht="16.8" customHeight="1">
      <c r="A1050" s="37"/>
      <c r="B1050" s="43"/>
      <c r="C1050" s="287" t="s">
        <v>2202</v>
      </c>
      <c r="D1050" s="287" t="s">
        <v>2203</v>
      </c>
      <c r="E1050" s="15" t="s">
        <v>1</v>
      </c>
      <c r="F1050" s="288">
        <v>100</v>
      </c>
      <c r="G1050" s="37"/>
      <c r="H1050" s="43"/>
    </row>
    <row r="1051" spans="1:8" s="2" customFormat="1" ht="16.8" customHeight="1">
      <c r="A1051" s="37"/>
      <c r="B1051" s="43"/>
      <c r="C1051" s="283" t="s">
        <v>2234</v>
      </c>
      <c r="D1051" s="284" t="s">
        <v>2234</v>
      </c>
      <c r="E1051" s="285" t="s">
        <v>1</v>
      </c>
      <c r="F1051" s="286">
        <v>345</v>
      </c>
      <c r="G1051" s="37"/>
      <c r="H1051" s="43"/>
    </row>
    <row r="1052" spans="1:8" s="2" customFormat="1" ht="16.8" customHeight="1">
      <c r="A1052" s="37"/>
      <c r="B1052" s="43"/>
      <c r="C1052" s="287" t="s">
        <v>2234</v>
      </c>
      <c r="D1052" s="287" t="s">
        <v>2235</v>
      </c>
      <c r="E1052" s="15" t="s">
        <v>1</v>
      </c>
      <c r="F1052" s="288">
        <v>345</v>
      </c>
      <c r="G1052" s="37"/>
      <c r="H1052" s="43"/>
    </row>
    <row r="1053" spans="1:8" s="2" customFormat="1" ht="16.8" customHeight="1">
      <c r="A1053" s="37"/>
      <c r="B1053" s="43"/>
      <c r="C1053" s="283" t="s">
        <v>2247</v>
      </c>
      <c r="D1053" s="284" t="s">
        <v>2247</v>
      </c>
      <c r="E1053" s="285" t="s">
        <v>1</v>
      </c>
      <c r="F1053" s="286">
        <v>133</v>
      </c>
      <c r="G1053" s="37"/>
      <c r="H1053" s="43"/>
    </row>
    <row r="1054" spans="1:8" s="2" customFormat="1" ht="16.8" customHeight="1">
      <c r="A1054" s="37"/>
      <c r="B1054" s="43"/>
      <c r="C1054" s="287" t="s">
        <v>2247</v>
      </c>
      <c r="D1054" s="287" t="s">
        <v>2248</v>
      </c>
      <c r="E1054" s="15" t="s">
        <v>1</v>
      </c>
      <c r="F1054" s="288">
        <v>133</v>
      </c>
      <c r="G1054" s="37"/>
      <c r="H1054" s="43"/>
    </row>
    <row r="1055" spans="1:8" s="2" customFormat="1" ht="16.8" customHeight="1">
      <c r="A1055" s="37"/>
      <c r="B1055" s="43"/>
      <c r="C1055" s="283" t="s">
        <v>2286</v>
      </c>
      <c r="D1055" s="284" t="s">
        <v>2286</v>
      </c>
      <c r="E1055" s="285" t="s">
        <v>1</v>
      </c>
      <c r="F1055" s="286">
        <v>16.06</v>
      </c>
      <c r="G1055" s="37"/>
      <c r="H1055" s="43"/>
    </row>
    <row r="1056" spans="1:8" s="2" customFormat="1" ht="16.8" customHeight="1">
      <c r="A1056" s="37"/>
      <c r="B1056" s="43"/>
      <c r="C1056" s="287" t="s">
        <v>2286</v>
      </c>
      <c r="D1056" s="287" t="s">
        <v>2287</v>
      </c>
      <c r="E1056" s="15" t="s">
        <v>1</v>
      </c>
      <c r="F1056" s="288">
        <v>16.06</v>
      </c>
      <c r="G1056" s="37"/>
      <c r="H1056" s="43"/>
    </row>
    <row r="1057" spans="1:8" s="2" customFormat="1" ht="16.8" customHeight="1">
      <c r="A1057" s="37"/>
      <c r="B1057" s="43"/>
      <c r="C1057" s="283" t="s">
        <v>2084</v>
      </c>
      <c r="D1057" s="284" t="s">
        <v>2084</v>
      </c>
      <c r="E1057" s="285" t="s">
        <v>1</v>
      </c>
      <c r="F1057" s="286">
        <v>2704</v>
      </c>
      <c r="G1057" s="37"/>
      <c r="H1057" s="43"/>
    </row>
    <row r="1058" spans="1:8" s="2" customFormat="1" ht="16.8" customHeight="1">
      <c r="A1058" s="37"/>
      <c r="B1058" s="43"/>
      <c r="C1058" s="287" t="s">
        <v>2084</v>
      </c>
      <c r="D1058" s="287" t="s">
        <v>2085</v>
      </c>
      <c r="E1058" s="15" t="s">
        <v>1</v>
      </c>
      <c r="F1058" s="288">
        <v>2704</v>
      </c>
      <c r="G1058" s="37"/>
      <c r="H1058" s="43"/>
    </row>
    <row r="1059" spans="1:8" s="2" customFormat="1" ht="16.8" customHeight="1">
      <c r="A1059" s="37"/>
      <c r="B1059" s="43"/>
      <c r="C1059" s="283" t="s">
        <v>480</v>
      </c>
      <c r="D1059" s="284" t="s">
        <v>480</v>
      </c>
      <c r="E1059" s="285" t="s">
        <v>1</v>
      </c>
      <c r="F1059" s="286">
        <v>72.952</v>
      </c>
      <c r="G1059" s="37"/>
      <c r="H1059" s="43"/>
    </row>
    <row r="1060" spans="1:8" s="2" customFormat="1" ht="16.8" customHeight="1">
      <c r="A1060" s="37"/>
      <c r="B1060" s="43"/>
      <c r="C1060" s="287" t="s">
        <v>480</v>
      </c>
      <c r="D1060" s="287" t="s">
        <v>2111</v>
      </c>
      <c r="E1060" s="15" t="s">
        <v>1</v>
      </c>
      <c r="F1060" s="288">
        <v>72.952</v>
      </c>
      <c r="G1060" s="37"/>
      <c r="H1060" s="43"/>
    </row>
    <row r="1061" spans="1:8" s="2" customFormat="1" ht="16.8" customHeight="1">
      <c r="A1061" s="37"/>
      <c r="B1061" s="43"/>
      <c r="C1061" s="283" t="s">
        <v>2146</v>
      </c>
      <c r="D1061" s="284" t="s">
        <v>2146</v>
      </c>
      <c r="E1061" s="285" t="s">
        <v>1</v>
      </c>
      <c r="F1061" s="286">
        <v>51.16</v>
      </c>
      <c r="G1061" s="37"/>
      <c r="H1061" s="43"/>
    </row>
    <row r="1062" spans="1:8" s="2" customFormat="1" ht="16.8" customHeight="1">
      <c r="A1062" s="37"/>
      <c r="B1062" s="43"/>
      <c r="C1062" s="287" t="s">
        <v>2146</v>
      </c>
      <c r="D1062" s="287" t="s">
        <v>2147</v>
      </c>
      <c r="E1062" s="15" t="s">
        <v>1</v>
      </c>
      <c r="F1062" s="288">
        <v>51.16</v>
      </c>
      <c r="G1062" s="37"/>
      <c r="H1062" s="43"/>
    </row>
    <row r="1063" spans="1:8" s="2" customFormat="1" ht="16.8" customHeight="1">
      <c r="A1063" s="37"/>
      <c r="B1063" s="43"/>
      <c r="C1063" s="283" t="s">
        <v>2154</v>
      </c>
      <c r="D1063" s="284" t="s">
        <v>2154</v>
      </c>
      <c r="E1063" s="285" t="s">
        <v>1</v>
      </c>
      <c r="F1063" s="286">
        <v>79.655</v>
      </c>
      <c r="G1063" s="37"/>
      <c r="H1063" s="43"/>
    </row>
    <row r="1064" spans="1:8" s="2" customFormat="1" ht="16.8" customHeight="1">
      <c r="A1064" s="37"/>
      <c r="B1064" s="43"/>
      <c r="C1064" s="287" t="s">
        <v>2154</v>
      </c>
      <c r="D1064" s="287" t="s">
        <v>2155</v>
      </c>
      <c r="E1064" s="15" t="s">
        <v>1</v>
      </c>
      <c r="F1064" s="288">
        <v>79.655</v>
      </c>
      <c r="G1064" s="37"/>
      <c r="H1064" s="43"/>
    </row>
    <row r="1065" spans="1:8" s="2" customFormat="1" ht="16.8" customHeight="1">
      <c r="A1065" s="37"/>
      <c r="B1065" s="43"/>
      <c r="C1065" s="283" t="s">
        <v>2182</v>
      </c>
      <c r="D1065" s="284" t="s">
        <v>2182</v>
      </c>
      <c r="E1065" s="285" t="s">
        <v>1</v>
      </c>
      <c r="F1065" s="286">
        <v>49.18</v>
      </c>
      <c r="G1065" s="37"/>
      <c r="H1065" s="43"/>
    </row>
    <row r="1066" spans="1:8" s="2" customFormat="1" ht="16.8" customHeight="1">
      <c r="A1066" s="37"/>
      <c r="B1066" s="43"/>
      <c r="C1066" s="287" t="s">
        <v>2182</v>
      </c>
      <c r="D1066" s="287" t="s">
        <v>2183</v>
      </c>
      <c r="E1066" s="15" t="s">
        <v>1</v>
      </c>
      <c r="F1066" s="288">
        <v>49.18</v>
      </c>
      <c r="G1066" s="37"/>
      <c r="H1066" s="43"/>
    </row>
    <row r="1067" spans="1:8" s="2" customFormat="1" ht="16.8" customHeight="1">
      <c r="A1067" s="37"/>
      <c r="B1067" s="43"/>
      <c r="C1067" s="283" t="s">
        <v>609</v>
      </c>
      <c r="D1067" s="284" t="s">
        <v>609</v>
      </c>
      <c r="E1067" s="285" t="s">
        <v>1</v>
      </c>
      <c r="F1067" s="286">
        <v>9.12</v>
      </c>
      <c r="G1067" s="37"/>
      <c r="H1067" s="43"/>
    </row>
    <row r="1068" spans="1:8" s="2" customFormat="1" ht="16.8" customHeight="1">
      <c r="A1068" s="37"/>
      <c r="B1068" s="43"/>
      <c r="C1068" s="287" t="s">
        <v>609</v>
      </c>
      <c r="D1068" s="287" t="s">
        <v>2188</v>
      </c>
      <c r="E1068" s="15" t="s">
        <v>1</v>
      </c>
      <c r="F1068" s="288">
        <v>9.12</v>
      </c>
      <c r="G1068" s="37"/>
      <c r="H1068" s="43"/>
    </row>
    <row r="1069" spans="1:8" s="2" customFormat="1" ht="16.8" customHeight="1">
      <c r="A1069" s="37"/>
      <c r="B1069" s="43"/>
      <c r="C1069" s="283" t="s">
        <v>2236</v>
      </c>
      <c r="D1069" s="284" t="s">
        <v>2236</v>
      </c>
      <c r="E1069" s="285" t="s">
        <v>1</v>
      </c>
      <c r="F1069" s="286">
        <v>361.06</v>
      </c>
      <c r="G1069" s="37"/>
      <c r="H1069" s="43"/>
    </row>
    <row r="1070" spans="1:8" s="2" customFormat="1" ht="16.8" customHeight="1">
      <c r="A1070" s="37"/>
      <c r="B1070" s="43"/>
      <c r="C1070" s="287" t="s">
        <v>2236</v>
      </c>
      <c r="D1070" s="287" t="s">
        <v>2237</v>
      </c>
      <c r="E1070" s="15" t="s">
        <v>1</v>
      </c>
      <c r="F1070" s="288">
        <v>361.06</v>
      </c>
      <c r="G1070" s="37"/>
      <c r="H1070" s="43"/>
    </row>
    <row r="1071" spans="1:8" s="2" customFormat="1" ht="16.8" customHeight="1">
      <c r="A1071" s="37"/>
      <c r="B1071" s="43"/>
      <c r="C1071" s="283" t="s">
        <v>2086</v>
      </c>
      <c r="D1071" s="284" t="s">
        <v>2086</v>
      </c>
      <c r="E1071" s="285" t="s">
        <v>1</v>
      </c>
      <c r="F1071" s="286">
        <v>4400.12</v>
      </c>
      <c r="G1071" s="37"/>
      <c r="H1071" s="43"/>
    </row>
    <row r="1072" spans="1:8" s="2" customFormat="1" ht="16.8" customHeight="1">
      <c r="A1072" s="37"/>
      <c r="B1072" s="43"/>
      <c r="C1072" s="287" t="s">
        <v>2086</v>
      </c>
      <c r="D1072" s="287" t="s">
        <v>2087</v>
      </c>
      <c r="E1072" s="15" t="s">
        <v>1</v>
      </c>
      <c r="F1072" s="288">
        <v>4400.12</v>
      </c>
      <c r="G1072" s="37"/>
      <c r="H1072" s="43"/>
    </row>
    <row r="1073" spans="1:8" s="2" customFormat="1" ht="16.8" customHeight="1">
      <c r="A1073" s="37"/>
      <c r="B1073" s="43"/>
      <c r="C1073" s="283" t="s">
        <v>611</v>
      </c>
      <c r="D1073" s="284" t="s">
        <v>611</v>
      </c>
      <c r="E1073" s="285" t="s">
        <v>1</v>
      </c>
      <c r="F1073" s="286">
        <v>3.885</v>
      </c>
      <c r="G1073" s="37"/>
      <c r="H1073" s="43"/>
    </row>
    <row r="1074" spans="1:8" s="2" customFormat="1" ht="16.8" customHeight="1">
      <c r="A1074" s="37"/>
      <c r="B1074" s="43"/>
      <c r="C1074" s="287" t="s">
        <v>611</v>
      </c>
      <c r="D1074" s="287" t="s">
        <v>2189</v>
      </c>
      <c r="E1074" s="15" t="s">
        <v>1</v>
      </c>
      <c r="F1074" s="288">
        <v>3.885</v>
      </c>
      <c r="G1074" s="37"/>
      <c r="H1074" s="43"/>
    </row>
    <row r="1075" spans="1:8" s="2" customFormat="1" ht="16.8" customHeight="1">
      <c r="A1075" s="37"/>
      <c r="B1075" s="43"/>
      <c r="C1075" s="283" t="s">
        <v>613</v>
      </c>
      <c r="D1075" s="284" t="s">
        <v>613</v>
      </c>
      <c r="E1075" s="285" t="s">
        <v>1</v>
      </c>
      <c r="F1075" s="286">
        <v>7.32</v>
      </c>
      <c r="G1075" s="37"/>
      <c r="H1075" s="43"/>
    </row>
    <row r="1076" spans="1:8" s="2" customFormat="1" ht="16.8" customHeight="1">
      <c r="A1076" s="37"/>
      <c r="B1076" s="43"/>
      <c r="C1076" s="287" t="s">
        <v>613</v>
      </c>
      <c r="D1076" s="287" t="s">
        <v>2190</v>
      </c>
      <c r="E1076" s="15" t="s">
        <v>1</v>
      </c>
      <c r="F1076" s="288">
        <v>7.32</v>
      </c>
      <c r="G1076" s="37"/>
      <c r="H1076" s="43"/>
    </row>
    <row r="1077" spans="1:8" s="2" customFormat="1" ht="16.8" customHeight="1">
      <c r="A1077" s="37"/>
      <c r="B1077" s="43"/>
      <c r="C1077" s="283" t="s">
        <v>615</v>
      </c>
      <c r="D1077" s="284" t="s">
        <v>615</v>
      </c>
      <c r="E1077" s="285" t="s">
        <v>1</v>
      </c>
      <c r="F1077" s="286">
        <v>3.84</v>
      </c>
      <c r="G1077" s="37"/>
      <c r="H1077" s="43"/>
    </row>
    <row r="1078" spans="1:8" s="2" customFormat="1" ht="16.8" customHeight="1">
      <c r="A1078" s="37"/>
      <c r="B1078" s="43"/>
      <c r="C1078" s="287" t="s">
        <v>615</v>
      </c>
      <c r="D1078" s="287" t="s">
        <v>2191</v>
      </c>
      <c r="E1078" s="15" t="s">
        <v>1</v>
      </c>
      <c r="F1078" s="288">
        <v>3.84</v>
      </c>
      <c r="G1078" s="37"/>
      <c r="H1078" s="43"/>
    </row>
    <row r="1079" spans="1:8" s="2" customFormat="1" ht="16.8" customHeight="1">
      <c r="A1079" s="37"/>
      <c r="B1079" s="43"/>
      <c r="C1079" s="283" t="s">
        <v>617</v>
      </c>
      <c r="D1079" s="284" t="s">
        <v>617</v>
      </c>
      <c r="E1079" s="285" t="s">
        <v>1</v>
      </c>
      <c r="F1079" s="286">
        <v>241.875</v>
      </c>
      <c r="G1079" s="37"/>
      <c r="H1079" s="43"/>
    </row>
    <row r="1080" spans="1:8" s="2" customFormat="1" ht="16.8" customHeight="1">
      <c r="A1080" s="37"/>
      <c r="B1080" s="43"/>
      <c r="C1080" s="287" t="s">
        <v>617</v>
      </c>
      <c r="D1080" s="287" t="s">
        <v>2192</v>
      </c>
      <c r="E1080" s="15" t="s">
        <v>1</v>
      </c>
      <c r="F1080" s="288">
        <v>241.875</v>
      </c>
      <c r="G1080" s="37"/>
      <c r="H1080" s="43"/>
    </row>
    <row r="1081" spans="1:8" s="2" customFormat="1" ht="26.4" customHeight="1">
      <c r="A1081" s="37"/>
      <c r="B1081" s="43"/>
      <c r="C1081" s="282" t="s">
        <v>3702</v>
      </c>
      <c r="D1081" s="282" t="s">
        <v>109</v>
      </c>
      <c r="E1081" s="37"/>
      <c r="F1081" s="37"/>
      <c r="G1081" s="37"/>
      <c r="H1081" s="43"/>
    </row>
    <row r="1082" spans="1:8" s="2" customFormat="1" ht="16.8" customHeight="1">
      <c r="A1082" s="37"/>
      <c r="B1082" s="43"/>
      <c r="C1082" s="283" t="s">
        <v>326</v>
      </c>
      <c r="D1082" s="284" t="s">
        <v>326</v>
      </c>
      <c r="E1082" s="285" t="s">
        <v>1</v>
      </c>
      <c r="F1082" s="286">
        <v>10.92</v>
      </c>
      <c r="G1082" s="37"/>
      <c r="H1082" s="43"/>
    </row>
    <row r="1083" spans="1:8" s="2" customFormat="1" ht="16.8" customHeight="1">
      <c r="A1083" s="37"/>
      <c r="B1083" s="43"/>
      <c r="C1083" s="287" t="s">
        <v>326</v>
      </c>
      <c r="D1083" s="287" t="s">
        <v>2515</v>
      </c>
      <c r="E1083" s="15" t="s">
        <v>1</v>
      </c>
      <c r="F1083" s="288">
        <v>10.92</v>
      </c>
      <c r="G1083" s="37"/>
      <c r="H1083" s="43"/>
    </row>
    <row r="1084" spans="1:8" s="2" customFormat="1" ht="16.8" customHeight="1">
      <c r="A1084" s="37"/>
      <c r="B1084" s="43"/>
      <c r="C1084" s="283" t="s">
        <v>381</v>
      </c>
      <c r="D1084" s="284" t="s">
        <v>381</v>
      </c>
      <c r="E1084" s="285" t="s">
        <v>1</v>
      </c>
      <c r="F1084" s="286">
        <v>8.8</v>
      </c>
      <c r="G1084" s="37"/>
      <c r="H1084" s="43"/>
    </row>
    <row r="1085" spans="1:8" s="2" customFormat="1" ht="16.8" customHeight="1">
      <c r="A1085" s="37"/>
      <c r="B1085" s="43"/>
      <c r="C1085" s="287" t="s">
        <v>381</v>
      </c>
      <c r="D1085" s="287" t="s">
        <v>2540</v>
      </c>
      <c r="E1085" s="15" t="s">
        <v>1</v>
      </c>
      <c r="F1085" s="288">
        <v>8.8</v>
      </c>
      <c r="G1085" s="37"/>
      <c r="H1085" s="43"/>
    </row>
    <row r="1086" spans="1:8" s="2" customFormat="1" ht="16.8" customHeight="1">
      <c r="A1086" s="37"/>
      <c r="B1086" s="43"/>
      <c r="C1086" s="283" t="s">
        <v>389</v>
      </c>
      <c r="D1086" s="284" t="s">
        <v>389</v>
      </c>
      <c r="E1086" s="285" t="s">
        <v>1</v>
      </c>
      <c r="F1086" s="286">
        <v>70.584</v>
      </c>
      <c r="G1086" s="37"/>
      <c r="H1086" s="43"/>
    </row>
    <row r="1087" spans="1:8" s="2" customFormat="1" ht="16.8" customHeight="1">
      <c r="A1087" s="37"/>
      <c r="B1087" s="43"/>
      <c r="C1087" s="287" t="s">
        <v>389</v>
      </c>
      <c r="D1087" s="287" t="s">
        <v>2542</v>
      </c>
      <c r="E1087" s="15" t="s">
        <v>1</v>
      </c>
      <c r="F1087" s="288">
        <v>70.584</v>
      </c>
      <c r="G1087" s="37"/>
      <c r="H1087" s="43"/>
    </row>
    <row r="1088" spans="1:8" s="2" customFormat="1" ht="16.8" customHeight="1">
      <c r="A1088" s="37"/>
      <c r="B1088" s="43"/>
      <c r="C1088" s="283" t="s">
        <v>395</v>
      </c>
      <c r="D1088" s="284" t="s">
        <v>395</v>
      </c>
      <c r="E1088" s="285" t="s">
        <v>1</v>
      </c>
      <c r="F1088" s="286">
        <v>134.11</v>
      </c>
      <c r="G1088" s="37"/>
      <c r="H1088" s="43"/>
    </row>
    <row r="1089" spans="1:8" s="2" customFormat="1" ht="16.8" customHeight="1">
      <c r="A1089" s="37"/>
      <c r="B1089" s="43"/>
      <c r="C1089" s="287" t="s">
        <v>395</v>
      </c>
      <c r="D1089" s="287" t="s">
        <v>2544</v>
      </c>
      <c r="E1089" s="15" t="s">
        <v>1</v>
      </c>
      <c r="F1089" s="288">
        <v>134.11</v>
      </c>
      <c r="G1089" s="37"/>
      <c r="H1089" s="43"/>
    </row>
    <row r="1090" spans="1:8" s="2" customFormat="1" ht="16.8" customHeight="1">
      <c r="A1090" s="37"/>
      <c r="B1090" s="43"/>
      <c r="C1090" s="283" t="s">
        <v>225</v>
      </c>
      <c r="D1090" s="284" t="s">
        <v>225</v>
      </c>
      <c r="E1090" s="285" t="s">
        <v>1</v>
      </c>
      <c r="F1090" s="286">
        <v>246.245</v>
      </c>
      <c r="G1090" s="37"/>
      <c r="H1090" s="43"/>
    </row>
    <row r="1091" spans="1:8" s="2" customFormat="1" ht="16.8" customHeight="1">
      <c r="A1091" s="37"/>
      <c r="B1091" s="43"/>
      <c r="C1091" s="287" t="s">
        <v>225</v>
      </c>
      <c r="D1091" s="287" t="s">
        <v>2547</v>
      </c>
      <c r="E1091" s="15" t="s">
        <v>1</v>
      </c>
      <c r="F1091" s="288">
        <v>246.245</v>
      </c>
      <c r="G1091" s="37"/>
      <c r="H1091" s="43"/>
    </row>
    <row r="1092" spans="1:8" s="2" customFormat="1" ht="16.8" customHeight="1">
      <c r="A1092" s="37"/>
      <c r="B1092" s="43"/>
      <c r="C1092" s="283" t="s">
        <v>233</v>
      </c>
      <c r="D1092" s="284" t="s">
        <v>233</v>
      </c>
      <c r="E1092" s="285" t="s">
        <v>1</v>
      </c>
      <c r="F1092" s="286">
        <v>51</v>
      </c>
      <c r="G1092" s="37"/>
      <c r="H1092" s="43"/>
    </row>
    <row r="1093" spans="1:8" s="2" customFormat="1" ht="16.8" customHeight="1">
      <c r="A1093" s="37"/>
      <c r="B1093" s="43"/>
      <c r="C1093" s="287" t="s">
        <v>233</v>
      </c>
      <c r="D1093" s="287" t="s">
        <v>2553</v>
      </c>
      <c r="E1093" s="15" t="s">
        <v>1</v>
      </c>
      <c r="F1093" s="288">
        <v>51</v>
      </c>
      <c r="G1093" s="37"/>
      <c r="H1093" s="43"/>
    </row>
    <row r="1094" spans="1:8" s="2" customFormat="1" ht="16.8" customHeight="1">
      <c r="A1094" s="37"/>
      <c r="B1094" s="43"/>
      <c r="C1094" s="283" t="s">
        <v>256</v>
      </c>
      <c r="D1094" s="284" t="s">
        <v>256</v>
      </c>
      <c r="E1094" s="285" t="s">
        <v>1</v>
      </c>
      <c r="F1094" s="286">
        <v>13.776</v>
      </c>
      <c r="G1094" s="37"/>
      <c r="H1094" s="43"/>
    </row>
    <row r="1095" spans="1:8" s="2" customFormat="1" ht="16.8" customHeight="1">
      <c r="A1095" s="37"/>
      <c r="B1095" s="43"/>
      <c r="C1095" s="287" t="s">
        <v>256</v>
      </c>
      <c r="D1095" s="287" t="s">
        <v>2557</v>
      </c>
      <c r="E1095" s="15" t="s">
        <v>1</v>
      </c>
      <c r="F1095" s="288">
        <v>13.776</v>
      </c>
      <c r="G1095" s="37"/>
      <c r="H1095" s="43"/>
    </row>
    <row r="1096" spans="1:8" s="2" customFormat="1" ht="16.8" customHeight="1">
      <c r="A1096" s="37"/>
      <c r="B1096" s="43"/>
      <c r="C1096" s="283" t="s">
        <v>418</v>
      </c>
      <c r="D1096" s="284" t="s">
        <v>418</v>
      </c>
      <c r="E1096" s="285" t="s">
        <v>1</v>
      </c>
      <c r="F1096" s="286">
        <v>23.088</v>
      </c>
      <c r="G1096" s="37"/>
      <c r="H1096" s="43"/>
    </row>
    <row r="1097" spans="1:8" s="2" customFormat="1" ht="16.8" customHeight="1">
      <c r="A1097" s="37"/>
      <c r="B1097" s="43"/>
      <c r="C1097" s="287" t="s">
        <v>418</v>
      </c>
      <c r="D1097" s="287" t="s">
        <v>2559</v>
      </c>
      <c r="E1097" s="15" t="s">
        <v>1</v>
      </c>
      <c r="F1097" s="288">
        <v>23.088</v>
      </c>
      <c r="G1097" s="37"/>
      <c r="H1097" s="43"/>
    </row>
    <row r="1098" spans="1:8" s="2" customFormat="1" ht="16.8" customHeight="1">
      <c r="A1098" s="37"/>
      <c r="B1098" s="43"/>
      <c r="C1098" s="283" t="s">
        <v>424</v>
      </c>
      <c r="D1098" s="284" t="s">
        <v>424</v>
      </c>
      <c r="E1098" s="285" t="s">
        <v>1</v>
      </c>
      <c r="F1098" s="286">
        <v>23.088</v>
      </c>
      <c r="G1098" s="37"/>
      <c r="H1098" s="43"/>
    </row>
    <row r="1099" spans="1:8" s="2" customFormat="1" ht="16.8" customHeight="1">
      <c r="A1099" s="37"/>
      <c r="B1099" s="43"/>
      <c r="C1099" s="287" t="s">
        <v>424</v>
      </c>
      <c r="D1099" s="287" t="s">
        <v>2561</v>
      </c>
      <c r="E1099" s="15" t="s">
        <v>1</v>
      </c>
      <c r="F1099" s="288">
        <v>23.088</v>
      </c>
      <c r="G1099" s="37"/>
      <c r="H1099" s="43"/>
    </row>
    <row r="1100" spans="1:8" s="2" customFormat="1" ht="16.8" customHeight="1">
      <c r="A1100" s="37"/>
      <c r="B1100" s="43"/>
      <c r="C1100" s="283" t="s">
        <v>443</v>
      </c>
      <c r="D1100" s="284" t="s">
        <v>443</v>
      </c>
      <c r="E1100" s="285" t="s">
        <v>1</v>
      </c>
      <c r="F1100" s="286">
        <v>3.9</v>
      </c>
      <c r="G1100" s="37"/>
      <c r="H1100" s="43"/>
    </row>
    <row r="1101" spans="1:8" s="2" customFormat="1" ht="16.8" customHeight="1">
      <c r="A1101" s="37"/>
      <c r="B1101" s="43"/>
      <c r="C1101" s="287" t="s">
        <v>443</v>
      </c>
      <c r="D1101" s="287" t="s">
        <v>2565</v>
      </c>
      <c r="E1101" s="15" t="s">
        <v>1</v>
      </c>
      <c r="F1101" s="288">
        <v>3.9</v>
      </c>
      <c r="G1101" s="37"/>
      <c r="H1101" s="43"/>
    </row>
    <row r="1102" spans="1:8" s="2" customFormat="1" ht="16.8" customHeight="1">
      <c r="A1102" s="37"/>
      <c r="B1102" s="43"/>
      <c r="C1102" s="283" t="s">
        <v>450</v>
      </c>
      <c r="D1102" s="284" t="s">
        <v>450</v>
      </c>
      <c r="E1102" s="285" t="s">
        <v>1</v>
      </c>
      <c r="F1102" s="286">
        <v>24.08</v>
      </c>
      <c r="G1102" s="37"/>
      <c r="H1102" s="43"/>
    </row>
    <row r="1103" spans="1:8" s="2" customFormat="1" ht="16.8" customHeight="1">
      <c r="A1103" s="37"/>
      <c r="B1103" s="43"/>
      <c r="C1103" s="287" t="s">
        <v>450</v>
      </c>
      <c r="D1103" s="287" t="s">
        <v>2569</v>
      </c>
      <c r="E1103" s="15" t="s">
        <v>1</v>
      </c>
      <c r="F1103" s="288">
        <v>24.08</v>
      </c>
      <c r="G1103" s="37"/>
      <c r="H1103" s="43"/>
    </row>
    <row r="1104" spans="1:8" s="2" customFormat="1" ht="16.8" customHeight="1">
      <c r="A1104" s="37"/>
      <c r="B1104" s="43"/>
      <c r="C1104" s="283" t="s">
        <v>334</v>
      </c>
      <c r="D1104" s="284" t="s">
        <v>334</v>
      </c>
      <c r="E1104" s="285" t="s">
        <v>1</v>
      </c>
      <c r="F1104" s="286">
        <v>10.92</v>
      </c>
      <c r="G1104" s="37"/>
      <c r="H1104" s="43"/>
    </row>
    <row r="1105" spans="1:8" s="2" customFormat="1" ht="16.8" customHeight="1">
      <c r="A1105" s="37"/>
      <c r="B1105" s="43"/>
      <c r="C1105" s="287" t="s">
        <v>334</v>
      </c>
      <c r="D1105" s="287" t="s">
        <v>2517</v>
      </c>
      <c r="E1105" s="15" t="s">
        <v>1</v>
      </c>
      <c r="F1105" s="288">
        <v>10.92</v>
      </c>
      <c r="G1105" s="37"/>
      <c r="H1105" s="43"/>
    </row>
    <row r="1106" spans="1:8" s="2" customFormat="1" ht="16.8" customHeight="1">
      <c r="A1106" s="37"/>
      <c r="B1106" s="43"/>
      <c r="C1106" s="283" t="s">
        <v>455</v>
      </c>
      <c r="D1106" s="284" t="s">
        <v>455</v>
      </c>
      <c r="E1106" s="285" t="s">
        <v>1</v>
      </c>
      <c r="F1106" s="286">
        <v>24.08</v>
      </c>
      <c r="G1106" s="37"/>
      <c r="H1106" s="43"/>
    </row>
    <row r="1107" spans="1:8" s="2" customFormat="1" ht="16.8" customHeight="1">
      <c r="A1107" s="37"/>
      <c r="B1107" s="43"/>
      <c r="C1107" s="287" t="s">
        <v>455</v>
      </c>
      <c r="D1107" s="287" t="s">
        <v>2573</v>
      </c>
      <c r="E1107" s="15" t="s">
        <v>1</v>
      </c>
      <c r="F1107" s="288">
        <v>24.08</v>
      </c>
      <c r="G1107" s="37"/>
      <c r="H1107" s="43"/>
    </row>
    <row r="1108" spans="1:8" s="2" customFormat="1" ht="16.8" customHeight="1">
      <c r="A1108" s="37"/>
      <c r="B1108" s="43"/>
      <c r="C1108" s="283" t="s">
        <v>463</v>
      </c>
      <c r="D1108" s="284" t="s">
        <v>463</v>
      </c>
      <c r="E1108" s="285" t="s">
        <v>1</v>
      </c>
      <c r="F1108" s="286">
        <v>0.256</v>
      </c>
      <c r="G1108" s="37"/>
      <c r="H1108" s="43"/>
    </row>
    <row r="1109" spans="1:8" s="2" customFormat="1" ht="16.8" customHeight="1">
      <c r="A1109" s="37"/>
      <c r="B1109" s="43"/>
      <c r="C1109" s="287" t="s">
        <v>463</v>
      </c>
      <c r="D1109" s="287" t="s">
        <v>2577</v>
      </c>
      <c r="E1109" s="15" t="s">
        <v>1</v>
      </c>
      <c r="F1109" s="288">
        <v>0.256</v>
      </c>
      <c r="G1109" s="37"/>
      <c r="H1109" s="43"/>
    </row>
    <row r="1110" spans="1:8" s="2" customFormat="1" ht="16.8" customHeight="1">
      <c r="A1110" s="37"/>
      <c r="B1110" s="43"/>
      <c r="C1110" s="283" t="s">
        <v>468</v>
      </c>
      <c r="D1110" s="284" t="s">
        <v>468</v>
      </c>
      <c r="E1110" s="285" t="s">
        <v>1</v>
      </c>
      <c r="F1110" s="286">
        <v>4.8</v>
      </c>
      <c r="G1110" s="37"/>
      <c r="H1110" s="43"/>
    </row>
    <row r="1111" spans="1:8" s="2" customFormat="1" ht="16.8" customHeight="1">
      <c r="A1111" s="37"/>
      <c r="B1111" s="43"/>
      <c r="C1111" s="287" t="s">
        <v>468</v>
      </c>
      <c r="D1111" s="287" t="s">
        <v>2583</v>
      </c>
      <c r="E1111" s="15" t="s">
        <v>1</v>
      </c>
      <c r="F1111" s="288">
        <v>4.8</v>
      </c>
      <c r="G1111" s="37"/>
      <c r="H1111" s="43"/>
    </row>
    <row r="1112" spans="1:8" s="2" customFormat="1" ht="16.8" customHeight="1">
      <c r="A1112" s="37"/>
      <c r="B1112" s="43"/>
      <c r="C1112" s="283" t="s">
        <v>474</v>
      </c>
      <c r="D1112" s="284" t="s">
        <v>474</v>
      </c>
      <c r="E1112" s="285" t="s">
        <v>1</v>
      </c>
      <c r="F1112" s="286">
        <v>33.825</v>
      </c>
      <c r="G1112" s="37"/>
      <c r="H1112" s="43"/>
    </row>
    <row r="1113" spans="1:8" s="2" customFormat="1" ht="16.8" customHeight="1">
      <c r="A1113" s="37"/>
      <c r="B1113" s="43"/>
      <c r="C1113" s="287" t="s">
        <v>474</v>
      </c>
      <c r="D1113" s="287" t="s">
        <v>2585</v>
      </c>
      <c r="E1113" s="15" t="s">
        <v>1</v>
      </c>
      <c r="F1113" s="288">
        <v>33.825</v>
      </c>
      <c r="G1113" s="37"/>
      <c r="H1113" s="43"/>
    </row>
    <row r="1114" spans="1:8" s="2" customFormat="1" ht="16.8" customHeight="1">
      <c r="A1114" s="37"/>
      <c r="B1114" s="43"/>
      <c r="C1114" s="283" t="s">
        <v>488</v>
      </c>
      <c r="D1114" s="284" t="s">
        <v>488</v>
      </c>
      <c r="E1114" s="285" t="s">
        <v>1</v>
      </c>
      <c r="F1114" s="286">
        <v>82.328</v>
      </c>
      <c r="G1114" s="37"/>
      <c r="H1114" s="43"/>
    </row>
    <row r="1115" spans="1:8" s="2" customFormat="1" ht="16.8" customHeight="1">
      <c r="A1115" s="37"/>
      <c r="B1115" s="43"/>
      <c r="C1115" s="287" t="s">
        <v>488</v>
      </c>
      <c r="D1115" s="287" t="s">
        <v>2589</v>
      </c>
      <c r="E1115" s="15" t="s">
        <v>1</v>
      </c>
      <c r="F1115" s="288">
        <v>82.328</v>
      </c>
      <c r="G1115" s="37"/>
      <c r="H1115" s="43"/>
    </row>
    <row r="1116" spans="1:8" s="2" customFormat="1" ht="16.8" customHeight="1">
      <c r="A1116" s="37"/>
      <c r="B1116" s="43"/>
      <c r="C1116" s="283" t="s">
        <v>494</v>
      </c>
      <c r="D1116" s="284" t="s">
        <v>494</v>
      </c>
      <c r="E1116" s="285" t="s">
        <v>1</v>
      </c>
      <c r="F1116" s="286">
        <v>82.328</v>
      </c>
      <c r="G1116" s="37"/>
      <c r="H1116" s="43"/>
    </row>
    <row r="1117" spans="1:8" s="2" customFormat="1" ht="16.8" customHeight="1">
      <c r="A1117" s="37"/>
      <c r="B1117" s="43"/>
      <c r="C1117" s="287" t="s">
        <v>494</v>
      </c>
      <c r="D1117" s="287" t="s">
        <v>2592</v>
      </c>
      <c r="E1117" s="15" t="s">
        <v>1</v>
      </c>
      <c r="F1117" s="288">
        <v>82.328</v>
      </c>
      <c r="G1117" s="37"/>
      <c r="H1117" s="43"/>
    </row>
    <row r="1118" spans="1:8" s="2" customFormat="1" ht="16.8" customHeight="1">
      <c r="A1118" s="37"/>
      <c r="B1118" s="43"/>
      <c r="C1118" s="283" t="s">
        <v>506</v>
      </c>
      <c r="D1118" s="284" t="s">
        <v>506</v>
      </c>
      <c r="E1118" s="285" t="s">
        <v>1</v>
      </c>
      <c r="F1118" s="286">
        <v>0.181</v>
      </c>
      <c r="G1118" s="37"/>
      <c r="H1118" s="43"/>
    </row>
    <row r="1119" spans="1:8" s="2" customFormat="1" ht="16.8" customHeight="1">
      <c r="A1119" s="37"/>
      <c r="B1119" s="43"/>
      <c r="C1119" s="287" t="s">
        <v>506</v>
      </c>
      <c r="D1119" s="287" t="s">
        <v>2594</v>
      </c>
      <c r="E1119" s="15" t="s">
        <v>1</v>
      </c>
      <c r="F1119" s="288">
        <v>0.181</v>
      </c>
      <c r="G1119" s="37"/>
      <c r="H1119" s="43"/>
    </row>
    <row r="1120" spans="1:8" s="2" customFormat="1" ht="16.8" customHeight="1">
      <c r="A1120" s="37"/>
      <c r="B1120" s="43"/>
      <c r="C1120" s="283" t="s">
        <v>512</v>
      </c>
      <c r="D1120" s="284" t="s">
        <v>512</v>
      </c>
      <c r="E1120" s="285" t="s">
        <v>1</v>
      </c>
      <c r="F1120" s="286">
        <v>8.528</v>
      </c>
      <c r="G1120" s="37"/>
      <c r="H1120" s="43"/>
    </row>
    <row r="1121" spans="1:8" s="2" customFormat="1" ht="16.8" customHeight="1">
      <c r="A1121" s="37"/>
      <c r="B1121" s="43"/>
      <c r="C1121" s="287" t="s">
        <v>512</v>
      </c>
      <c r="D1121" s="287" t="s">
        <v>2603</v>
      </c>
      <c r="E1121" s="15" t="s">
        <v>1</v>
      </c>
      <c r="F1121" s="288">
        <v>8.528</v>
      </c>
      <c r="G1121" s="37"/>
      <c r="H1121" s="43"/>
    </row>
    <row r="1122" spans="1:8" s="2" customFormat="1" ht="16.8" customHeight="1">
      <c r="A1122" s="37"/>
      <c r="B1122" s="43"/>
      <c r="C1122" s="283" t="s">
        <v>518</v>
      </c>
      <c r="D1122" s="284" t="s">
        <v>518</v>
      </c>
      <c r="E1122" s="285" t="s">
        <v>1</v>
      </c>
      <c r="F1122" s="286">
        <v>42.64</v>
      </c>
      <c r="G1122" s="37"/>
      <c r="H1122" s="43"/>
    </row>
    <row r="1123" spans="1:8" s="2" customFormat="1" ht="16.8" customHeight="1">
      <c r="A1123" s="37"/>
      <c r="B1123" s="43"/>
      <c r="C1123" s="287" t="s">
        <v>518</v>
      </c>
      <c r="D1123" s="287" t="s">
        <v>2607</v>
      </c>
      <c r="E1123" s="15" t="s">
        <v>1</v>
      </c>
      <c r="F1123" s="288">
        <v>42.64</v>
      </c>
      <c r="G1123" s="37"/>
      <c r="H1123" s="43"/>
    </row>
    <row r="1124" spans="1:8" s="2" customFormat="1" ht="16.8" customHeight="1">
      <c r="A1124" s="37"/>
      <c r="B1124" s="43"/>
      <c r="C1124" s="283" t="s">
        <v>527</v>
      </c>
      <c r="D1124" s="284" t="s">
        <v>527</v>
      </c>
      <c r="E1124" s="285" t="s">
        <v>1</v>
      </c>
      <c r="F1124" s="286">
        <v>9</v>
      </c>
      <c r="G1124" s="37"/>
      <c r="H1124" s="43"/>
    </row>
    <row r="1125" spans="1:8" s="2" customFormat="1" ht="16.8" customHeight="1">
      <c r="A1125" s="37"/>
      <c r="B1125" s="43"/>
      <c r="C1125" s="287" t="s">
        <v>527</v>
      </c>
      <c r="D1125" s="287" t="s">
        <v>2609</v>
      </c>
      <c r="E1125" s="15" t="s">
        <v>1</v>
      </c>
      <c r="F1125" s="288">
        <v>9</v>
      </c>
      <c r="G1125" s="37"/>
      <c r="H1125" s="43"/>
    </row>
    <row r="1126" spans="1:8" s="2" customFormat="1" ht="16.8" customHeight="1">
      <c r="A1126" s="37"/>
      <c r="B1126" s="43"/>
      <c r="C1126" s="283" t="s">
        <v>541</v>
      </c>
      <c r="D1126" s="284" t="s">
        <v>541</v>
      </c>
      <c r="E1126" s="285" t="s">
        <v>1</v>
      </c>
      <c r="F1126" s="286">
        <v>8.36</v>
      </c>
      <c r="G1126" s="37"/>
      <c r="H1126" s="43"/>
    </row>
    <row r="1127" spans="1:8" s="2" customFormat="1" ht="16.8" customHeight="1">
      <c r="A1127" s="37"/>
      <c r="B1127" s="43"/>
      <c r="C1127" s="287" t="s">
        <v>541</v>
      </c>
      <c r="D1127" s="287" t="s">
        <v>2616</v>
      </c>
      <c r="E1127" s="15" t="s">
        <v>1</v>
      </c>
      <c r="F1127" s="288">
        <v>8.36</v>
      </c>
      <c r="G1127" s="37"/>
      <c r="H1127" s="43"/>
    </row>
    <row r="1128" spans="1:8" s="2" customFormat="1" ht="16.8" customHeight="1">
      <c r="A1128" s="37"/>
      <c r="B1128" s="43"/>
      <c r="C1128" s="283" t="s">
        <v>547</v>
      </c>
      <c r="D1128" s="284" t="s">
        <v>547</v>
      </c>
      <c r="E1128" s="285" t="s">
        <v>1</v>
      </c>
      <c r="F1128" s="286">
        <v>5.456</v>
      </c>
      <c r="G1128" s="37"/>
      <c r="H1128" s="43"/>
    </row>
    <row r="1129" spans="1:8" s="2" customFormat="1" ht="16.8" customHeight="1">
      <c r="A1129" s="37"/>
      <c r="B1129" s="43"/>
      <c r="C1129" s="287" t="s">
        <v>547</v>
      </c>
      <c r="D1129" s="287" t="s">
        <v>2620</v>
      </c>
      <c r="E1129" s="15" t="s">
        <v>1</v>
      </c>
      <c r="F1129" s="288">
        <v>5.456</v>
      </c>
      <c r="G1129" s="37"/>
      <c r="H1129" s="43"/>
    </row>
    <row r="1130" spans="1:8" s="2" customFormat="1" ht="16.8" customHeight="1">
      <c r="A1130" s="37"/>
      <c r="B1130" s="43"/>
      <c r="C1130" s="283" t="s">
        <v>555</v>
      </c>
      <c r="D1130" s="284" t="s">
        <v>555</v>
      </c>
      <c r="E1130" s="285" t="s">
        <v>1</v>
      </c>
      <c r="F1130" s="286">
        <v>8.096</v>
      </c>
      <c r="G1130" s="37"/>
      <c r="H1130" s="43"/>
    </row>
    <row r="1131" spans="1:8" s="2" customFormat="1" ht="16.8" customHeight="1">
      <c r="A1131" s="37"/>
      <c r="B1131" s="43"/>
      <c r="C1131" s="287" t="s">
        <v>555</v>
      </c>
      <c r="D1131" s="287" t="s">
        <v>2627</v>
      </c>
      <c r="E1131" s="15" t="s">
        <v>1</v>
      </c>
      <c r="F1131" s="288">
        <v>8.096</v>
      </c>
      <c r="G1131" s="37"/>
      <c r="H1131" s="43"/>
    </row>
    <row r="1132" spans="1:8" s="2" customFormat="1" ht="16.8" customHeight="1">
      <c r="A1132" s="37"/>
      <c r="B1132" s="43"/>
      <c r="C1132" s="283" t="s">
        <v>561</v>
      </c>
      <c r="D1132" s="284" t="s">
        <v>561</v>
      </c>
      <c r="E1132" s="285" t="s">
        <v>1</v>
      </c>
      <c r="F1132" s="286">
        <v>1.55</v>
      </c>
      <c r="G1132" s="37"/>
      <c r="H1132" s="43"/>
    </row>
    <row r="1133" spans="1:8" s="2" customFormat="1" ht="16.8" customHeight="1">
      <c r="A1133" s="37"/>
      <c r="B1133" s="43"/>
      <c r="C1133" s="287" t="s">
        <v>561</v>
      </c>
      <c r="D1133" s="287" t="s">
        <v>2631</v>
      </c>
      <c r="E1133" s="15" t="s">
        <v>1</v>
      </c>
      <c r="F1133" s="288">
        <v>1.55</v>
      </c>
      <c r="G1133" s="37"/>
      <c r="H1133" s="43"/>
    </row>
    <row r="1134" spans="1:8" s="2" customFormat="1" ht="16.8" customHeight="1">
      <c r="A1134" s="37"/>
      <c r="B1134" s="43"/>
      <c r="C1134" s="283" t="s">
        <v>569</v>
      </c>
      <c r="D1134" s="284" t="s">
        <v>569</v>
      </c>
      <c r="E1134" s="285" t="s">
        <v>1</v>
      </c>
      <c r="F1134" s="286">
        <v>19.8</v>
      </c>
      <c r="G1134" s="37"/>
      <c r="H1134" s="43"/>
    </row>
    <row r="1135" spans="1:8" s="2" customFormat="1" ht="16.8" customHeight="1">
      <c r="A1135" s="37"/>
      <c r="B1135" s="43"/>
      <c r="C1135" s="287" t="s">
        <v>569</v>
      </c>
      <c r="D1135" s="287" t="s">
        <v>2635</v>
      </c>
      <c r="E1135" s="15" t="s">
        <v>1</v>
      </c>
      <c r="F1135" s="288">
        <v>19.8</v>
      </c>
      <c r="G1135" s="37"/>
      <c r="H1135" s="43"/>
    </row>
    <row r="1136" spans="1:8" s="2" customFormat="1" ht="16.8" customHeight="1">
      <c r="A1136" s="37"/>
      <c r="B1136" s="43"/>
      <c r="C1136" s="283" t="s">
        <v>575</v>
      </c>
      <c r="D1136" s="284" t="s">
        <v>575</v>
      </c>
      <c r="E1136" s="285" t="s">
        <v>1</v>
      </c>
      <c r="F1136" s="286">
        <v>19.8</v>
      </c>
      <c r="G1136" s="37"/>
      <c r="H1136" s="43"/>
    </row>
    <row r="1137" spans="1:8" s="2" customFormat="1" ht="16.8" customHeight="1">
      <c r="A1137" s="37"/>
      <c r="B1137" s="43"/>
      <c r="C1137" s="287" t="s">
        <v>575</v>
      </c>
      <c r="D1137" s="287" t="s">
        <v>2639</v>
      </c>
      <c r="E1137" s="15" t="s">
        <v>1</v>
      </c>
      <c r="F1137" s="288">
        <v>19.8</v>
      </c>
      <c r="G1137" s="37"/>
      <c r="H1137" s="43"/>
    </row>
    <row r="1138" spans="1:8" s="2" customFormat="1" ht="16.8" customHeight="1">
      <c r="A1138" s="37"/>
      <c r="B1138" s="43"/>
      <c r="C1138" s="283" t="s">
        <v>582</v>
      </c>
      <c r="D1138" s="284" t="s">
        <v>582</v>
      </c>
      <c r="E1138" s="285" t="s">
        <v>1</v>
      </c>
      <c r="F1138" s="286">
        <v>8.036</v>
      </c>
      <c r="G1138" s="37"/>
      <c r="H1138" s="43"/>
    </row>
    <row r="1139" spans="1:8" s="2" customFormat="1" ht="16.8" customHeight="1">
      <c r="A1139" s="37"/>
      <c r="B1139" s="43"/>
      <c r="C1139" s="287" t="s">
        <v>582</v>
      </c>
      <c r="D1139" s="287" t="s">
        <v>2642</v>
      </c>
      <c r="E1139" s="15" t="s">
        <v>1</v>
      </c>
      <c r="F1139" s="288">
        <v>8.036</v>
      </c>
      <c r="G1139" s="37"/>
      <c r="H1139" s="43"/>
    </row>
    <row r="1140" spans="1:8" s="2" customFormat="1" ht="16.8" customHeight="1">
      <c r="A1140" s="37"/>
      <c r="B1140" s="43"/>
      <c r="C1140" s="283" t="s">
        <v>588</v>
      </c>
      <c r="D1140" s="284" t="s">
        <v>588</v>
      </c>
      <c r="E1140" s="285" t="s">
        <v>1</v>
      </c>
      <c r="F1140" s="286">
        <v>5.904</v>
      </c>
      <c r="G1140" s="37"/>
      <c r="H1140" s="43"/>
    </row>
    <row r="1141" spans="1:8" s="2" customFormat="1" ht="16.8" customHeight="1">
      <c r="A1141" s="37"/>
      <c r="B1141" s="43"/>
      <c r="C1141" s="287" t="s">
        <v>588</v>
      </c>
      <c r="D1141" s="287" t="s">
        <v>2644</v>
      </c>
      <c r="E1141" s="15" t="s">
        <v>1</v>
      </c>
      <c r="F1141" s="288">
        <v>5.904</v>
      </c>
      <c r="G1141" s="37"/>
      <c r="H1141" s="43"/>
    </row>
    <row r="1142" spans="1:8" s="2" customFormat="1" ht="16.8" customHeight="1">
      <c r="A1142" s="37"/>
      <c r="B1142" s="43"/>
      <c r="C1142" s="283" t="s">
        <v>1906</v>
      </c>
      <c r="D1142" s="284" t="s">
        <v>1906</v>
      </c>
      <c r="E1142" s="285" t="s">
        <v>1</v>
      </c>
      <c r="F1142" s="286">
        <v>4.2</v>
      </c>
      <c r="G1142" s="37"/>
      <c r="H1142" s="43"/>
    </row>
    <row r="1143" spans="1:8" s="2" customFormat="1" ht="16.8" customHeight="1">
      <c r="A1143" s="37"/>
      <c r="B1143" s="43"/>
      <c r="C1143" s="287" t="s">
        <v>1906</v>
      </c>
      <c r="D1143" s="287" t="s">
        <v>2653</v>
      </c>
      <c r="E1143" s="15" t="s">
        <v>1</v>
      </c>
      <c r="F1143" s="288">
        <v>4.2</v>
      </c>
      <c r="G1143" s="37"/>
      <c r="H1143" s="43"/>
    </row>
    <row r="1144" spans="1:8" s="2" customFormat="1" ht="16.8" customHeight="1">
      <c r="A1144" s="37"/>
      <c r="B1144" s="43"/>
      <c r="C1144" s="283" t="s">
        <v>345</v>
      </c>
      <c r="D1144" s="284" t="s">
        <v>345</v>
      </c>
      <c r="E1144" s="285" t="s">
        <v>1</v>
      </c>
      <c r="F1144" s="286">
        <v>150</v>
      </c>
      <c r="G1144" s="37"/>
      <c r="H1144" s="43"/>
    </row>
    <row r="1145" spans="1:8" s="2" customFormat="1" ht="16.8" customHeight="1">
      <c r="A1145" s="37"/>
      <c r="B1145" s="43"/>
      <c r="C1145" s="287" t="s">
        <v>345</v>
      </c>
      <c r="D1145" s="287" t="s">
        <v>2522</v>
      </c>
      <c r="E1145" s="15" t="s">
        <v>1</v>
      </c>
      <c r="F1145" s="288">
        <v>150</v>
      </c>
      <c r="G1145" s="37"/>
      <c r="H1145" s="43"/>
    </row>
    <row r="1146" spans="1:8" s="2" customFormat="1" ht="16.8" customHeight="1">
      <c r="A1146" s="37"/>
      <c r="B1146" s="43"/>
      <c r="C1146" s="283" t="s">
        <v>597</v>
      </c>
      <c r="D1146" s="284" t="s">
        <v>597</v>
      </c>
      <c r="E1146" s="285" t="s">
        <v>1</v>
      </c>
      <c r="F1146" s="286">
        <v>15.4</v>
      </c>
      <c r="G1146" s="37"/>
      <c r="H1146" s="43"/>
    </row>
    <row r="1147" spans="1:8" s="2" customFormat="1" ht="16.8" customHeight="1">
      <c r="A1147" s="37"/>
      <c r="B1147" s="43"/>
      <c r="C1147" s="287" t="s">
        <v>597</v>
      </c>
      <c r="D1147" s="287" t="s">
        <v>2658</v>
      </c>
      <c r="E1147" s="15" t="s">
        <v>1</v>
      </c>
      <c r="F1147" s="288">
        <v>15.4</v>
      </c>
      <c r="G1147" s="37"/>
      <c r="H1147" s="43"/>
    </row>
    <row r="1148" spans="1:8" s="2" customFormat="1" ht="16.8" customHeight="1">
      <c r="A1148" s="37"/>
      <c r="B1148" s="43"/>
      <c r="C1148" s="283" t="s">
        <v>603</v>
      </c>
      <c r="D1148" s="284" t="s">
        <v>603</v>
      </c>
      <c r="E1148" s="285" t="s">
        <v>1</v>
      </c>
      <c r="F1148" s="286">
        <v>79</v>
      </c>
      <c r="G1148" s="37"/>
      <c r="H1148" s="43"/>
    </row>
    <row r="1149" spans="1:8" s="2" customFormat="1" ht="16.8" customHeight="1">
      <c r="A1149" s="37"/>
      <c r="B1149" s="43"/>
      <c r="C1149" s="287" t="s">
        <v>603</v>
      </c>
      <c r="D1149" s="287" t="s">
        <v>2660</v>
      </c>
      <c r="E1149" s="15" t="s">
        <v>1</v>
      </c>
      <c r="F1149" s="288">
        <v>79</v>
      </c>
      <c r="G1149" s="37"/>
      <c r="H1149" s="43"/>
    </row>
    <row r="1150" spans="1:8" s="2" customFormat="1" ht="16.8" customHeight="1">
      <c r="A1150" s="37"/>
      <c r="B1150" s="43"/>
      <c r="C1150" s="283" t="s">
        <v>628</v>
      </c>
      <c r="D1150" s="284" t="s">
        <v>628</v>
      </c>
      <c r="E1150" s="285" t="s">
        <v>1</v>
      </c>
      <c r="F1150" s="286">
        <v>0.024</v>
      </c>
      <c r="G1150" s="37"/>
      <c r="H1150" s="43"/>
    </row>
    <row r="1151" spans="1:8" s="2" customFormat="1" ht="16.8" customHeight="1">
      <c r="A1151" s="37"/>
      <c r="B1151" s="43"/>
      <c r="C1151" s="287" t="s">
        <v>628</v>
      </c>
      <c r="D1151" s="287" t="s">
        <v>2662</v>
      </c>
      <c r="E1151" s="15" t="s">
        <v>1</v>
      </c>
      <c r="F1151" s="288">
        <v>0.024</v>
      </c>
      <c r="G1151" s="37"/>
      <c r="H1151" s="43"/>
    </row>
    <row r="1152" spans="1:8" s="2" customFormat="1" ht="16.8" customHeight="1">
      <c r="A1152" s="37"/>
      <c r="B1152" s="43"/>
      <c r="C1152" s="283" t="s">
        <v>635</v>
      </c>
      <c r="D1152" s="284" t="s">
        <v>635</v>
      </c>
      <c r="E1152" s="285" t="s">
        <v>1</v>
      </c>
      <c r="F1152" s="286">
        <v>158</v>
      </c>
      <c r="G1152" s="37"/>
      <c r="H1152" s="43"/>
    </row>
    <row r="1153" spans="1:8" s="2" customFormat="1" ht="16.8" customHeight="1">
      <c r="A1153" s="37"/>
      <c r="B1153" s="43"/>
      <c r="C1153" s="287" t="s">
        <v>635</v>
      </c>
      <c r="D1153" s="287" t="s">
        <v>2664</v>
      </c>
      <c r="E1153" s="15" t="s">
        <v>1</v>
      </c>
      <c r="F1153" s="288">
        <v>158</v>
      </c>
      <c r="G1153" s="37"/>
      <c r="H1153" s="43"/>
    </row>
    <row r="1154" spans="1:8" s="2" customFormat="1" ht="16.8" customHeight="1">
      <c r="A1154" s="37"/>
      <c r="B1154" s="43"/>
      <c r="C1154" s="283" t="s">
        <v>641</v>
      </c>
      <c r="D1154" s="284" t="s">
        <v>641</v>
      </c>
      <c r="E1154" s="285" t="s">
        <v>1</v>
      </c>
      <c r="F1154" s="286">
        <v>0.237</v>
      </c>
      <c r="G1154" s="37"/>
      <c r="H1154" s="43"/>
    </row>
    <row r="1155" spans="1:8" s="2" customFormat="1" ht="16.8" customHeight="1">
      <c r="A1155" s="37"/>
      <c r="B1155" s="43"/>
      <c r="C1155" s="287" t="s">
        <v>641</v>
      </c>
      <c r="D1155" s="287" t="s">
        <v>2666</v>
      </c>
      <c r="E1155" s="15" t="s">
        <v>1</v>
      </c>
      <c r="F1155" s="288">
        <v>0.237</v>
      </c>
      <c r="G1155" s="37"/>
      <c r="H1155" s="43"/>
    </row>
    <row r="1156" spans="1:8" s="2" customFormat="1" ht="16.8" customHeight="1">
      <c r="A1156" s="37"/>
      <c r="B1156" s="43"/>
      <c r="C1156" s="283" t="s">
        <v>647</v>
      </c>
      <c r="D1156" s="284" t="s">
        <v>647</v>
      </c>
      <c r="E1156" s="285" t="s">
        <v>1</v>
      </c>
      <c r="F1156" s="286">
        <v>29.88</v>
      </c>
      <c r="G1156" s="37"/>
      <c r="H1156" s="43"/>
    </row>
    <row r="1157" spans="1:8" s="2" customFormat="1" ht="16.8" customHeight="1">
      <c r="A1157" s="37"/>
      <c r="B1157" s="43"/>
      <c r="C1157" s="287" t="s">
        <v>647</v>
      </c>
      <c r="D1157" s="287" t="s">
        <v>2668</v>
      </c>
      <c r="E1157" s="15" t="s">
        <v>1</v>
      </c>
      <c r="F1157" s="288">
        <v>29.88</v>
      </c>
      <c r="G1157" s="37"/>
      <c r="H1157" s="43"/>
    </row>
    <row r="1158" spans="1:8" s="2" customFormat="1" ht="16.8" customHeight="1">
      <c r="A1158" s="37"/>
      <c r="B1158" s="43"/>
      <c r="C1158" s="283" t="s">
        <v>653</v>
      </c>
      <c r="D1158" s="284" t="s">
        <v>653</v>
      </c>
      <c r="E1158" s="285" t="s">
        <v>1</v>
      </c>
      <c r="F1158" s="286">
        <v>34.362</v>
      </c>
      <c r="G1158" s="37"/>
      <c r="H1158" s="43"/>
    </row>
    <row r="1159" spans="1:8" s="2" customFormat="1" ht="16.8" customHeight="1">
      <c r="A1159" s="37"/>
      <c r="B1159" s="43"/>
      <c r="C1159" s="287" t="s">
        <v>653</v>
      </c>
      <c r="D1159" s="287" t="s">
        <v>2670</v>
      </c>
      <c r="E1159" s="15" t="s">
        <v>1</v>
      </c>
      <c r="F1159" s="288">
        <v>34.362</v>
      </c>
      <c r="G1159" s="37"/>
      <c r="H1159" s="43"/>
    </row>
    <row r="1160" spans="1:8" s="2" customFormat="1" ht="16.8" customHeight="1">
      <c r="A1160" s="37"/>
      <c r="B1160" s="43"/>
      <c r="C1160" s="283" t="s">
        <v>2678</v>
      </c>
      <c r="D1160" s="284" t="s">
        <v>2678</v>
      </c>
      <c r="E1160" s="285" t="s">
        <v>1</v>
      </c>
      <c r="F1160" s="286">
        <v>169.188</v>
      </c>
      <c r="G1160" s="37"/>
      <c r="H1160" s="43"/>
    </row>
    <row r="1161" spans="1:8" s="2" customFormat="1" ht="16.8" customHeight="1">
      <c r="A1161" s="37"/>
      <c r="B1161" s="43"/>
      <c r="C1161" s="287" t="s">
        <v>2678</v>
      </c>
      <c r="D1161" s="287" t="s">
        <v>2679</v>
      </c>
      <c r="E1161" s="15" t="s">
        <v>1</v>
      </c>
      <c r="F1161" s="288">
        <v>169.188</v>
      </c>
      <c r="G1161" s="37"/>
      <c r="H1161" s="43"/>
    </row>
    <row r="1162" spans="1:8" s="2" customFormat="1" ht="16.8" customHeight="1">
      <c r="A1162" s="37"/>
      <c r="B1162" s="43"/>
      <c r="C1162" s="283" t="s">
        <v>692</v>
      </c>
      <c r="D1162" s="284" t="s">
        <v>692</v>
      </c>
      <c r="E1162" s="285" t="s">
        <v>1</v>
      </c>
      <c r="F1162" s="286">
        <v>9.68</v>
      </c>
      <c r="G1162" s="37"/>
      <c r="H1162" s="43"/>
    </row>
    <row r="1163" spans="1:8" s="2" customFormat="1" ht="16.8" customHeight="1">
      <c r="A1163" s="37"/>
      <c r="B1163" s="43"/>
      <c r="C1163" s="287" t="s">
        <v>692</v>
      </c>
      <c r="D1163" s="287" t="s">
        <v>2681</v>
      </c>
      <c r="E1163" s="15" t="s">
        <v>1</v>
      </c>
      <c r="F1163" s="288">
        <v>9.68</v>
      </c>
      <c r="G1163" s="37"/>
      <c r="H1163" s="43"/>
    </row>
    <row r="1164" spans="1:8" s="2" customFormat="1" ht="16.8" customHeight="1">
      <c r="A1164" s="37"/>
      <c r="B1164" s="43"/>
      <c r="C1164" s="283" t="s">
        <v>735</v>
      </c>
      <c r="D1164" s="284" t="s">
        <v>735</v>
      </c>
      <c r="E1164" s="285" t="s">
        <v>1</v>
      </c>
      <c r="F1164" s="286">
        <v>0.13</v>
      </c>
      <c r="G1164" s="37"/>
      <c r="H1164" s="43"/>
    </row>
    <row r="1165" spans="1:8" s="2" customFormat="1" ht="16.8" customHeight="1">
      <c r="A1165" s="37"/>
      <c r="B1165" s="43"/>
      <c r="C1165" s="287" t="s">
        <v>735</v>
      </c>
      <c r="D1165" s="287" t="s">
        <v>2694</v>
      </c>
      <c r="E1165" s="15" t="s">
        <v>1</v>
      </c>
      <c r="F1165" s="288">
        <v>0.13</v>
      </c>
      <c r="G1165" s="37"/>
      <c r="H1165" s="43"/>
    </row>
    <row r="1166" spans="1:8" s="2" customFormat="1" ht="16.8" customHeight="1">
      <c r="A1166" s="37"/>
      <c r="B1166" s="43"/>
      <c r="C1166" s="283" t="s">
        <v>2257</v>
      </c>
      <c r="D1166" s="284" t="s">
        <v>2257</v>
      </c>
      <c r="E1166" s="285" t="s">
        <v>1</v>
      </c>
      <c r="F1166" s="286">
        <v>1.848</v>
      </c>
      <c r="G1166" s="37"/>
      <c r="H1166" s="43"/>
    </row>
    <row r="1167" spans="1:8" s="2" customFormat="1" ht="16.8" customHeight="1">
      <c r="A1167" s="37"/>
      <c r="B1167" s="43"/>
      <c r="C1167" s="287" t="s">
        <v>2257</v>
      </c>
      <c r="D1167" s="287" t="s">
        <v>2697</v>
      </c>
      <c r="E1167" s="15" t="s">
        <v>1</v>
      </c>
      <c r="F1167" s="288">
        <v>1.848</v>
      </c>
      <c r="G1167" s="37"/>
      <c r="H1167" s="43"/>
    </row>
    <row r="1168" spans="1:8" s="2" customFormat="1" ht="16.8" customHeight="1">
      <c r="A1168" s="37"/>
      <c r="B1168" s="43"/>
      <c r="C1168" s="283" t="s">
        <v>743</v>
      </c>
      <c r="D1168" s="284" t="s">
        <v>743</v>
      </c>
      <c r="E1168" s="285" t="s">
        <v>1</v>
      </c>
      <c r="F1168" s="286">
        <v>33.44</v>
      </c>
      <c r="G1168" s="37"/>
      <c r="H1168" s="43"/>
    </row>
    <row r="1169" spans="1:8" s="2" customFormat="1" ht="16.8" customHeight="1">
      <c r="A1169" s="37"/>
      <c r="B1169" s="43"/>
      <c r="C1169" s="287" t="s">
        <v>743</v>
      </c>
      <c r="D1169" s="287" t="s">
        <v>2701</v>
      </c>
      <c r="E1169" s="15" t="s">
        <v>1</v>
      </c>
      <c r="F1169" s="288">
        <v>33.44</v>
      </c>
      <c r="G1169" s="37"/>
      <c r="H1169" s="43"/>
    </row>
    <row r="1170" spans="1:8" s="2" customFormat="1" ht="16.8" customHeight="1">
      <c r="A1170" s="37"/>
      <c r="B1170" s="43"/>
      <c r="C1170" s="283" t="s">
        <v>748</v>
      </c>
      <c r="D1170" s="284" t="s">
        <v>748</v>
      </c>
      <c r="E1170" s="285" t="s">
        <v>1</v>
      </c>
      <c r="F1170" s="286">
        <v>8.8</v>
      </c>
      <c r="G1170" s="37"/>
      <c r="H1170" s="43"/>
    </row>
    <row r="1171" spans="1:8" s="2" customFormat="1" ht="16.8" customHeight="1">
      <c r="A1171" s="37"/>
      <c r="B1171" s="43"/>
      <c r="C1171" s="287" t="s">
        <v>748</v>
      </c>
      <c r="D1171" s="287" t="s">
        <v>2705</v>
      </c>
      <c r="E1171" s="15" t="s">
        <v>1</v>
      </c>
      <c r="F1171" s="288">
        <v>8.8</v>
      </c>
      <c r="G1171" s="37"/>
      <c r="H1171" s="43"/>
    </row>
    <row r="1172" spans="1:8" s="2" customFormat="1" ht="16.8" customHeight="1">
      <c r="A1172" s="37"/>
      <c r="B1172" s="43"/>
      <c r="C1172" s="283" t="s">
        <v>356</v>
      </c>
      <c r="D1172" s="284" t="s">
        <v>356</v>
      </c>
      <c r="E1172" s="285" t="s">
        <v>1</v>
      </c>
      <c r="F1172" s="286">
        <v>8.8</v>
      </c>
      <c r="G1172" s="37"/>
      <c r="H1172" s="43"/>
    </row>
    <row r="1173" spans="1:8" s="2" customFormat="1" ht="16.8" customHeight="1">
      <c r="A1173" s="37"/>
      <c r="B1173" s="43"/>
      <c r="C1173" s="287" t="s">
        <v>356</v>
      </c>
      <c r="D1173" s="287" t="s">
        <v>2527</v>
      </c>
      <c r="E1173" s="15" t="s">
        <v>1</v>
      </c>
      <c r="F1173" s="288">
        <v>8.8</v>
      </c>
      <c r="G1173" s="37"/>
      <c r="H1173" s="43"/>
    </row>
    <row r="1174" spans="1:8" s="2" customFormat="1" ht="16.8" customHeight="1">
      <c r="A1174" s="37"/>
      <c r="B1174" s="43"/>
      <c r="C1174" s="283" t="s">
        <v>2282</v>
      </c>
      <c r="D1174" s="284" t="s">
        <v>2282</v>
      </c>
      <c r="E1174" s="285" t="s">
        <v>1</v>
      </c>
      <c r="F1174" s="286">
        <v>966.449</v>
      </c>
      <c r="G1174" s="37"/>
      <c r="H1174" s="43"/>
    </row>
    <row r="1175" spans="1:8" s="2" customFormat="1" ht="16.8" customHeight="1">
      <c r="A1175" s="37"/>
      <c r="B1175" s="43"/>
      <c r="C1175" s="287" t="s">
        <v>2282</v>
      </c>
      <c r="D1175" s="287" t="s">
        <v>2709</v>
      </c>
      <c r="E1175" s="15" t="s">
        <v>1</v>
      </c>
      <c r="F1175" s="288">
        <v>966.449</v>
      </c>
      <c r="G1175" s="37"/>
      <c r="H1175" s="43"/>
    </row>
    <row r="1176" spans="1:8" s="2" customFormat="1" ht="16.8" customHeight="1">
      <c r="A1176" s="37"/>
      <c r="B1176" s="43"/>
      <c r="C1176" s="283" t="s">
        <v>2298</v>
      </c>
      <c r="D1176" s="284" t="s">
        <v>2298</v>
      </c>
      <c r="E1176" s="285" t="s">
        <v>1</v>
      </c>
      <c r="F1176" s="286">
        <v>19.36</v>
      </c>
      <c r="G1176" s="37"/>
      <c r="H1176" s="43"/>
    </row>
    <row r="1177" spans="1:8" s="2" customFormat="1" ht="16.8" customHeight="1">
      <c r="A1177" s="37"/>
      <c r="B1177" s="43"/>
      <c r="C1177" s="287" t="s">
        <v>2298</v>
      </c>
      <c r="D1177" s="287" t="s">
        <v>2712</v>
      </c>
      <c r="E1177" s="15" t="s">
        <v>1</v>
      </c>
      <c r="F1177" s="288">
        <v>19.36</v>
      </c>
      <c r="G1177" s="37"/>
      <c r="H1177" s="43"/>
    </row>
    <row r="1178" spans="1:8" s="2" customFormat="1" ht="16.8" customHeight="1">
      <c r="A1178" s="37"/>
      <c r="B1178" s="43"/>
      <c r="C1178" s="283" t="s">
        <v>782</v>
      </c>
      <c r="D1178" s="284" t="s">
        <v>782</v>
      </c>
      <c r="E1178" s="285" t="s">
        <v>1</v>
      </c>
      <c r="F1178" s="286">
        <v>4.435</v>
      </c>
      <c r="G1178" s="37"/>
      <c r="H1178" s="43"/>
    </row>
    <row r="1179" spans="1:8" s="2" customFormat="1" ht="16.8" customHeight="1">
      <c r="A1179" s="37"/>
      <c r="B1179" s="43"/>
      <c r="C1179" s="287" t="s">
        <v>1</v>
      </c>
      <c r="D1179" s="287" t="s">
        <v>2716</v>
      </c>
      <c r="E1179" s="15" t="s">
        <v>1</v>
      </c>
      <c r="F1179" s="288">
        <v>0</v>
      </c>
      <c r="G1179" s="37"/>
      <c r="H1179" s="43"/>
    </row>
    <row r="1180" spans="1:8" s="2" customFormat="1" ht="16.8" customHeight="1">
      <c r="A1180" s="37"/>
      <c r="B1180" s="43"/>
      <c r="C1180" s="287" t="s">
        <v>782</v>
      </c>
      <c r="D1180" s="287" t="s">
        <v>2717</v>
      </c>
      <c r="E1180" s="15" t="s">
        <v>1</v>
      </c>
      <c r="F1180" s="288">
        <v>4.435</v>
      </c>
      <c r="G1180" s="37"/>
      <c r="H1180" s="43"/>
    </row>
    <row r="1181" spans="1:8" s="2" customFormat="1" ht="16.8" customHeight="1">
      <c r="A1181" s="37"/>
      <c r="B1181" s="43"/>
      <c r="C1181" s="283" t="s">
        <v>797</v>
      </c>
      <c r="D1181" s="284" t="s">
        <v>797</v>
      </c>
      <c r="E1181" s="285" t="s">
        <v>1</v>
      </c>
      <c r="F1181" s="286">
        <v>83.365</v>
      </c>
      <c r="G1181" s="37"/>
      <c r="H1181" s="43"/>
    </row>
    <row r="1182" spans="1:8" s="2" customFormat="1" ht="16.8" customHeight="1">
      <c r="A1182" s="37"/>
      <c r="B1182" s="43"/>
      <c r="C1182" s="287" t="s">
        <v>1</v>
      </c>
      <c r="D1182" s="287" t="s">
        <v>2720</v>
      </c>
      <c r="E1182" s="15" t="s">
        <v>1</v>
      </c>
      <c r="F1182" s="288">
        <v>0</v>
      </c>
      <c r="G1182" s="37"/>
      <c r="H1182" s="43"/>
    </row>
    <row r="1183" spans="1:8" s="2" customFormat="1" ht="16.8" customHeight="1">
      <c r="A1183" s="37"/>
      <c r="B1183" s="43"/>
      <c r="C1183" s="287" t="s">
        <v>797</v>
      </c>
      <c r="D1183" s="287" t="s">
        <v>2721</v>
      </c>
      <c r="E1183" s="15" t="s">
        <v>1</v>
      </c>
      <c r="F1183" s="288">
        <v>83.365</v>
      </c>
      <c r="G1183" s="37"/>
      <c r="H1183" s="43"/>
    </row>
    <row r="1184" spans="1:8" s="2" customFormat="1" ht="16.8" customHeight="1">
      <c r="A1184" s="37"/>
      <c r="B1184" s="43"/>
      <c r="C1184" s="283" t="s">
        <v>365</v>
      </c>
      <c r="D1184" s="284" t="s">
        <v>365</v>
      </c>
      <c r="E1184" s="285" t="s">
        <v>1</v>
      </c>
      <c r="F1184" s="286">
        <v>265.965</v>
      </c>
      <c r="G1184" s="37"/>
      <c r="H1184" s="43"/>
    </row>
    <row r="1185" spans="1:8" s="2" customFormat="1" ht="16.8" customHeight="1">
      <c r="A1185" s="37"/>
      <c r="B1185" s="43"/>
      <c r="C1185" s="287" t="s">
        <v>365</v>
      </c>
      <c r="D1185" s="287" t="s">
        <v>2531</v>
      </c>
      <c r="E1185" s="15" t="s">
        <v>1</v>
      </c>
      <c r="F1185" s="288">
        <v>265.965</v>
      </c>
      <c r="G1185" s="37"/>
      <c r="H1185" s="43"/>
    </row>
    <row r="1186" spans="1:8" s="2" customFormat="1" ht="16.8" customHeight="1">
      <c r="A1186" s="37"/>
      <c r="B1186" s="43"/>
      <c r="C1186" s="283" t="s">
        <v>1788</v>
      </c>
      <c r="D1186" s="284" t="s">
        <v>1788</v>
      </c>
      <c r="E1186" s="285" t="s">
        <v>1</v>
      </c>
      <c r="F1186" s="286">
        <v>172.372</v>
      </c>
      <c r="G1186" s="37"/>
      <c r="H1186" s="43"/>
    </row>
    <row r="1187" spans="1:8" s="2" customFormat="1" ht="16.8" customHeight="1">
      <c r="A1187" s="37"/>
      <c r="B1187" s="43"/>
      <c r="C1187" s="287" t="s">
        <v>1788</v>
      </c>
      <c r="D1187" s="287" t="s">
        <v>2536</v>
      </c>
      <c r="E1187" s="15" t="s">
        <v>1</v>
      </c>
      <c r="F1187" s="288">
        <v>172.372</v>
      </c>
      <c r="G1187" s="37"/>
      <c r="H1187" s="43"/>
    </row>
    <row r="1188" spans="1:8" s="2" customFormat="1" ht="16.8" customHeight="1">
      <c r="A1188" s="37"/>
      <c r="B1188" s="43"/>
      <c r="C1188" s="283" t="s">
        <v>375</v>
      </c>
      <c r="D1188" s="284" t="s">
        <v>375</v>
      </c>
      <c r="E1188" s="285" t="s">
        <v>1</v>
      </c>
      <c r="F1188" s="286">
        <v>70.584</v>
      </c>
      <c r="G1188" s="37"/>
      <c r="H1188" s="43"/>
    </row>
    <row r="1189" spans="1:8" s="2" customFormat="1" ht="16.8" customHeight="1">
      <c r="A1189" s="37"/>
      <c r="B1189" s="43"/>
      <c r="C1189" s="287" t="s">
        <v>375</v>
      </c>
      <c r="D1189" s="287" t="s">
        <v>2538</v>
      </c>
      <c r="E1189" s="15" t="s">
        <v>1</v>
      </c>
      <c r="F1189" s="288">
        <v>70.584</v>
      </c>
      <c r="G1189" s="37"/>
      <c r="H1189" s="43"/>
    </row>
    <row r="1190" spans="1:8" s="2" customFormat="1" ht="16.8" customHeight="1">
      <c r="A1190" s="37"/>
      <c r="B1190" s="43"/>
      <c r="C1190" s="283" t="s">
        <v>397</v>
      </c>
      <c r="D1190" s="284" t="s">
        <v>397</v>
      </c>
      <c r="E1190" s="285" t="s">
        <v>1</v>
      </c>
      <c r="F1190" s="286">
        <v>134.11</v>
      </c>
      <c r="G1190" s="37"/>
      <c r="H1190" s="43"/>
    </row>
    <row r="1191" spans="1:8" s="2" customFormat="1" ht="16.8" customHeight="1">
      <c r="A1191" s="37"/>
      <c r="B1191" s="43"/>
      <c r="C1191" s="287" t="s">
        <v>397</v>
      </c>
      <c r="D1191" s="287" t="s">
        <v>2545</v>
      </c>
      <c r="E1191" s="15" t="s">
        <v>1</v>
      </c>
      <c r="F1191" s="288">
        <v>134.11</v>
      </c>
      <c r="G1191" s="37"/>
      <c r="H1191" s="43"/>
    </row>
    <row r="1192" spans="1:8" s="2" customFormat="1" ht="16.8" customHeight="1">
      <c r="A1192" s="37"/>
      <c r="B1192" s="43"/>
      <c r="C1192" s="283" t="s">
        <v>1984</v>
      </c>
      <c r="D1192" s="284" t="s">
        <v>1984</v>
      </c>
      <c r="E1192" s="285" t="s">
        <v>1</v>
      </c>
      <c r="F1192" s="286">
        <v>-70.584</v>
      </c>
      <c r="G1192" s="37"/>
      <c r="H1192" s="43"/>
    </row>
    <row r="1193" spans="1:8" s="2" customFormat="1" ht="16.8" customHeight="1">
      <c r="A1193" s="37"/>
      <c r="B1193" s="43"/>
      <c r="C1193" s="287" t="s">
        <v>1984</v>
      </c>
      <c r="D1193" s="287" t="s">
        <v>2548</v>
      </c>
      <c r="E1193" s="15" t="s">
        <v>1</v>
      </c>
      <c r="F1193" s="288">
        <v>-70.584</v>
      </c>
      <c r="G1193" s="37"/>
      <c r="H1193" s="43"/>
    </row>
    <row r="1194" spans="1:8" s="2" customFormat="1" ht="16.8" customHeight="1">
      <c r="A1194" s="37"/>
      <c r="B1194" s="43"/>
      <c r="C1194" s="283" t="s">
        <v>2012</v>
      </c>
      <c r="D1194" s="284" t="s">
        <v>2012</v>
      </c>
      <c r="E1194" s="285" t="s">
        <v>1</v>
      </c>
      <c r="F1194" s="286">
        <v>0.19</v>
      </c>
      <c r="G1194" s="37"/>
      <c r="H1194" s="43"/>
    </row>
    <row r="1195" spans="1:8" s="2" customFormat="1" ht="16.8" customHeight="1">
      <c r="A1195" s="37"/>
      <c r="B1195" s="43"/>
      <c r="C1195" s="287" t="s">
        <v>2012</v>
      </c>
      <c r="D1195" s="287" t="s">
        <v>2578</v>
      </c>
      <c r="E1195" s="15" t="s">
        <v>1</v>
      </c>
      <c r="F1195" s="288">
        <v>0.19</v>
      </c>
      <c r="G1195" s="37"/>
      <c r="H1195" s="43"/>
    </row>
    <row r="1196" spans="1:8" s="2" customFormat="1" ht="16.8" customHeight="1">
      <c r="A1196" s="37"/>
      <c r="B1196" s="43"/>
      <c r="C1196" s="283" t="s">
        <v>476</v>
      </c>
      <c r="D1196" s="284" t="s">
        <v>476</v>
      </c>
      <c r="E1196" s="285" t="s">
        <v>1</v>
      </c>
      <c r="F1196" s="286">
        <v>-7.544</v>
      </c>
      <c r="G1196" s="37"/>
      <c r="H1196" s="43"/>
    </row>
    <row r="1197" spans="1:8" s="2" customFormat="1" ht="16.8" customHeight="1">
      <c r="A1197" s="37"/>
      <c r="B1197" s="43"/>
      <c r="C1197" s="287" t="s">
        <v>476</v>
      </c>
      <c r="D1197" s="287" t="s">
        <v>2586</v>
      </c>
      <c r="E1197" s="15" t="s">
        <v>1</v>
      </c>
      <c r="F1197" s="288">
        <v>-7.544</v>
      </c>
      <c r="G1197" s="37"/>
      <c r="H1197" s="43"/>
    </row>
    <row r="1198" spans="1:8" s="2" customFormat="1" ht="16.8" customHeight="1">
      <c r="A1198" s="37"/>
      <c r="B1198" s="43"/>
      <c r="C1198" s="283" t="s">
        <v>2116</v>
      </c>
      <c r="D1198" s="284" t="s">
        <v>2116</v>
      </c>
      <c r="E1198" s="285" t="s">
        <v>1</v>
      </c>
      <c r="F1198" s="286">
        <v>82.328</v>
      </c>
      <c r="G1198" s="37"/>
      <c r="H1198" s="43"/>
    </row>
    <row r="1199" spans="1:8" s="2" customFormat="1" ht="16.8" customHeight="1">
      <c r="A1199" s="37"/>
      <c r="B1199" s="43"/>
      <c r="C1199" s="287" t="s">
        <v>2116</v>
      </c>
      <c r="D1199" s="287" t="s">
        <v>2590</v>
      </c>
      <c r="E1199" s="15" t="s">
        <v>1</v>
      </c>
      <c r="F1199" s="288">
        <v>82.328</v>
      </c>
      <c r="G1199" s="37"/>
      <c r="H1199" s="43"/>
    </row>
    <row r="1200" spans="1:8" s="2" customFormat="1" ht="16.8" customHeight="1">
      <c r="A1200" s="37"/>
      <c r="B1200" s="43"/>
      <c r="C1200" s="283" t="s">
        <v>2595</v>
      </c>
      <c r="D1200" s="284" t="s">
        <v>2595</v>
      </c>
      <c r="E1200" s="285" t="s">
        <v>1</v>
      </c>
      <c r="F1200" s="286">
        <v>0.093</v>
      </c>
      <c r="G1200" s="37"/>
      <c r="H1200" s="43"/>
    </row>
    <row r="1201" spans="1:8" s="2" customFormat="1" ht="16.8" customHeight="1">
      <c r="A1201" s="37"/>
      <c r="B1201" s="43"/>
      <c r="C1201" s="287" t="s">
        <v>2595</v>
      </c>
      <c r="D1201" s="287" t="s">
        <v>2596</v>
      </c>
      <c r="E1201" s="15" t="s">
        <v>1</v>
      </c>
      <c r="F1201" s="288">
        <v>0.093</v>
      </c>
      <c r="G1201" s="37"/>
      <c r="H1201" s="43"/>
    </row>
    <row r="1202" spans="1:8" s="2" customFormat="1" ht="16.8" customHeight="1">
      <c r="A1202" s="37"/>
      <c r="B1202" s="43"/>
      <c r="C1202" s="283" t="s">
        <v>549</v>
      </c>
      <c r="D1202" s="284" t="s">
        <v>549</v>
      </c>
      <c r="E1202" s="285" t="s">
        <v>1</v>
      </c>
      <c r="F1202" s="286">
        <v>2.64</v>
      </c>
      <c r="G1202" s="37"/>
      <c r="H1202" s="43"/>
    </row>
    <row r="1203" spans="1:8" s="2" customFormat="1" ht="16.8" customHeight="1">
      <c r="A1203" s="37"/>
      <c r="B1203" s="43"/>
      <c r="C1203" s="287" t="s">
        <v>549</v>
      </c>
      <c r="D1203" s="287" t="s">
        <v>2621</v>
      </c>
      <c r="E1203" s="15" t="s">
        <v>1</v>
      </c>
      <c r="F1203" s="288">
        <v>2.64</v>
      </c>
      <c r="G1203" s="37"/>
      <c r="H1203" s="43"/>
    </row>
    <row r="1204" spans="1:8" s="2" customFormat="1" ht="16.8" customHeight="1">
      <c r="A1204" s="37"/>
      <c r="B1204" s="43"/>
      <c r="C1204" s="283" t="s">
        <v>2645</v>
      </c>
      <c r="D1204" s="284" t="s">
        <v>2645</v>
      </c>
      <c r="E1204" s="285" t="s">
        <v>1</v>
      </c>
      <c r="F1204" s="286">
        <v>7.2</v>
      </c>
      <c r="G1204" s="37"/>
      <c r="H1204" s="43"/>
    </row>
    <row r="1205" spans="1:8" s="2" customFormat="1" ht="16.8" customHeight="1">
      <c r="A1205" s="37"/>
      <c r="B1205" s="43"/>
      <c r="C1205" s="287" t="s">
        <v>2645</v>
      </c>
      <c r="D1205" s="287" t="s">
        <v>2646</v>
      </c>
      <c r="E1205" s="15" t="s">
        <v>1</v>
      </c>
      <c r="F1205" s="288">
        <v>7.2</v>
      </c>
      <c r="G1205" s="37"/>
      <c r="H1205" s="43"/>
    </row>
    <row r="1206" spans="1:8" s="2" customFormat="1" ht="16.8" customHeight="1">
      <c r="A1206" s="37"/>
      <c r="B1206" s="43"/>
      <c r="C1206" s="283" t="s">
        <v>2713</v>
      </c>
      <c r="D1206" s="284" t="s">
        <v>2713</v>
      </c>
      <c r="E1206" s="285" t="s">
        <v>1</v>
      </c>
      <c r="F1206" s="286">
        <v>19.36</v>
      </c>
      <c r="G1206" s="37"/>
      <c r="H1206" s="43"/>
    </row>
    <row r="1207" spans="1:8" s="2" customFormat="1" ht="16.8" customHeight="1">
      <c r="A1207" s="37"/>
      <c r="B1207" s="43"/>
      <c r="C1207" s="287" t="s">
        <v>2713</v>
      </c>
      <c r="D1207" s="287" t="s">
        <v>2714</v>
      </c>
      <c r="E1207" s="15" t="s">
        <v>1</v>
      </c>
      <c r="F1207" s="288">
        <v>19.36</v>
      </c>
      <c r="G1207" s="37"/>
      <c r="H1207" s="43"/>
    </row>
    <row r="1208" spans="1:8" s="2" customFormat="1" ht="16.8" customHeight="1">
      <c r="A1208" s="37"/>
      <c r="B1208" s="43"/>
      <c r="C1208" s="283" t="s">
        <v>784</v>
      </c>
      <c r="D1208" s="284" t="s">
        <v>784</v>
      </c>
      <c r="E1208" s="285" t="s">
        <v>1</v>
      </c>
      <c r="F1208" s="286">
        <v>4.435</v>
      </c>
      <c r="G1208" s="37"/>
      <c r="H1208" s="43"/>
    </row>
    <row r="1209" spans="1:8" s="2" customFormat="1" ht="16.8" customHeight="1">
      <c r="A1209" s="37"/>
      <c r="B1209" s="43"/>
      <c r="C1209" s="287" t="s">
        <v>784</v>
      </c>
      <c r="D1209" s="287" t="s">
        <v>2718</v>
      </c>
      <c r="E1209" s="15" t="s">
        <v>1</v>
      </c>
      <c r="F1209" s="288">
        <v>4.435</v>
      </c>
      <c r="G1209" s="37"/>
      <c r="H1209" s="43"/>
    </row>
    <row r="1210" spans="1:8" s="2" customFormat="1" ht="16.8" customHeight="1">
      <c r="A1210" s="37"/>
      <c r="B1210" s="43"/>
      <c r="C1210" s="283" t="s">
        <v>2722</v>
      </c>
      <c r="D1210" s="284" t="s">
        <v>2722</v>
      </c>
      <c r="E1210" s="285" t="s">
        <v>1</v>
      </c>
      <c r="F1210" s="286">
        <v>83.365</v>
      </c>
      <c r="G1210" s="37"/>
      <c r="H1210" s="43"/>
    </row>
    <row r="1211" spans="1:8" s="2" customFormat="1" ht="16.8" customHeight="1">
      <c r="A1211" s="37"/>
      <c r="B1211" s="43"/>
      <c r="C1211" s="287" t="s">
        <v>2722</v>
      </c>
      <c r="D1211" s="287" t="s">
        <v>2723</v>
      </c>
      <c r="E1211" s="15" t="s">
        <v>1</v>
      </c>
      <c r="F1211" s="288">
        <v>83.365</v>
      </c>
      <c r="G1211" s="37"/>
      <c r="H1211" s="43"/>
    </row>
    <row r="1212" spans="1:8" s="2" customFormat="1" ht="16.8" customHeight="1">
      <c r="A1212" s="37"/>
      <c r="B1212" s="43"/>
      <c r="C1212" s="283" t="s">
        <v>1786</v>
      </c>
      <c r="D1212" s="284" t="s">
        <v>1786</v>
      </c>
      <c r="E1212" s="285" t="s">
        <v>1</v>
      </c>
      <c r="F1212" s="286">
        <v>-19.72</v>
      </c>
      <c r="G1212" s="37"/>
      <c r="H1212" s="43"/>
    </row>
    <row r="1213" spans="1:8" s="2" customFormat="1" ht="16.8" customHeight="1">
      <c r="A1213" s="37"/>
      <c r="B1213" s="43"/>
      <c r="C1213" s="287" t="s">
        <v>1786</v>
      </c>
      <c r="D1213" s="287" t="s">
        <v>2532</v>
      </c>
      <c r="E1213" s="15" t="s">
        <v>1</v>
      </c>
      <c r="F1213" s="288">
        <v>-19.72</v>
      </c>
      <c r="G1213" s="37"/>
      <c r="H1213" s="43"/>
    </row>
    <row r="1214" spans="1:8" s="2" customFormat="1" ht="16.8" customHeight="1">
      <c r="A1214" s="37"/>
      <c r="B1214" s="43"/>
      <c r="C1214" s="283" t="s">
        <v>2549</v>
      </c>
      <c r="D1214" s="284" t="s">
        <v>2549</v>
      </c>
      <c r="E1214" s="285" t="s">
        <v>1</v>
      </c>
      <c r="F1214" s="286">
        <v>175.661</v>
      </c>
      <c r="G1214" s="37"/>
      <c r="H1214" s="43"/>
    </row>
    <row r="1215" spans="1:8" s="2" customFormat="1" ht="16.8" customHeight="1">
      <c r="A1215" s="37"/>
      <c r="B1215" s="43"/>
      <c r="C1215" s="287" t="s">
        <v>2549</v>
      </c>
      <c r="D1215" s="287" t="s">
        <v>2550</v>
      </c>
      <c r="E1215" s="15" t="s">
        <v>1</v>
      </c>
      <c r="F1215" s="288">
        <v>175.661</v>
      </c>
      <c r="G1215" s="37"/>
      <c r="H1215" s="43"/>
    </row>
    <row r="1216" spans="1:8" s="2" customFormat="1" ht="16.8" customHeight="1">
      <c r="A1216" s="37"/>
      <c r="B1216" s="43"/>
      <c r="C1216" s="283" t="s">
        <v>2102</v>
      </c>
      <c r="D1216" s="284" t="s">
        <v>2102</v>
      </c>
      <c r="E1216" s="285" t="s">
        <v>1</v>
      </c>
      <c r="F1216" s="286">
        <v>0.446</v>
      </c>
      <c r="G1216" s="37"/>
      <c r="H1216" s="43"/>
    </row>
    <row r="1217" spans="1:8" s="2" customFormat="1" ht="16.8" customHeight="1">
      <c r="A1217" s="37"/>
      <c r="B1217" s="43"/>
      <c r="C1217" s="287" t="s">
        <v>2102</v>
      </c>
      <c r="D1217" s="287" t="s">
        <v>2579</v>
      </c>
      <c r="E1217" s="15" t="s">
        <v>1</v>
      </c>
      <c r="F1217" s="288">
        <v>0.446</v>
      </c>
      <c r="G1217" s="37"/>
      <c r="H1217" s="43"/>
    </row>
    <row r="1218" spans="1:8" s="2" customFormat="1" ht="16.8" customHeight="1">
      <c r="A1218" s="37"/>
      <c r="B1218" s="43"/>
      <c r="C1218" s="283" t="s">
        <v>478</v>
      </c>
      <c r="D1218" s="284" t="s">
        <v>478</v>
      </c>
      <c r="E1218" s="285" t="s">
        <v>1</v>
      </c>
      <c r="F1218" s="286">
        <v>26.281</v>
      </c>
      <c r="G1218" s="37"/>
      <c r="H1218" s="43"/>
    </row>
    <row r="1219" spans="1:8" s="2" customFormat="1" ht="16.8" customHeight="1">
      <c r="A1219" s="37"/>
      <c r="B1219" s="43"/>
      <c r="C1219" s="287" t="s">
        <v>478</v>
      </c>
      <c r="D1219" s="287" t="s">
        <v>2587</v>
      </c>
      <c r="E1219" s="15" t="s">
        <v>1</v>
      </c>
      <c r="F1219" s="288">
        <v>26.281</v>
      </c>
      <c r="G1219" s="37"/>
      <c r="H1219" s="43"/>
    </row>
    <row r="1220" spans="1:8" s="2" customFormat="1" ht="16.8" customHeight="1">
      <c r="A1220" s="37"/>
      <c r="B1220" s="43"/>
      <c r="C1220" s="283" t="s">
        <v>2597</v>
      </c>
      <c r="D1220" s="284" t="s">
        <v>2597</v>
      </c>
      <c r="E1220" s="285" t="s">
        <v>1</v>
      </c>
      <c r="F1220" s="286">
        <v>0.274</v>
      </c>
      <c r="G1220" s="37"/>
      <c r="H1220" s="43"/>
    </row>
    <row r="1221" spans="1:8" s="2" customFormat="1" ht="16.8" customHeight="1">
      <c r="A1221" s="37"/>
      <c r="B1221" s="43"/>
      <c r="C1221" s="287" t="s">
        <v>2597</v>
      </c>
      <c r="D1221" s="287" t="s">
        <v>2598</v>
      </c>
      <c r="E1221" s="15" t="s">
        <v>1</v>
      </c>
      <c r="F1221" s="288">
        <v>0.274</v>
      </c>
      <c r="G1221" s="37"/>
      <c r="H1221" s="43"/>
    </row>
    <row r="1222" spans="1:8" s="2" customFormat="1" ht="16.8" customHeight="1">
      <c r="A1222" s="37"/>
      <c r="B1222" s="43"/>
      <c r="C1222" s="283" t="s">
        <v>2622</v>
      </c>
      <c r="D1222" s="284" t="s">
        <v>2622</v>
      </c>
      <c r="E1222" s="285" t="s">
        <v>1</v>
      </c>
      <c r="F1222" s="286">
        <v>8.096</v>
      </c>
      <c r="G1222" s="37"/>
      <c r="H1222" s="43"/>
    </row>
    <row r="1223" spans="1:8" s="2" customFormat="1" ht="16.8" customHeight="1">
      <c r="A1223" s="37"/>
      <c r="B1223" s="43"/>
      <c r="C1223" s="287" t="s">
        <v>2622</v>
      </c>
      <c r="D1223" s="287" t="s">
        <v>2623</v>
      </c>
      <c r="E1223" s="15" t="s">
        <v>1</v>
      </c>
      <c r="F1223" s="288">
        <v>8.096</v>
      </c>
      <c r="G1223" s="37"/>
      <c r="H1223" s="43"/>
    </row>
    <row r="1224" spans="1:8" s="2" customFormat="1" ht="16.8" customHeight="1">
      <c r="A1224" s="37"/>
      <c r="B1224" s="43"/>
      <c r="C1224" s="283" t="s">
        <v>2647</v>
      </c>
      <c r="D1224" s="284" t="s">
        <v>2647</v>
      </c>
      <c r="E1224" s="285" t="s">
        <v>1</v>
      </c>
      <c r="F1224" s="286">
        <v>13.104</v>
      </c>
      <c r="G1224" s="37"/>
      <c r="H1224" s="43"/>
    </row>
    <row r="1225" spans="1:8" s="2" customFormat="1" ht="16.8" customHeight="1">
      <c r="A1225" s="37"/>
      <c r="B1225" s="43"/>
      <c r="C1225" s="287" t="s">
        <v>2647</v>
      </c>
      <c r="D1225" s="287" t="s">
        <v>2648</v>
      </c>
      <c r="E1225" s="15" t="s">
        <v>1</v>
      </c>
      <c r="F1225" s="288">
        <v>13.104</v>
      </c>
      <c r="G1225" s="37"/>
      <c r="H1225" s="43"/>
    </row>
    <row r="1226" spans="1:8" s="2" customFormat="1" ht="16.8" customHeight="1">
      <c r="A1226" s="37"/>
      <c r="B1226" s="43"/>
      <c r="C1226" s="283" t="s">
        <v>2533</v>
      </c>
      <c r="D1226" s="284" t="s">
        <v>2533</v>
      </c>
      <c r="E1226" s="285" t="s">
        <v>1</v>
      </c>
      <c r="F1226" s="286">
        <v>246.245</v>
      </c>
      <c r="G1226" s="37"/>
      <c r="H1226" s="43"/>
    </row>
    <row r="1227" spans="1:8" s="2" customFormat="1" ht="16.8" customHeight="1">
      <c r="A1227" s="37"/>
      <c r="B1227" s="43"/>
      <c r="C1227" s="287" t="s">
        <v>2533</v>
      </c>
      <c r="D1227" s="287" t="s">
        <v>2534</v>
      </c>
      <c r="E1227" s="15" t="s">
        <v>1</v>
      </c>
      <c r="F1227" s="288">
        <v>246.245</v>
      </c>
      <c r="G1227" s="37"/>
      <c r="H1227" s="43"/>
    </row>
    <row r="1228" spans="1:8" s="2" customFormat="1" ht="26.4" customHeight="1">
      <c r="A1228" s="37"/>
      <c r="B1228" s="43"/>
      <c r="C1228" s="282" t="s">
        <v>3703</v>
      </c>
      <c r="D1228" s="282" t="s">
        <v>112</v>
      </c>
      <c r="E1228" s="37"/>
      <c r="F1228" s="37"/>
      <c r="G1228" s="37"/>
      <c r="H1228" s="43"/>
    </row>
    <row r="1229" spans="1:8" s="2" customFormat="1" ht="16.8" customHeight="1">
      <c r="A1229" s="37"/>
      <c r="B1229" s="43"/>
      <c r="C1229" s="283" t="s">
        <v>326</v>
      </c>
      <c r="D1229" s="284" t="s">
        <v>326</v>
      </c>
      <c r="E1229" s="285" t="s">
        <v>1</v>
      </c>
      <c r="F1229" s="286">
        <v>120</v>
      </c>
      <c r="G1229" s="37"/>
      <c r="H1229" s="43"/>
    </row>
    <row r="1230" spans="1:8" s="2" customFormat="1" ht="16.8" customHeight="1">
      <c r="A1230" s="37"/>
      <c r="B1230" s="43"/>
      <c r="C1230" s="287" t="s">
        <v>1</v>
      </c>
      <c r="D1230" s="287" t="s">
        <v>2732</v>
      </c>
      <c r="E1230" s="15" t="s">
        <v>1</v>
      </c>
      <c r="F1230" s="288">
        <v>0</v>
      </c>
      <c r="G1230" s="37"/>
      <c r="H1230" s="43"/>
    </row>
    <row r="1231" spans="1:8" s="2" customFormat="1" ht="16.8" customHeight="1">
      <c r="A1231" s="37"/>
      <c r="B1231" s="43"/>
      <c r="C1231" s="287" t="s">
        <v>326</v>
      </c>
      <c r="D1231" s="287" t="s">
        <v>2733</v>
      </c>
      <c r="E1231" s="15" t="s">
        <v>1</v>
      </c>
      <c r="F1231" s="288">
        <v>120</v>
      </c>
      <c r="G1231" s="37"/>
      <c r="H1231" s="43"/>
    </row>
    <row r="1232" spans="1:8" s="2" customFormat="1" ht="16.8" customHeight="1">
      <c r="A1232" s="37"/>
      <c r="B1232" s="43"/>
      <c r="C1232" s="283" t="s">
        <v>334</v>
      </c>
      <c r="D1232" s="284" t="s">
        <v>334</v>
      </c>
      <c r="E1232" s="285" t="s">
        <v>1</v>
      </c>
      <c r="F1232" s="286">
        <v>33</v>
      </c>
      <c r="G1232" s="37"/>
      <c r="H1232" s="43"/>
    </row>
    <row r="1233" spans="1:8" s="2" customFormat="1" ht="16.8" customHeight="1">
      <c r="A1233" s="37"/>
      <c r="B1233" s="43"/>
      <c r="C1233" s="287" t="s">
        <v>334</v>
      </c>
      <c r="D1233" s="287" t="s">
        <v>551</v>
      </c>
      <c r="E1233" s="15" t="s">
        <v>1</v>
      </c>
      <c r="F1233" s="288">
        <v>33</v>
      </c>
      <c r="G1233" s="37"/>
      <c r="H1233" s="43"/>
    </row>
    <row r="1234" spans="1:8" s="2" customFormat="1" ht="16.8" customHeight="1">
      <c r="A1234" s="37"/>
      <c r="B1234" s="43"/>
      <c r="C1234" s="283" t="s">
        <v>339</v>
      </c>
      <c r="D1234" s="284" t="s">
        <v>339</v>
      </c>
      <c r="E1234" s="285" t="s">
        <v>1</v>
      </c>
      <c r="F1234" s="286">
        <v>53.12</v>
      </c>
      <c r="G1234" s="37"/>
      <c r="H1234" s="43"/>
    </row>
    <row r="1235" spans="1:8" s="2" customFormat="1" ht="16.8" customHeight="1">
      <c r="A1235" s="37"/>
      <c r="B1235" s="43"/>
      <c r="C1235" s="287" t="s">
        <v>1</v>
      </c>
      <c r="D1235" s="287" t="s">
        <v>2740</v>
      </c>
      <c r="E1235" s="15" t="s">
        <v>1</v>
      </c>
      <c r="F1235" s="288">
        <v>0</v>
      </c>
      <c r="G1235" s="37"/>
      <c r="H1235" s="43"/>
    </row>
    <row r="1236" spans="1:8" s="2" customFormat="1" ht="16.8" customHeight="1">
      <c r="A1236" s="37"/>
      <c r="B1236" s="43"/>
      <c r="C1236" s="287" t="s">
        <v>339</v>
      </c>
      <c r="D1236" s="287" t="s">
        <v>2741</v>
      </c>
      <c r="E1236" s="15" t="s">
        <v>1</v>
      </c>
      <c r="F1236" s="288">
        <v>53.12</v>
      </c>
      <c r="G1236" s="37"/>
      <c r="H1236" s="43"/>
    </row>
    <row r="1237" spans="1:8" s="2" customFormat="1" ht="16.8" customHeight="1">
      <c r="A1237" s="37"/>
      <c r="B1237" s="43"/>
      <c r="C1237" s="283" t="s">
        <v>345</v>
      </c>
      <c r="D1237" s="284" t="s">
        <v>345</v>
      </c>
      <c r="E1237" s="285" t="s">
        <v>1</v>
      </c>
      <c r="F1237" s="286">
        <v>265.6</v>
      </c>
      <c r="G1237" s="37"/>
      <c r="H1237" s="43"/>
    </row>
    <row r="1238" spans="1:8" s="2" customFormat="1" ht="16.8" customHeight="1">
      <c r="A1238" s="37"/>
      <c r="B1238" s="43"/>
      <c r="C1238" s="287" t="s">
        <v>1</v>
      </c>
      <c r="D1238" s="287" t="s">
        <v>2743</v>
      </c>
      <c r="E1238" s="15" t="s">
        <v>1</v>
      </c>
      <c r="F1238" s="288">
        <v>0</v>
      </c>
      <c r="G1238" s="37"/>
      <c r="H1238" s="43"/>
    </row>
    <row r="1239" spans="1:8" s="2" customFormat="1" ht="16.8" customHeight="1">
      <c r="A1239" s="37"/>
      <c r="B1239" s="43"/>
      <c r="C1239" s="287" t="s">
        <v>345</v>
      </c>
      <c r="D1239" s="287" t="s">
        <v>2744</v>
      </c>
      <c r="E1239" s="15" t="s">
        <v>1</v>
      </c>
      <c r="F1239" s="288">
        <v>265.6</v>
      </c>
      <c r="G1239" s="37"/>
      <c r="H1239" s="43"/>
    </row>
    <row r="1240" spans="1:8" s="2" customFormat="1" ht="16.8" customHeight="1">
      <c r="A1240" s="37"/>
      <c r="B1240" s="43"/>
      <c r="C1240" s="283" t="s">
        <v>1776</v>
      </c>
      <c r="D1240" s="284" t="s">
        <v>1776</v>
      </c>
      <c r="E1240" s="285" t="s">
        <v>1</v>
      </c>
      <c r="F1240" s="286">
        <v>300</v>
      </c>
      <c r="G1240" s="37"/>
      <c r="H1240" s="43"/>
    </row>
    <row r="1241" spans="1:8" s="2" customFormat="1" ht="16.8" customHeight="1">
      <c r="A1241" s="37"/>
      <c r="B1241" s="43"/>
      <c r="C1241" s="287" t="s">
        <v>1</v>
      </c>
      <c r="D1241" s="287" t="s">
        <v>2747</v>
      </c>
      <c r="E1241" s="15" t="s">
        <v>1</v>
      </c>
      <c r="F1241" s="288">
        <v>0</v>
      </c>
      <c r="G1241" s="37"/>
      <c r="H1241" s="43"/>
    </row>
    <row r="1242" spans="1:8" s="2" customFormat="1" ht="16.8" customHeight="1">
      <c r="A1242" s="37"/>
      <c r="B1242" s="43"/>
      <c r="C1242" s="287" t="s">
        <v>1776</v>
      </c>
      <c r="D1242" s="287" t="s">
        <v>2748</v>
      </c>
      <c r="E1242" s="15" t="s">
        <v>1</v>
      </c>
      <c r="F1242" s="288">
        <v>300</v>
      </c>
      <c r="G1242" s="37"/>
      <c r="H1242" s="43"/>
    </row>
    <row r="1243" spans="1:8" s="2" customFormat="1" ht="16.8" customHeight="1">
      <c r="A1243" s="37"/>
      <c r="B1243" s="43"/>
      <c r="C1243" s="283" t="s">
        <v>365</v>
      </c>
      <c r="D1243" s="284" t="s">
        <v>365</v>
      </c>
      <c r="E1243" s="285" t="s">
        <v>1</v>
      </c>
      <c r="F1243" s="286">
        <v>3300</v>
      </c>
      <c r="G1243" s="37"/>
      <c r="H1243" s="43"/>
    </row>
    <row r="1244" spans="1:8" s="2" customFormat="1" ht="16.8" customHeight="1">
      <c r="A1244" s="37"/>
      <c r="B1244" s="43"/>
      <c r="C1244" s="287" t="s">
        <v>1</v>
      </c>
      <c r="D1244" s="287" t="s">
        <v>2754</v>
      </c>
      <c r="E1244" s="15" t="s">
        <v>1</v>
      </c>
      <c r="F1244" s="288">
        <v>0</v>
      </c>
      <c r="G1244" s="37"/>
      <c r="H1244" s="43"/>
    </row>
    <row r="1245" spans="1:8" s="2" customFormat="1" ht="16.8" customHeight="1">
      <c r="A1245" s="37"/>
      <c r="B1245" s="43"/>
      <c r="C1245" s="287" t="s">
        <v>365</v>
      </c>
      <c r="D1245" s="287" t="s">
        <v>2755</v>
      </c>
      <c r="E1245" s="15" t="s">
        <v>1</v>
      </c>
      <c r="F1245" s="288">
        <v>3300</v>
      </c>
      <c r="G1245" s="37"/>
      <c r="H1245" s="43"/>
    </row>
    <row r="1246" spans="1:8" s="2" customFormat="1" ht="26.4" customHeight="1">
      <c r="A1246" s="37"/>
      <c r="B1246" s="43"/>
      <c r="C1246" s="282" t="s">
        <v>3704</v>
      </c>
      <c r="D1246" s="282" t="s">
        <v>115</v>
      </c>
      <c r="E1246" s="37"/>
      <c r="F1246" s="37"/>
      <c r="G1246" s="37"/>
      <c r="H1246" s="43"/>
    </row>
    <row r="1247" spans="1:8" s="2" customFormat="1" ht="16.8" customHeight="1">
      <c r="A1247" s="37"/>
      <c r="B1247" s="43"/>
      <c r="C1247" s="283" t="s">
        <v>326</v>
      </c>
      <c r="D1247" s="284" t="s">
        <v>326</v>
      </c>
      <c r="E1247" s="285" t="s">
        <v>1</v>
      </c>
      <c r="F1247" s="286">
        <v>56</v>
      </c>
      <c r="G1247" s="37"/>
      <c r="H1247" s="43"/>
    </row>
    <row r="1248" spans="1:8" s="2" customFormat="1" ht="16.8" customHeight="1">
      <c r="A1248" s="37"/>
      <c r="B1248" s="43"/>
      <c r="C1248" s="287" t="s">
        <v>326</v>
      </c>
      <c r="D1248" s="287" t="s">
        <v>2763</v>
      </c>
      <c r="E1248" s="15" t="s">
        <v>1</v>
      </c>
      <c r="F1248" s="288">
        <v>56</v>
      </c>
      <c r="G1248" s="37"/>
      <c r="H1248" s="43"/>
    </row>
    <row r="1249" spans="1:8" s="2" customFormat="1" ht="16.8" customHeight="1">
      <c r="A1249" s="37"/>
      <c r="B1249" s="43"/>
      <c r="C1249" s="283" t="s">
        <v>334</v>
      </c>
      <c r="D1249" s="284" t="s">
        <v>334</v>
      </c>
      <c r="E1249" s="285" t="s">
        <v>1</v>
      </c>
      <c r="F1249" s="286">
        <v>14</v>
      </c>
      <c r="G1249" s="37"/>
      <c r="H1249" s="43"/>
    </row>
    <row r="1250" spans="1:8" s="2" customFormat="1" ht="16.8" customHeight="1">
      <c r="A1250" s="37"/>
      <c r="B1250" s="43"/>
      <c r="C1250" s="287" t="s">
        <v>334</v>
      </c>
      <c r="D1250" s="287" t="s">
        <v>227</v>
      </c>
      <c r="E1250" s="15" t="s">
        <v>1</v>
      </c>
      <c r="F1250" s="288">
        <v>14</v>
      </c>
      <c r="G1250" s="37"/>
      <c r="H1250" s="43"/>
    </row>
    <row r="1251" spans="1:8" s="2" customFormat="1" ht="16.8" customHeight="1">
      <c r="A1251" s="37"/>
      <c r="B1251" s="43"/>
      <c r="C1251" s="283" t="s">
        <v>339</v>
      </c>
      <c r="D1251" s="284" t="s">
        <v>339</v>
      </c>
      <c r="E1251" s="285" t="s">
        <v>1</v>
      </c>
      <c r="F1251" s="286">
        <v>0.27</v>
      </c>
      <c r="G1251" s="37"/>
      <c r="H1251" s="43"/>
    </row>
    <row r="1252" spans="1:8" s="2" customFormat="1" ht="16.8" customHeight="1">
      <c r="A1252" s="37"/>
      <c r="B1252" s="43"/>
      <c r="C1252" s="287" t="s">
        <v>339</v>
      </c>
      <c r="D1252" s="287" t="s">
        <v>2769</v>
      </c>
      <c r="E1252" s="15" t="s">
        <v>1</v>
      </c>
      <c r="F1252" s="288">
        <v>0.27</v>
      </c>
      <c r="G1252" s="37"/>
      <c r="H1252" s="43"/>
    </row>
    <row r="1253" spans="1:8" s="2" customFormat="1" ht="16.8" customHeight="1">
      <c r="A1253" s="37"/>
      <c r="B1253" s="43"/>
      <c r="C1253" s="283" t="s">
        <v>345</v>
      </c>
      <c r="D1253" s="284" t="s">
        <v>345</v>
      </c>
      <c r="E1253" s="285" t="s">
        <v>1</v>
      </c>
      <c r="F1253" s="286">
        <v>9.76</v>
      </c>
      <c r="G1253" s="37"/>
      <c r="H1253" s="43"/>
    </row>
    <row r="1254" spans="1:8" s="2" customFormat="1" ht="16.8" customHeight="1">
      <c r="A1254" s="37"/>
      <c r="B1254" s="43"/>
      <c r="C1254" s="287" t="s">
        <v>1</v>
      </c>
      <c r="D1254" s="287" t="s">
        <v>2774</v>
      </c>
      <c r="E1254" s="15" t="s">
        <v>1</v>
      </c>
      <c r="F1254" s="288">
        <v>0</v>
      </c>
      <c r="G1254" s="37"/>
      <c r="H1254" s="43"/>
    </row>
    <row r="1255" spans="1:8" s="2" customFormat="1" ht="16.8" customHeight="1">
      <c r="A1255" s="37"/>
      <c r="B1255" s="43"/>
      <c r="C1255" s="287" t="s">
        <v>345</v>
      </c>
      <c r="D1255" s="287" t="s">
        <v>2775</v>
      </c>
      <c r="E1255" s="15" t="s">
        <v>1</v>
      </c>
      <c r="F1255" s="288">
        <v>9.76</v>
      </c>
      <c r="G1255" s="37"/>
      <c r="H1255" s="43"/>
    </row>
    <row r="1256" spans="1:8" s="2" customFormat="1" ht="16.8" customHeight="1">
      <c r="A1256" s="37"/>
      <c r="B1256" s="43"/>
      <c r="C1256" s="283" t="s">
        <v>1776</v>
      </c>
      <c r="D1256" s="284" t="s">
        <v>1776</v>
      </c>
      <c r="E1256" s="285" t="s">
        <v>1</v>
      </c>
      <c r="F1256" s="286">
        <v>10.03</v>
      </c>
      <c r="G1256" s="37"/>
      <c r="H1256" s="43"/>
    </row>
    <row r="1257" spans="1:8" s="2" customFormat="1" ht="16.8" customHeight="1">
      <c r="A1257" s="37"/>
      <c r="B1257" s="43"/>
      <c r="C1257" s="287" t="s">
        <v>1</v>
      </c>
      <c r="D1257" s="287" t="s">
        <v>2779</v>
      </c>
      <c r="E1257" s="15" t="s">
        <v>1</v>
      </c>
      <c r="F1257" s="288">
        <v>0</v>
      </c>
      <c r="G1257" s="37"/>
      <c r="H1257" s="43"/>
    </row>
    <row r="1258" spans="1:8" s="2" customFormat="1" ht="16.8" customHeight="1">
      <c r="A1258" s="37"/>
      <c r="B1258" s="43"/>
      <c r="C1258" s="287" t="s">
        <v>1776</v>
      </c>
      <c r="D1258" s="287" t="s">
        <v>2780</v>
      </c>
      <c r="E1258" s="15" t="s">
        <v>1</v>
      </c>
      <c r="F1258" s="288">
        <v>10.03</v>
      </c>
      <c r="G1258" s="37"/>
      <c r="H1258" s="43"/>
    </row>
    <row r="1259" spans="1:8" s="2" customFormat="1" ht="16.8" customHeight="1">
      <c r="A1259" s="37"/>
      <c r="B1259" s="43"/>
      <c r="C1259" s="283" t="s">
        <v>356</v>
      </c>
      <c r="D1259" s="284" t="s">
        <v>356</v>
      </c>
      <c r="E1259" s="285" t="s">
        <v>1</v>
      </c>
      <c r="F1259" s="286">
        <v>9.75</v>
      </c>
      <c r="G1259" s="37"/>
      <c r="H1259" s="43"/>
    </row>
    <row r="1260" spans="1:8" s="2" customFormat="1" ht="16.8" customHeight="1">
      <c r="A1260" s="37"/>
      <c r="B1260" s="43"/>
      <c r="C1260" s="287" t="s">
        <v>1</v>
      </c>
      <c r="D1260" s="287" t="s">
        <v>2774</v>
      </c>
      <c r="E1260" s="15" t="s">
        <v>1</v>
      </c>
      <c r="F1260" s="288">
        <v>0</v>
      </c>
      <c r="G1260" s="37"/>
      <c r="H1260" s="43"/>
    </row>
    <row r="1261" spans="1:8" s="2" customFormat="1" ht="16.8" customHeight="1">
      <c r="A1261" s="37"/>
      <c r="B1261" s="43"/>
      <c r="C1261" s="287" t="s">
        <v>356</v>
      </c>
      <c r="D1261" s="287" t="s">
        <v>2784</v>
      </c>
      <c r="E1261" s="15" t="s">
        <v>1</v>
      </c>
      <c r="F1261" s="288">
        <v>9.75</v>
      </c>
      <c r="G1261" s="37"/>
      <c r="H1261" s="43"/>
    </row>
    <row r="1262" spans="1:8" s="2" customFormat="1" ht="16.8" customHeight="1">
      <c r="A1262" s="37"/>
      <c r="B1262" s="43"/>
      <c r="C1262" s="283" t="s">
        <v>365</v>
      </c>
      <c r="D1262" s="284" t="s">
        <v>365</v>
      </c>
      <c r="E1262" s="285" t="s">
        <v>1</v>
      </c>
      <c r="F1262" s="286">
        <v>4.13</v>
      </c>
      <c r="G1262" s="37"/>
      <c r="H1262" s="43"/>
    </row>
    <row r="1263" spans="1:8" s="2" customFormat="1" ht="16.8" customHeight="1">
      <c r="A1263" s="37"/>
      <c r="B1263" s="43"/>
      <c r="C1263" s="287" t="s">
        <v>1</v>
      </c>
      <c r="D1263" s="287" t="s">
        <v>2774</v>
      </c>
      <c r="E1263" s="15" t="s">
        <v>1</v>
      </c>
      <c r="F1263" s="288">
        <v>0</v>
      </c>
      <c r="G1263" s="37"/>
      <c r="H1263" s="43"/>
    </row>
    <row r="1264" spans="1:8" s="2" customFormat="1" ht="16.8" customHeight="1">
      <c r="A1264" s="37"/>
      <c r="B1264" s="43"/>
      <c r="C1264" s="287" t="s">
        <v>365</v>
      </c>
      <c r="D1264" s="287" t="s">
        <v>2788</v>
      </c>
      <c r="E1264" s="15" t="s">
        <v>1</v>
      </c>
      <c r="F1264" s="288">
        <v>4.13</v>
      </c>
      <c r="G1264" s="37"/>
      <c r="H1264" s="43"/>
    </row>
    <row r="1265" spans="1:8" s="2" customFormat="1" ht="16.8" customHeight="1">
      <c r="A1265" s="37"/>
      <c r="B1265" s="43"/>
      <c r="C1265" s="283" t="s">
        <v>1788</v>
      </c>
      <c r="D1265" s="284" t="s">
        <v>1788</v>
      </c>
      <c r="E1265" s="285" t="s">
        <v>1</v>
      </c>
      <c r="F1265" s="286">
        <v>9.75</v>
      </c>
      <c r="G1265" s="37"/>
      <c r="H1265" s="43"/>
    </row>
    <row r="1266" spans="1:8" s="2" customFormat="1" ht="16.8" customHeight="1">
      <c r="A1266" s="37"/>
      <c r="B1266" s="43"/>
      <c r="C1266" s="287" t="s">
        <v>1</v>
      </c>
      <c r="D1266" s="287" t="s">
        <v>2774</v>
      </c>
      <c r="E1266" s="15" t="s">
        <v>1</v>
      </c>
      <c r="F1266" s="288">
        <v>0</v>
      </c>
      <c r="G1266" s="37"/>
      <c r="H1266" s="43"/>
    </row>
    <row r="1267" spans="1:8" s="2" customFormat="1" ht="16.8" customHeight="1">
      <c r="A1267" s="37"/>
      <c r="B1267" s="43"/>
      <c r="C1267" s="287" t="s">
        <v>1788</v>
      </c>
      <c r="D1267" s="287" t="s">
        <v>2784</v>
      </c>
      <c r="E1267" s="15" t="s">
        <v>1</v>
      </c>
      <c r="F1267" s="288">
        <v>9.75</v>
      </c>
      <c r="G1267" s="37"/>
      <c r="H1267" s="43"/>
    </row>
    <row r="1268" spans="1:8" s="2" customFormat="1" ht="26.4" customHeight="1">
      <c r="A1268" s="37"/>
      <c r="B1268" s="43"/>
      <c r="C1268" s="282" t="s">
        <v>3705</v>
      </c>
      <c r="D1268" s="282" t="s">
        <v>118</v>
      </c>
      <c r="E1268" s="37"/>
      <c r="F1268" s="37"/>
      <c r="G1268" s="37"/>
      <c r="H1268" s="43"/>
    </row>
    <row r="1269" spans="1:8" s="2" customFormat="1" ht="16.8" customHeight="1">
      <c r="A1269" s="37"/>
      <c r="B1269" s="43"/>
      <c r="C1269" s="283" t="s">
        <v>326</v>
      </c>
      <c r="D1269" s="284" t="s">
        <v>326</v>
      </c>
      <c r="E1269" s="285" t="s">
        <v>1</v>
      </c>
      <c r="F1269" s="286">
        <v>3.75</v>
      </c>
      <c r="G1269" s="37"/>
      <c r="H1269" s="43"/>
    </row>
    <row r="1270" spans="1:8" s="2" customFormat="1" ht="16.8" customHeight="1">
      <c r="A1270" s="37"/>
      <c r="B1270" s="43"/>
      <c r="C1270" s="287" t="s">
        <v>326</v>
      </c>
      <c r="D1270" s="287" t="s">
        <v>2805</v>
      </c>
      <c r="E1270" s="15" t="s">
        <v>1</v>
      </c>
      <c r="F1270" s="288">
        <v>3.75</v>
      </c>
      <c r="G1270" s="37"/>
      <c r="H1270" s="43"/>
    </row>
    <row r="1271" spans="1:8" s="2" customFormat="1" ht="16.8" customHeight="1">
      <c r="A1271" s="37"/>
      <c r="B1271" s="43"/>
      <c r="C1271" s="283" t="s">
        <v>381</v>
      </c>
      <c r="D1271" s="284" t="s">
        <v>381</v>
      </c>
      <c r="E1271" s="285" t="s">
        <v>1</v>
      </c>
      <c r="F1271" s="286">
        <v>42.35</v>
      </c>
      <c r="G1271" s="37"/>
      <c r="H1271" s="43"/>
    </row>
    <row r="1272" spans="1:8" s="2" customFormat="1" ht="16.8" customHeight="1">
      <c r="A1272" s="37"/>
      <c r="B1272" s="43"/>
      <c r="C1272" s="287" t="s">
        <v>381</v>
      </c>
      <c r="D1272" s="287" t="s">
        <v>2835</v>
      </c>
      <c r="E1272" s="15" t="s">
        <v>1</v>
      </c>
      <c r="F1272" s="288">
        <v>42.35</v>
      </c>
      <c r="G1272" s="37"/>
      <c r="H1272" s="43"/>
    </row>
    <row r="1273" spans="1:8" s="2" customFormat="1" ht="16.8" customHeight="1">
      <c r="A1273" s="37"/>
      <c r="B1273" s="43"/>
      <c r="C1273" s="283" t="s">
        <v>1122</v>
      </c>
      <c r="D1273" s="284" t="s">
        <v>1122</v>
      </c>
      <c r="E1273" s="285" t="s">
        <v>1</v>
      </c>
      <c r="F1273" s="286">
        <v>2616</v>
      </c>
      <c r="G1273" s="37"/>
      <c r="H1273" s="43"/>
    </row>
    <row r="1274" spans="1:8" s="2" customFormat="1" ht="16.8" customHeight="1">
      <c r="A1274" s="37"/>
      <c r="B1274" s="43"/>
      <c r="C1274" s="287" t="s">
        <v>1122</v>
      </c>
      <c r="D1274" s="287" t="s">
        <v>3253</v>
      </c>
      <c r="E1274" s="15" t="s">
        <v>1</v>
      </c>
      <c r="F1274" s="288">
        <v>2616</v>
      </c>
      <c r="G1274" s="37"/>
      <c r="H1274" s="43"/>
    </row>
    <row r="1275" spans="1:8" s="2" customFormat="1" ht="16.8" customHeight="1">
      <c r="A1275" s="37"/>
      <c r="B1275" s="43"/>
      <c r="C1275" s="283" t="s">
        <v>1128</v>
      </c>
      <c r="D1275" s="284" t="s">
        <v>1128</v>
      </c>
      <c r="E1275" s="285" t="s">
        <v>1</v>
      </c>
      <c r="F1275" s="286">
        <v>2616</v>
      </c>
      <c r="G1275" s="37"/>
      <c r="H1275" s="43"/>
    </row>
    <row r="1276" spans="1:8" s="2" customFormat="1" ht="16.8" customHeight="1">
      <c r="A1276" s="37"/>
      <c r="B1276" s="43"/>
      <c r="C1276" s="287" t="s">
        <v>1128</v>
      </c>
      <c r="D1276" s="287" t="s">
        <v>3253</v>
      </c>
      <c r="E1276" s="15" t="s">
        <v>1</v>
      </c>
      <c r="F1276" s="288">
        <v>2616</v>
      </c>
      <c r="G1276" s="37"/>
      <c r="H1276" s="43"/>
    </row>
    <row r="1277" spans="1:8" s="2" customFormat="1" ht="16.8" customHeight="1">
      <c r="A1277" s="37"/>
      <c r="B1277" s="43"/>
      <c r="C1277" s="283" t="s">
        <v>2438</v>
      </c>
      <c r="D1277" s="284" t="s">
        <v>2438</v>
      </c>
      <c r="E1277" s="285" t="s">
        <v>1</v>
      </c>
      <c r="F1277" s="286">
        <v>500.2</v>
      </c>
      <c r="G1277" s="37"/>
      <c r="H1277" s="43"/>
    </row>
    <row r="1278" spans="1:8" s="2" customFormat="1" ht="16.8" customHeight="1">
      <c r="A1278" s="37"/>
      <c r="B1278" s="43"/>
      <c r="C1278" s="287" t="s">
        <v>2438</v>
      </c>
      <c r="D1278" s="287" t="s">
        <v>3262</v>
      </c>
      <c r="E1278" s="15" t="s">
        <v>1</v>
      </c>
      <c r="F1278" s="288">
        <v>500.2</v>
      </c>
      <c r="G1278" s="37"/>
      <c r="H1278" s="43"/>
    </row>
    <row r="1279" spans="1:8" s="2" customFormat="1" ht="16.8" customHeight="1">
      <c r="A1279" s="37"/>
      <c r="B1279" s="43"/>
      <c r="C1279" s="283" t="s">
        <v>2441</v>
      </c>
      <c r="D1279" s="284" t="s">
        <v>2441</v>
      </c>
      <c r="E1279" s="285" t="s">
        <v>1</v>
      </c>
      <c r="F1279" s="286">
        <v>127.92</v>
      </c>
      <c r="G1279" s="37"/>
      <c r="H1279" s="43"/>
    </row>
    <row r="1280" spans="1:8" s="2" customFormat="1" ht="16.8" customHeight="1">
      <c r="A1280" s="37"/>
      <c r="B1280" s="43"/>
      <c r="C1280" s="287" t="s">
        <v>2441</v>
      </c>
      <c r="D1280" s="287" t="s">
        <v>3268</v>
      </c>
      <c r="E1280" s="15" t="s">
        <v>1</v>
      </c>
      <c r="F1280" s="288">
        <v>127.92</v>
      </c>
      <c r="G1280" s="37"/>
      <c r="H1280" s="43"/>
    </row>
    <row r="1281" spans="1:8" s="2" customFormat="1" ht="16.8" customHeight="1">
      <c r="A1281" s="37"/>
      <c r="B1281" s="43"/>
      <c r="C1281" s="283" t="s">
        <v>2447</v>
      </c>
      <c r="D1281" s="284" t="s">
        <v>2447</v>
      </c>
      <c r="E1281" s="285" t="s">
        <v>1</v>
      </c>
      <c r="F1281" s="286">
        <v>5.1</v>
      </c>
      <c r="G1281" s="37"/>
      <c r="H1281" s="43"/>
    </row>
    <row r="1282" spans="1:8" s="2" customFormat="1" ht="16.8" customHeight="1">
      <c r="A1282" s="37"/>
      <c r="B1282" s="43"/>
      <c r="C1282" s="287" t="s">
        <v>2447</v>
      </c>
      <c r="D1282" s="287" t="s">
        <v>3275</v>
      </c>
      <c r="E1282" s="15" t="s">
        <v>1</v>
      </c>
      <c r="F1282" s="288">
        <v>5.1</v>
      </c>
      <c r="G1282" s="37"/>
      <c r="H1282" s="43"/>
    </row>
    <row r="1283" spans="1:8" s="2" customFormat="1" ht="16.8" customHeight="1">
      <c r="A1283" s="37"/>
      <c r="B1283" s="43"/>
      <c r="C1283" s="283" t="s">
        <v>2450</v>
      </c>
      <c r="D1283" s="284" t="s">
        <v>2450</v>
      </c>
      <c r="E1283" s="285" t="s">
        <v>1</v>
      </c>
      <c r="F1283" s="286">
        <v>5.1</v>
      </c>
      <c r="G1283" s="37"/>
      <c r="H1283" s="43"/>
    </row>
    <row r="1284" spans="1:8" s="2" customFormat="1" ht="16.8" customHeight="1">
      <c r="A1284" s="37"/>
      <c r="B1284" s="43"/>
      <c r="C1284" s="287" t="s">
        <v>2450</v>
      </c>
      <c r="D1284" s="287" t="s">
        <v>3264</v>
      </c>
      <c r="E1284" s="15" t="s">
        <v>1</v>
      </c>
      <c r="F1284" s="288">
        <v>5.1</v>
      </c>
      <c r="G1284" s="37"/>
      <c r="H1284" s="43"/>
    </row>
    <row r="1285" spans="1:8" s="2" customFormat="1" ht="16.8" customHeight="1">
      <c r="A1285" s="37"/>
      <c r="B1285" s="43"/>
      <c r="C1285" s="283" t="s">
        <v>2457</v>
      </c>
      <c r="D1285" s="284" t="s">
        <v>2457</v>
      </c>
      <c r="E1285" s="285" t="s">
        <v>1</v>
      </c>
      <c r="F1285" s="286">
        <v>6.8</v>
      </c>
      <c r="G1285" s="37"/>
      <c r="H1285" s="43"/>
    </row>
    <row r="1286" spans="1:8" s="2" customFormat="1" ht="16.8" customHeight="1">
      <c r="A1286" s="37"/>
      <c r="B1286" s="43"/>
      <c r="C1286" s="287" t="s">
        <v>2457</v>
      </c>
      <c r="D1286" s="287" t="s">
        <v>3287</v>
      </c>
      <c r="E1286" s="15" t="s">
        <v>1</v>
      </c>
      <c r="F1286" s="288">
        <v>6.8</v>
      </c>
      <c r="G1286" s="37"/>
      <c r="H1286" s="43"/>
    </row>
    <row r="1287" spans="1:8" s="2" customFormat="1" ht="16.8" customHeight="1">
      <c r="A1287" s="37"/>
      <c r="B1287" s="43"/>
      <c r="C1287" s="283" t="s">
        <v>2460</v>
      </c>
      <c r="D1287" s="284" t="s">
        <v>2460</v>
      </c>
      <c r="E1287" s="285" t="s">
        <v>1</v>
      </c>
      <c r="F1287" s="286">
        <v>654</v>
      </c>
      <c r="G1287" s="37"/>
      <c r="H1287" s="43"/>
    </row>
    <row r="1288" spans="1:8" s="2" customFormat="1" ht="16.8" customHeight="1">
      <c r="A1288" s="37"/>
      <c r="B1288" s="43"/>
      <c r="C1288" s="287" t="s">
        <v>2460</v>
      </c>
      <c r="D1288" s="287" t="s">
        <v>3290</v>
      </c>
      <c r="E1288" s="15" t="s">
        <v>1</v>
      </c>
      <c r="F1288" s="288">
        <v>654</v>
      </c>
      <c r="G1288" s="37"/>
      <c r="H1288" s="43"/>
    </row>
    <row r="1289" spans="1:8" s="2" customFormat="1" ht="16.8" customHeight="1">
      <c r="A1289" s="37"/>
      <c r="B1289" s="43"/>
      <c r="C1289" s="283" t="s">
        <v>2463</v>
      </c>
      <c r="D1289" s="284" t="s">
        <v>2463</v>
      </c>
      <c r="E1289" s="285" t="s">
        <v>1</v>
      </c>
      <c r="F1289" s="286">
        <v>2.806</v>
      </c>
      <c r="G1289" s="37"/>
      <c r="H1289" s="43"/>
    </row>
    <row r="1290" spans="1:8" s="2" customFormat="1" ht="16.8" customHeight="1">
      <c r="A1290" s="37"/>
      <c r="B1290" s="43"/>
      <c r="C1290" s="287" t="s">
        <v>2463</v>
      </c>
      <c r="D1290" s="287" t="s">
        <v>3296</v>
      </c>
      <c r="E1290" s="15" t="s">
        <v>1</v>
      </c>
      <c r="F1290" s="288">
        <v>2.806</v>
      </c>
      <c r="G1290" s="37"/>
      <c r="H1290" s="43"/>
    </row>
    <row r="1291" spans="1:8" s="2" customFormat="1" ht="16.8" customHeight="1">
      <c r="A1291" s="37"/>
      <c r="B1291" s="43"/>
      <c r="C1291" s="283" t="s">
        <v>1167</v>
      </c>
      <c r="D1291" s="284" t="s">
        <v>1167</v>
      </c>
      <c r="E1291" s="285" t="s">
        <v>1</v>
      </c>
      <c r="F1291" s="286">
        <v>6</v>
      </c>
      <c r="G1291" s="37"/>
      <c r="H1291" s="43"/>
    </row>
    <row r="1292" spans="1:8" s="2" customFormat="1" ht="16.8" customHeight="1">
      <c r="A1292" s="37"/>
      <c r="B1292" s="43"/>
      <c r="C1292" s="287" t="s">
        <v>1167</v>
      </c>
      <c r="D1292" s="287" t="s">
        <v>3298</v>
      </c>
      <c r="E1292" s="15" t="s">
        <v>1</v>
      </c>
      <c r="F1292" s="288">
        <v>6</v>
      </c>
      <c r="G1292" s="37"/>
      <c r="H1292" s="43"/>
    </row>
    <row r="1293" spans="1:8" s="2" customFormat="1" ht="16.8" customHeight="1">
      <c r="A1293" s="37"/>
      <c r="B1293" s="43"/>
      <c r="C1293" s="283" t="s">
        <v>389</v>
      </c>
      <c r="D1293" s="284" t="s">
        <v>389</v>
      </c>
      <c r="E1293" s="285" t="s">
        <v>1</v>
      </c>
      <c r="F1293" s="286">
        <v>61.275</v>
      </c>
      <c r="G1293" s="37"/>
      <c r="H1293" s="43"/>
    </row>
    <row r="1294" spans="1:8" s="2" customFormat="1" ht="16.8" customHeight="1">
      <c r="A1294" s="37"/>
      <c r="B1294" s="43"/>
      <c r="C1294" s="287" t="s">
        <v>389</v>
      </c>
      <c r="D1294" s="287" t="s">
        <v>2842</v>
      </c>
      <c r="E1294" s="15" t="s">
        <v>1</v>
      </c>
      <c r="F1294" s="288">
        <v>61.275</v>
      </c>
      <c r="G1294" s="37"/>
      <c r="H1294" s="43"/>
    </row>
    <row r="1295" spans="1:8" s="2" customFormat="1" ht="16.8" customHeight="1">
      <c r="A1295" s="37"/>
      <c r="B1295" s="43"/>
      <c r="C1295" s="283" t="s">
        <v>1173</v>
      </c>
      <c r="D1295" s="284" t="s">
        <v>1173</v>
      </c>
      <c r="E1295" s="285" t="s">
        <v>1</v>
      </c>
      <c r="F1295" s="286">
        <v>3.564</v>
      </c>
      <c r="G1295" s="37"/>
      <c r="H1295" s="43"/>
    </row>
    <row r="1296" spans="1:8" s="2" customFormat="1" ht="16.8" customHeight="1">
      <c r="A1296" s="37"/>
      <c r="B1296" s="43"/>
      <c r="C1296" s="287" t="s">
        <v>1173</v>
      </c>
      <c r="D1296" s="287" t="s">
        <v>3300</v>
      </c>
      <c r="E1296" s="15" t="s">
        <v>1</v>
      </c>
      <c r="F1296" s="288">
        <v>3.564</v>
      </c>
      <c r="G1296" s="37"/>
      <c r="H1296" s="43"/>
    </row>
    <row r="1297" spans="1:8" s="2" customFormat="1" ht="16.8" customHeight="1">
      <c r="A1297" s="37"/>
      <c r="B1297" s="43"/>
      <c r="C1297" s="283" t="s">
        <v>1179</v>
      </c>
      <c r="D1297" s="284" t="s">
        <v>1179</v>
      </c>
      <c r="E1297" s="285" t="s">
        <v>1</v>
      </c>
      <c r="F1297" s="286">
        <v>184.538</v>
      </c>
      <c r="G1297" s="37"/>
      <c r="H1297" s="43"/>
    </row>
    <row r="1298" spans="1:8" s="2" customFormat="1" ht="16.8" customHeight="1">
      <c r="A1298" s="37"/>
      <c r="B1298" s="43"/>
      <c r="C1298" s="287" t="s">
        <v>1</v>
      </c>
      <c r="D1298" s="287" t="s">
        <v>3302</v>
      </c>
      <c r="E1298" s="15" t="s">
        <v>1</v>
      </c>
      <c r="F1298" s="288">
        <v>0</v>
      </c>
      <c r="G1298" s="37"/>
      <c r="H1298" s="43"/>
    </row>
    <row r="1299" spans="1:8" s="2" customFormat="1" ht="16.8" customHeight="1">
      <c r="A1299" s="37"/>
      <c r="B1299" s="43"/>
      <c r="C1299" s="287" t="s">
        <v>1179</v>
      </c>
      <c r="D1299" s="287" t="s">
        <v>3303</v>
      </c>
      <c r="E1299" s="15" t="s">
        <v>1</v>
      </c>
      <c r="F1299" s="288">
        <v>184.538</v>
      </c>
      <c r="G1299" s="37"/>
      <c r="H1299" s="43"/>
    </row>
    <row r="1300" spans="1:8" s="2" customFormat="1" ht="16.8" customHeight="1">
      <c r="A1300" s="37"/>
      <c r="B1300" s="43"/>
      <c r="C1300" s="283" t="s">
        <v>1185</v>
      </c>
      <c r="D1300" s="284" t="s">
        <v>1185</v>
      </c>
      <c r="E1300" s="285" t="s">
        <v>1</v>
      </c>
      <c r="F1300" s="286">
        <v>32.2</v>
      </c>
      <c r="G1300" s="37"/>
      <c r="H1300" s="43"/>
    </row>
    <row r="1301" spans="1:8" s="2" customFormat="1" ht="16.8" customHeight="1">
      <c r="A1301" s="37"/>
      <c r="B1301" s="43"/>
      <c r="C1301" s="287" t="s">
        <v>1185</v>
      </c>
      <c r="D1301" s="287" t="s">
        <v>3314</v>
      </c>
      <c r="E1301" s="15" t="s">
        <v>1</v>
      </c>
      <c r="F1301" s="288">
        <v>32.2</v>
      </c>
      <c r="G1301" s="37"/>
      <c r="H1301" s="43"/>
    </row>
    <row r="1302" spans="1:8" s="2" customFormat="1" ht="16.8" customHeight="1">
      <c r="A1302" s="37"/>
      <c r="B1302" s="43"/>
      <c r="C1302" s="283" t="s">
        <v>1192</v>
      </c>
      <c r="D1302" s="284" t="s">
        <v>1192</v>
      </c>
      <c r="E1302" s="285" t="s">
        <v>1</v>
      </c>
      <c r="F1302" s="286">
        <v>10.5</v>
      </c>
      <c r="G1302" s="37"/>
      <c r="H1302" s="43"/>
    </row>
    <row r="1303" spans="1:8" s="2" customFormat="1" ht="16.8" customHeight="1">
      <c r="A1303" s="37"/>
      <c r="B1303" s="43"/>
      <c r="C1303" s="287" t="s">
        <v>1192</v>
      </c>
      <c r="D1303" s="287" t="s">
        <v>3318</v>
      </c>
      <c r="E1303" s="15" t="s">
        <v>1</v>
      </c>
      <c r="F1303" s="288">
        <v>10.5</v>
      </c>
      <c r="G1303" s="37"/>
      <c r="H1303" s="43"/>
    </row>
    <row r="1304" spans="1:8" s="2" customFormat="1" ht="16.8" customHeight="1">
      <c r="A1304" s="37"/>
      <c r="B1304" s="43"/>
      <c r="C1304" s="283" t="s">
        <v>1207</v>
      </c>
      <c r="D1304" s="284" t="s">
        <v>1207</v>
      </c>
      <c r="E1304" s="285" t="s">
        <v>1</v>
      </c>
      <c r="F1304" s="286">
        <v>847.207</v>
      </c>
      <c r="G1304" s="37"/>
      <c r="H1304" s="43"/>
    </row>
    <row r="1305" spans="1:8" s="2" customFormat="1" ht="16.8" customHeight="1">
      <c r="A1305" s="37"/>
      <c r="B1305" s="43"/>
      <c r="C1305" s="287" t="s">
        <v>1207</v>
      </c>
      <c r="D1305" s="287" t="s">
        <v>3320</v>
      </c>
      <c r="E1305" s="15" t="s">
        <v>1</v>
      </c>
      <c r="F1305" s="288">
        <v>847.207</v>
      </c>
      <c r="G1305" s="37"/>
      <c r="H1305" s="43"/>
    </row>
    <row r="1306" spans="1:8" s="2" customFormat="1" ht="16.8" customHeight="1">
      <c r="A1306" s="37"/>
      <c r="B1306" s="43"/>
      <c r="C1306" s="283" t="s">
        <v>1214</v>
      </c>
      <c r="D1306" s="284" t="s">
        <v>1214</v>
      </c>
      <c r="E1306" s="285" t="s">
        <v>1</v>
      </c>
      <c r="F1306" s="286">
        <v>1030.814</v>
      </c>
      <c r="G1306" s="37"/>
      <c r="H1306" s="43"/>
    </row>
    <row r="1307" spans="1:8" s="2" customFormat="1" ht="16.8" customHeight="1">
      <c r="A1307" s="37"/>
      <c r="B1307" s="43"/>
      <c r="C1307" s="287" t="s">
        <v>1</v>
      </c>
      <c r="D1307" s="287" t="s">
        <v>1697</v>
      </c>
      <c r="E1307" s="15" t="s">
        <v>1</v>
      </c>
      <c r="F1307" s="288">
        <v>0</v>
      </c>
      <c r="G1307" s="37"/>
      <c r="H1307" s="43"/>
    </row>
    <row r="1308" spans="1:8" s="2" customFormat="1" ht="16.8" customHeight="1">
      <c r="A1308" s="37"/>
      <c r="B1308" s="43"/>
      <c r="C1308" s="287" t="s">
        <v>1214</v>
      </c>
      <c r="D1308" s="287" t="s">
        <v>3324</v>
      </c>
      <c r="E1308" s="15" t="s">
        <v>1</v>
      </c>
      <c r="F1308" s="288">
        <v>1030.814</v>
      </c>
      <c r="G1308" s="37"/>
      <c r="H1308" s="43"/>
    </row>
    <row r="1309" spans="1:8" s="2" customFormat="1" ht="16.8" customHeight="1">
      <c r="A1309" s="37"/>
      <c r="B1309" s="43"/>
      <c r="C1309" s="283" t="s">
        <v>2494</v>
      </c>
      <c r="D1309" s="284" t="s">
        <v>2494</v>
      </c>
      <c r="E1309" s="285" t="s">
        <v>1</v>
      </c>
      <c r="F1309" s="286">
        <v>8.874</v>
      </c>
      <c r="G1309" s="37"/>
      <c r="H1309" s="43"/>
    </row>
    <row r="1310" spans="1:8" s="2" customFormat="1" ht="16.8" customHeight="1">
      <c r="A1310" s="37"/>
      <c r="B1310" s="43"/>
      <c r="C1310" s="287" t="s">
        <v>1</v>
      </c>
      <c r="D1310" s="287" t="s">
        <v>3328</v>
      </c>
      <c r="E1310" s="15" t="s">
        <v>1</v>
      </c>
      <c r="F1310" s="288">
        <v>0</v>
      </c>
      <c r="G1310" s="37"/>
      <c r="H1310" s="43"/>
    </row>
    <row r="1311" spans="1:8" s="2" customFormat="1" ht="16.8" customHeight="1">
      <c r="A1311" s="37"/>
      <c r="B1311" s="43"/>
      <c r="C1311" s="287" t="s">
        <v>2494</v>
      </c>
      <c r="D1311" s="287" t="s">
        <v>3329</v>
      </c>
      <c r="E1311" s="15" t="s">
        <v>1</v>
      </c>
      <c r="F1311" s="288">
        <v>8.874</v>
      </c>
      <c r="G1311" s="37"/>
      <c r="H1311" s="43"/>
    </row>
    <row r="1312" spans="1:8" s="2" customFormat="1" ht="16.8" customHeight="1">
      <c r="A1312" s="37"/>
      <c r="B1312" s="43"/>
      <c r="C1312" s="283" t="s">
        <v>1224</v>
      </c>
      <c r="D1312" s="284" t="s">
        <v>1224</v>
      </c>
      <c r="E1312" s="285" t="s">
        <v>1</v>
      </c>
      <c r="F1312" s="286">
        <v>1030.814</v>
      </c>
      <c r="G1312" s="37"/>
      <c r="H1312" s="43"/>
    </row>
    <row r="1313" spans="1:8" s="2" customFormat="1" ht="16.8" customHeight="1">
      <c r="A1313" s="37"/>
      <c r="B1313" s="43"/>
      <c r="C1313" s="287" t="s">
        <v>1224</v>
      </c>
      <c r="D1313" s="287" t="s">
        <v>3335</v>
      </c>
      <c r="E1313" s="15" t="s">
        <v>1</v>
      </c>
      <c r="F1313" s="288">
        <v>1030.814</v>
      </c>
      <c r="G1313" s="37"/>
      <c r="H1313" s="43"/>
    </row>
    <row r="1314" spans="1:8" s="2" customFormat="1" ht="16.8" customHeight="1">
      <c r="A1314" s="37"/>
      <c r="B1314" s="43"/>
      <c r="C1314" s="283" t="s">
        <v>2501</v>
      </c>
      <c r="D1314" s="284" t="s">
        <v>2501</v>
      </c>
      <c r="E1314" s="285" t="s">
        <v>1</v>
      </c>
      <c r="F1314" s="286">
        <v>8.874</v>
      </c>
      <c r="G1314" s="37"/>
      <c r="H1314" s="43"/>
    </row>
    <row r="1315" spans="1:8" s="2" customFormat="1" ht="16.8" customHeight="1">
      <c r="A1315" s="37"/>
      <c r="B1315" s="43"/>
      <c r="C1315" s="287" t="s">
        <v>2501</v>
      </c>
      <c r="D1315" s="287" t="s">
        <v>3337</v>
      </c>
      <c r="E1315" s="15" t="s">
        <v>1</v>
      </c>
      <c r="F1315" s="288">
        <v>8.874</v>
      </c>
      <c r="G1315" s="37"/>
      <c r="H1315" s="43"/>
    </row>
    <row r="1316" spans="1:8" s="2" customFormat="1" ht="16.8" customHeight="1">
      <c r="A1316" s="37"/>
      <c r="B1316" s="43"/>
      <c r="C1316" s="283" t="s">
        <v>3339</v>
      </c>
      <c r="D1316" s="284" t="s">
        <v>3339</v>
      </c>
      <c r="E1316" s="285" t="s">
        <v>1</v>
      </c>
      <c r="F1316" s="286">
        <v>1030.814</v>
      </c>
      <c r="G1316" s="37"/>
      <c r="H1316" s="43"/>
    </row>
    <row r="1317" spans="1:8" s="2" customFormat="1" ht="16.8" customHeight="1">
      <c r="A1317" s="37"/>
      <c r="B1317" s="43"/>
      <c r="C1317" s="287" t="s">
        <v>3339</v>
      </c>
      <c r="D1317" s="287" t="s">
        <v>3340</v>
      </c>
      <c r="E1317" s="15" t="s">
        <v>1</v>
      </c>
      <c r="F1317" s="288">
        <v>1030.814</v>
      </c>
      <c r="G1317" s="37"/>
      <c r="H1317" s="43"/>
    </row>
    <row r="1318" spans="1:8" s="2" customFormat="1" ht="16.8" customHeight="1">
      <c r="A1318" s="37"/>
      <c r="B1318" s="43"/>
      <c r="C1318" s="283" t="s">
        <v>395</v>
      </c>
      <c r="D1318" s="284" t="s">
        <v>395</v>
      </c>
      <c r="E1318" s="285" t="s">
        <v>1</v>
      </c>
      <c r="F1318" s="286">
        <v>18.15</v>
      </c>
      <c r="G1318" s="37"/>
      <c r="H1318" s="43"/>
    </row>
    <row r="1319" spans="1:8" s="2" customFormat="1" ht="16.8" customHeight="1">
      <c r="A1319" s="37"/>
      <c r="B1319" s="43"/>
      <c r="C1319" s="287" t="s">
        <v>395</v>
      </c>
      <c r="D1319" s="287" t="s">
        <v>2844</v>
      </c>
      <c r="E1319" s="15" t="s">
        <v>1</v>
      </c>
      <c r="F1319" s="288">
        <v>18.15</v>
      </c>
      <c r="G1319" s="37"/>
      <c r="H1319" s="43"/>
    </row>
    <row r="1320" spans="1:8" s="2" customFormat="1" ht="16.8" customHeight="1">
      <c r="A1320" s="37"/>
      <c r="B1320" s="43"/>
      <c r="C1320" s="283" t="s">
        <v>3342</v>
      </c>
      <c r="D1320" s="284" t="s">
        <v>3342</v>
      </c>
      <c r="E1320" s="285" t="s">
        <v>1</v>
      </c>
      <c r="F1320" s="286">
        <v>11338.954</v>
      </c>
      <c r="G1320" s="37"/>
      <c r="H1320" s="43"/>
    </row>
    <row r="1321" spans="1:8" s="2" customFormat="1" ht="16.8" customHeight="1">
      <c r="A1321" s="37"/>
      <c r="B1321" s="43"/>
      <c r="C1321" s="287" t="s">
        <v>3342</v>
      </c>
      <c r="D1321" s="287" t="s">
        <v>3343</v>
      </c>
      <c r="E1321" s="15" t="s">
        <v>1</v>
      </c>
      <c r="F1321" s="288">
        <v>11338.954</v>
      </c>
      <c r="G1321" s="37"/>
      <c r="H1321" s="43"/>
    </row>
    <row r="1322" spans="1:8" s="2" customFormat="1" ht="16.8" customHeight="1">
      <c r="A1322" s="37"/>
      <c r="B1322" s="43"/>
      <c r="C1322" s="283" t="s">
        <v>3345</v>
      </c>
      <c r="D1322" s="284" t="s">
        <v>3345</v>
      </c>
      <c r="E1322" s="285" t="s">
        <v>1</v>
      </c>
      <c r="F1322" s="286">
        <v>8.874</v>
      </c>
      <c r="G1322" s="37"/>
      <c r="H1322" s="43"/>
    </row>
    <row r="1323" spans="1:8" s="2" customFormat="1" ht="16.8" customHeight="1">
      <c r="A1323" s="37"/>
      <c r="B1323" s="43"/>
      <c r="C1323" s="287" t="s">
        <v>3345</v>
      </c>
      <c r="D1323" s="287" t="s">
        <v>3346</v>
      </c>
      <c r="E1323" s="15" t="s">
        <v>1</v>
      </c>
      <c r="F1323" s="288">
        <v>8.874</v>
      </c>
      <c r="G1323" s="37"/>
      <c r="H1323" s="43"/>
    </row>
    <row r="1324" spans="1:8" s="2" customFormat="1" ht="16.8" customHeight="1">
      <c r="A1324" s="37"/>
      <c r="B1324" s="43"/>
      <c r="C1324" s="283" t="s">
        <v>3348</v>
      </c>
      <c r="D1324" s="284" t="s">
        <v>3348</v>
      </c>
      <c r="E1324" s="285" t="s">
        <v>1</v>
      </c>
      <c r="F1324" s="286">
        <v>97.614</v>
      </c>
      <c r="G1324" s="37"/>
      <c r="H1324" s="43"/>
    </row>
    <row r="1325" spans="1:8" s="2" customFormat="1" ht="16.8" customHeight="1">
      <c r="A1325" s="37"/>
      <c r="B1325" s="43"/>
      <c r="C1325" s="287" t="s">
        <v>3348</v>
      </c>
      <c r="D1325" s="287" t="s">
        <v>3349</v>
      </c>
      <c r="E1325" s="15" t="s">
        <v>1</v>
      </c>
      <c r="F1325" s="288">
        <v>97.614</v>
      </c>
      <c r="G1325" s="37"/>
      <c r="H1325" s="43"/>
    </row>
    <row r="1326" spans="1:8" s="2" customFormat="1" ht="16.8" customHeight="1">
      <c r="A1326" s="37"/>
      <c r="B1326" s="43"/>
      <c r="C1326" s="283" t="s">
        <v>1262</v>
      </c>
      <c r="D1326" s="284" t="s">
        <v>1262</v>
      </c>
      <c r="E1326" s="285" t="s">
        <v>1</v>
      </c>
      <c r="F1326" s="286">
        <v>3</v>
      </c>
      <c r="G1326" s="37"/>
      <c r="H1326" s="43"/>
    </row>
    <row r="1327" spans="1:8" s="2" customFormat="1" ht="12">
      <c r="A1327" s="37"/>
      <c r="B1327" s="43"/>
      <c r="C1327" s="287" t="s">
        <v>1</v>
      </c>
      <c r="D1327" s="287" t="s">
        <v>2509</v>
      </c>
      <c r="E1327" s="15" t="s">
        <v>1</v>
      </c>
      <c r="F1327" s="288">
        <v>0</v>
      </c>
      <c r="G1327" s="37"/>
      <c r="H1327" s="43"/>
    </row>
    <row r="1328" spans="1:8" s="2" customFormat="1" ht="16.8" customHeight="1">
      <c r="A1328" s="37"/>
      <c r="B1328" s="43"/>
      <c r="C1328" s="287" t="s">
        <v>1262</v>
      </c>
      <c r="D1328" s="287" t="s">
        <v>3354</v>
      </c>
      <c r="E1328" s="15" t="s">
        <v>1</v>
      </c>
      <c r="F1328" s="288">
        <v>3</v>
      </c>
      <c r="G1328" s="37"/>
      <c r="H1328" s="43"/>
    </row>
    <row r="1329" spans="1:8" s="2" customFormat="1" ht="16.8" customHeight="1">
      <c r="A1329" s="37"/>
      <c r="B1329" s="43"/>
      <c r="C1329" s="283" t="s">
        <v>225</v>
      </c>
      <c r="D1329" s="284" t="s">
        <v>225</v>
      </c>
      <c r="E1329" s="285" t="s">
        <v>1</v>
      </c>
      <c r="F1329" s="286">
        <v>36.765</v>
      </c>
      <c r="G1329" s="37"/>
      <c r="H1329" s="43"/>
    </row>
    <row r="1330" spans="1:8" s="2" customFormat="1" ht="16.8" customHeight="1">
      <c r="A1330" s="37"/>
      <c r="B1330" s="43"/>
      <c r="C1330" s="287" t="s">
        <v>225</v>
      </c>
      <c r="D1330" s="287" t="s">
        <v>2850</v>
      </c>
      <c r="E1330" s="15" t="s">
        <v>1</v>
      </c>
      <c r="F1330" s="288">
        <v>36.765</v>
      </c>
      <c r="G1330" s="37"/>
      <c r="H1330" s="43"/>
    </row>
    <row r="1331" spans="1:8" s="2" customFormat="1" ht="16.8" customHeight="1">
      <c r="A1331" s="37"/>
      <c r="B1331" s="43"/>
      <c r="C1331" s="283" t="s">
        <v>233</v>
      </c>
      <c r="D1331" s="284" t="s">
        <v>233</v>
      </c>
      <c r="E1331" s="285" t="s">
        <v>1</v>
      </c>
      <c r="F1331" s="286">
        <v>9.51</v>
      </c>
      <c r="G1331" s="37"/>
      <c r="H1331" s="43"/>
    </row>
    <row r="1332" spans="1:8" s="2" customFormat="1" ht="16.8" customHeight="1">
      <c r="A1332" s="37"/>
      <c r="B1332" s="43"/>
      <c r="C1332" s="287" t="s">
        <v>1</v>
      </c>
      <c r="D1332" s="287" t="s">
        <v>2852</v>
      </c>
      <c r="E1332" s="15" t="s">
        <v>1</v>
      </c>
      <c r="F1332" s="288">
        <v>0</v>
      </c>
      <c r="G1332" s="37"/>
      <c r="H1332" s="43"/>
    </row>
    <row r="1333" spans="1:8" s="2" customFormat="1" ht="16.8" customHeight="1">
      <c r="A1333" s="37"/>
      <c r="B1333" s="43"/>
      <c r="C1333" s="287" t="s">
        <v>233</v>
      </c>
      <c r="D1333" s="287" t="s">
        <v>2853</v>
      </c>
      <c r="E1333" s="15" t="s">
        <v>1</v>
      </c>
      <c r="F1333" s="288">
        <v>9.51</v>
      </c>
      <c r="G1333" s="37"/>
      <c r="H1333" s="43"/>
    </row>
    <row r="1334" spans="1:8" s="2" customFormat="1" ht="16.8" customHeight="1">
      <c r="A1334" s="37"/>
      <c r="B1334" s="43"/>
      <c r="C1334" s="283" t="s">
        <v>256</v>
      </c>
      <c r="D1334" s="284" t="s">
        <v>256</v>
      </c>
      <c r="E1334" s="285" t="s">
        <v>1</v>
      </c>
      <c r="F1334" s="286">
        <v>9555.39</v>
      </c>
      <c r="G1334" s="37"/>
      <c r="H1334" s="43"/>
    </row>
    <row r="1335" spans="1:8" s="2" customFormat="1" ht="16.8" customHeight="1">
      <c r="A1335" s="37"/>
      <c r="B1335" s="43"/>
      <c r="C1335" s="287" t="s">
        <v>256</v>
      </c>
      <c r="D1335" s="287" t="s">
        <v>2862</v>
      </c>
      <c r="E1335" s="15" t="s">
        <v>1</v>
      </c>
      <c r="F1335" s="288">
        <v>9555.39</v>
      </c>
      <c r="G1335" s="37"/>
      <c r="H1335" s="43"/>
    </row>
    <row r="1336" spans="1:8" s="2" customFormat="1" ht="16.8" customHeight="1">
      <c r="A1336" s="37"/>
      <c r="B1336" s="43"/>
      <c r="C1336" s="283" t="s">
        <v>418</v>
      </c>
      <c r="D1336" s="284" t="s">
        <v>418</v>
      </c>
      <c r="E1336" s="285" t="s">
        <v>1</v>
      </c>
      <c r="F1336" s="286">
        <v>385.094</v>
      </c>
      <c r="G1336" s="37"/>
      <c r="H1336" s="43"/>
    </row>
    <row r="1337" spans="1:8" s="2" customFormat="1" ht="16.8" customHeight="1">
      <c r="A1337" s="37"/>
      <c r="B1337" s="43"/>
      <c r="C1337" s="287" t="s">
        <v>418</v>
      </c>
      <c r="D1337" s="287" t="s">
        <v>2865</v>
      </c>
      <c r="E1337" s="15" t="s">
        <v>1</v>
      </c>
      <c r="F1337" s="288">
        <v>385.094</v>
      </c>
      <c r="G1337" s="37"/>
      <c r="H1337" s="43"/>
    </row>
    <row r="1338" spans="1:8" s="2" customFormat="1" ht="16.8" customHeight="1">
      <c r="A1338" s="37"/>
      <c r="B1338" s="43"/>
      <c r="C1338" s="283" t="s">
        <v>424</v>
      </c>
      <c r="D1338" s="284" t="s">
        <v>424</v>
      </c>
      <c r="E1338" s="285" t="s">
        <v>1</v>
      </c>
      <c r="F1338" s="286">
        <v>770.188</v>
      </c>
      <c r="G1338" s="37"/>
      <c r="H1338" s="43"/>
    </row>
    <row r="1339" spans="1:8" s="2" customFormat="1" ht="16.8" customHeight="1">
      <c r="A1339" s="37"/>
      <c r="B1339" s="43"/>
      <c r="C1339" s="287" t="s">
        <v>424</v>
      </c>
      <c r="D1339" s="287" t="s">
        <v>2867</v>
      </c>
      <c r="E1339" s="15" t="s">
        <v>1</v>
      </c>
      <c r="F1339" s="288">
        <v>770.188</v>
      </c>
      <c r="G1339" s="37"/>
      <c r="H1339" s="43"/>
    </row>
    <row r="1340" spans="1:8" s="2" customFormat="1" ht="16.8" customHeight="1">
      <c r="A1340" s="37"/>
      <c r="B1340" s="43"/>
      <c r="C1340" s="283" t="s">
        <v>443</v>
      </c>
      <c r="D1340" s="284" t="s">
        <v>443</v>
      </c>
      <c r="E1340" s="285" t="s">
        <v>1</v>
      </c>
      <c r="F1340" s="286">
        <v>3205.66</v>
      </c>
      <c r="G1340" s="37"/>
      <c r="H1340" s="43"/>
    </row>
    <row r="1341" spans="1:8" s="2" customFormat="1" ht="16.8" customHeight="1">
      <c r="A1341" s="37"/>
      <c r="B1341" s="43"/>
      <c r="C1341" s="287" t="s">
        <v>443</v>
      </c>
      <c r="D1341" s="287" t="s">
        <v>2870</v>
      </c>
      <c r="E1341" s="15" t="s">
        <v>1</v>
      </c>
      <c r="F1341" s="288">
        <v>3205.66</v>
      </c>
      <c r="G1341" s="37"/>
      <c r="H1341" s="43"/>
    </row>
    <row r="1342" spans="1:8" s="2" customFormat="1" ht="16.8" customHeight="1">
      <c r="A1342" s="37"/>
      <c r="B1342" s="43"/>
      <c r="C1342" s="289" t="s">
        <v>3700</v>
      </c>
      <c r="D1342" s="37"/>
      <c r="E1342" s="37"/>
      <c r="F1342" s="37"/>
      <c r="G1342" s="37"/>
      <c r="H1342" s="43"/>
    </row>
    <row r="1343" spans="1:8" s="2" customFormat="1" ht="16.8" customHeight="1">
      <c r="A1343" s="37"/>
      <c r="B1343" s="43"/>
      <c r="C1343" s="287" t="s">
        <v>470</v>
      </c>
      <c r="D1343" s="287" t="s">
        <v>471</v>
      </c>
      <c r="E1343" s="15" t="s">
        <v>324</v>
      </c>
      <c r="F1343" s="288">
        <v>3590.754</v>
      </c>
      <c r="G1343" s="37"/>
      <c r="H1343" s="43"/>
    </row>
    <row r="1344" spans="1:8" s="2" customFormat="1" ht="16.8" customHeight="1">
      <c r="A1344" s="37"/>
      <c r="B1344" s="43"/>
      <c r="C1344" s="283" t="s">
        <v>450</v>
      </c>
      <c r="D1344" s="284" t="s">
        <v>450</v>
      </c>
      <c r="E1344" s="285" t="s">
        <v>1</v>
      </c>
      <c r="F1344" s="286">
        <v>332.633</v>
      </c>
      <c r="G1344" s="37"/>
      <c r="H1344" s="43"/>
    </row>
    <row r="1345" spans="1:8" s="2" customFormat="1" ht="16.8" customHeight="1">
      <c r="A1345" s="37"/>
      <c r="B1345" s="43"/>
      <c r="C1345" s="287" t="s">
        <v>450</v>
      </c>
      <c r="D1345" s="287" t="s">
        <v>2875</v>
      </c>
      <c r="E1345" s="15" t="s">
        <v>1</v>
      </c>
      <c r="F1345" s="288">
        <v>332.633</v>
      </c>
      <c r="G1345" s="37"/>
      <c r="H1345" s="43"/>
    </row>
    <row r="1346" spans="1:8" s="2" customFormat="1" ht="16.8" customHeight="1">
      <c r="A1346" s="37"/>
      <c r="B1346" s="43"/>
      <c r="C1346" s="283" t="s">
        <v>334</v>
      </c>
      <c r="D1346" s="284" t="s">
        <v>334</v>
      </c>
      <c r="E1346" s="285" t="s">
        <v>1</v>
      </c>
      <c r="F1346" s="286">
        <v>304.461</v>
      </c>
      <c r="G1346" s="37"/>
      <c r="H1346" s="43"/>
    </row>
    <row r="1347" spans="1:8" s="2" customFormat="1" ht="16.8" customHeight="1">
      <c r="A1347" s="37"/>
      <c r="B1347" s="43"/>
      <c r="C1347" s="287" t="s">
        <v>334</v>
      </c>
      <c r="D1347" s="287" t="s">
        <v>2810</v>
      </c>
      <c r="E1347" s="15" t="s">
        <v>1</v>
      </c>
      <c r="F1347" s="288">
        <v>304.461</v>
      </c>
      <c r="G1347" s="37"/>
      <c r="H1347" s="43"/>
    </row>
    <row r="1348" spans="1:8" s="2" customFormat="1" ht="16.8" customHeight="1">
      <c r="A1348" s="37"/>
      <c r="B1348" s="43"/>
      <c r="C1348" s="283" t="s">
        <v>455</v>
      </c>
      <c r="D1348" s="284" t="s">
        <v>455</v>
      </c>
      <c r="E1348" s="285" t="s">
        <v>1</v>
      </c>
      <c r="F1348" s="286">
        <v>1431.05</v>
      </c>
      <c r="G1348" s="37"/>
      <c r="H1348" s="43"/>
    </row>
    <row r="1349" spans="1:8" s="2" customFormat="1" ht="16.8" customHeight="1">
      <c r="A1349" s="37"/>
      <c r="B1349" s="43"/>
      <c r="C1349" s="287" t="s">
        <v>455</v>
      </c>
      <c r="D1349" s="287" t="s">
        <v>2881</v>
      </c>
      <c r="E1349" s="15" t="s">
        <v>1</v>
      </c>
      <c r="F1349" s="288">
        <v>1431.05</v>
      </c>
      <c r="G1349" s="37"/>
      <c r="H1349" s="43"/>
    </row>
    <row r="1350" spans="1:8" s="2" customFormat="1" ht="16.8" customHeight="1">
      <c r="A1350" s="37"/>
      <c r="B1350" s="43"/>
      <c r="C1350" s="283" t="s">
        <v>463</v>
      </c>
      <c r="D1350" s="284" t="s">
        <v>463</v>
      </c>
      <c r="E1350" s="285" t="s">
        <v>1</v>
      </c>
      <c r="F1350" s="286">
        <v>165.4</v>
      </c>
      <c r="G1350" s="37"/>
      <c r="H1350" s="43"/>
    </row>
    <row r="1351" spans="1:8" s="2" customFormat="1" ht="16.8" customHeight="1">
      <c r="A1351" s="37"/>
      <c r="B1351" s="43"/>
      <c r="C1351" s="287" t="s">
        <v>463</v>
      </c>
      <c r="D1351" s="287" t="s">
        <v>2889</v>
      </c>
      <c r="E1351" s="15" t="s">
        <v>1</v>
      </c>
      <c r="F1351" s="288">
        <v>165.4</v>
      </c>
      <c r="G1351" s="37"/>
      <c r="H1351" s="43"/>
    </row>
    <row r="1352" spans="1:8" s="2" customFormat="1" ht="16.8" customHeight="1">
      <c r="A1352" s="37"/>
      <c r="B1352" s="43"/>
      <c r="C1352" s="283" t="s">
        <v>468</v>
      </c>
      <c r="D1352" s="284" t="s">
        <v>468</v>
      </c>
      <c r="E1352" s="285" t="s">
        <v>1</v>
      </c>
      <c r="F1352" s="286">
        <v>1156.51</v>
      </c>
      <c r="G1352" s="37"/>
      <c r="H1352" s="43"/>
    </row>
    <row r="1353" spans="1:8" s="2" customFormat="1" ht="16.8" customHeight="1">
      <c r="A1353" s="37"/>
      <c r="B1353" s="43"/>
      <c r="C1353" s="287" t="s">
        <v>468</v>
      </c>
      <c r="D1353" s="287" t="s">
        <v>2891</v>
      </c>
      <c r="E1353" s="15" t="s">
        <v>1</v>
      </c>
      <c r="F1353" s="288">
        <v>1156.51</v>
      </c>
      <c r="G1353" s="37"/>
      <c r="H1353" s="43"/>
    </row>
    <row r="1354" spans="1:8" s="2" customFormat="1" ht="16.8" customHeight="1">
      <c r="A1354" s="37"/>
      <c r="B1354" s="43"/>
      <c r="C1354" s="283" t="s">
        <v>474</v>
      </c>
      <c r="D1354" s="284" t="s">
        <v>474</v>
      </c>
      <c r="E1354" s="285" t="s">
        <v>1</v>
      </c>
      <c r="F1354" s="286">
        <v>1156.51</v>
      </c>
      <c r="G1354" s="37"/>
      <c r="H1354" s="43"/>
    </row>
    <row r="1355" spans="1:8" s="2" customFormat="1" ht="16.8" customHeight="1">
      <c r="A1355" s="37"/>
      <c r="B1355" s="43"/>
      <c r="C1355" s="287" t="s">
        <v>474</v>
      </c>
      <c r="D1355" s="287" t="s">
        <v>2899</v>
      </c>
      <c r="E1355" s="15" t="s">
        <v>1</v>
      </c>
      <c r="F1355" s="288">
        <v>1156.51</v>
      </c>
      <c r="G1355" s="37"/>
      <c r="H1355" s="43"/>
    </row>
    <row r="1356" spans="1:8" s="2" customFormat="1" ht="16.8" customHeight="1">
      <c r="A1356" s="37"/>
      <c r="B1356" s="43"/>
      <c r="C1356" s="283" t="s">
        <v>488</v>
      </c>
      <c r="D1356" s="284" t="s">
        <v>488</v>
      </c>
      <c r="E1356" s="285" t="s">
        <v>1</v>
      </c>
      <c r="F1356" s="286">
        <v>873.87</v>
      </c>
      <c r="G1356" s="37"/>
      <c r="H1356" s="43"/>
    </row>
    <row r="1357" spans="1:8" s="2" customFormat="1" ht="16.8" customHeight="1">
      <c r="A1357" s="37"/>
      <c r="B1357" s="43"/>
      <c r="C1357" s="287" t="s">
        <v>488</v>
      </c>
      <c r="D1357" s="287" t="s">
        <v>2901</v>
      </c>
      <c r="E1357" s="15" t="s">
        <v>1</v>
      </c>
      <c r="F1357" s="288">
        <v>873.87</v>
      </c>
      <c r="G1357" s="37"/>
      <c r="H1357" s="43"/>
    </row>
    <row r="1358" spans="1:8" s="2" customFormat="1" ht="16.8" customHeight="1">
      <c r="A1358" s="37"/>
      <c r="B1358" s="43"/>
      <c r="C1358" s="283" t="s">
        <v>494</v>
      </c>
      <c r="D1358" s="284" t="s">
        <v>494</v>
      </c>
      <c r="E1358" s="285" t="s">
        <v>1</v>
      </c>
      <c r="F1358" s="286">
        <v>31.978</v>
      </c>
      <c r="G1358" s="37"/>
      <c r="H1358" s="43"/>
    </row>
    <row r="1359" spans="1:8" s="2" customFormat="1" ht="16.8" customHeight="1">
      <c r="A1359" s="37"/>
      <c r="B1359" s="43"/>
      <c r="C1359" s="287" t="s">
        <v>494</v>
      </c>
      <c r="D1359" s="287" t="s">
        <v>2903</v>
      </c>
      <c r="E1359" s="15" t="s">
        <v>1</v>
      </c>
      <c r="F1359" s="288">
        <v>31.978</v>
      </c>
      <c r="G1359" s="37"/>
      <c r="H1359" s="43"/>
    </row>
    <row r="1360" spans="1:8" s="2" customFormat="1" ht="16.8" customHeight="1">
      <c r="A1360" s="37"/>
      <c r="B1360" s="43"/>
      <c r="C1360" s="283" t="s">
        <v>506</v>
      </c>
      <c r="D1360" s="284" t="s">
        <v>506</v>
      </c>
      <c r="E1360" s="285" t="s">
        <v>1</v>
      </c>
      <c r="F1360" s="286">
        <v>2546.55</v>
      </c>
      <c r="G1360" s="37"/>
      <c r="H1360" s="43"/>
    </row>
    <row r="1361" spans="1:8" s="2" customFormat="1" ht="16.8" customHeight="1">
      <c r="A1361" s="37"/>
      <c r="B1361" s="43"/>
      <c r="C1361" s="287" t="s">
        <v>506</v>
      </c>
      <c r="D1361" s="287" t="s">
        <v>2905</v>
      </c>
      <c r="E1361" s="15" t="s">
        <v>1</v>
      </c>
      <c r="F1361" s="288">
        <v>2546.55</v>
      </c>
      <c r="G1361" s="37"/>
      <c r="H1361" s="43"/>
    </row>
    <row r="1362" spans="1:8" s="2" customFormat="1" ht="16.8" customHeight="1">
      <c r="A1362" s="37"/>
      <c r="B1362" s="43"/>
      <c r="C1362" s="283" t="s">
        <v>512</v>
      </c>
      <c r="D1362" s="284" t="s">
        <v>512</v>
      </c>
      <c r="E1362" s="285" t="s">
        <v>1</v>
      </c>
      <c r="F1362" s="286">
        <v>874</v>
      </c>
      <c r="G1362" s="37"/>
      <c r="H1362" s="43"/>
    </row>
    <row r="1363" spans="1:8" s="2" customFormat="1" ht="16.8" customHeight="1">
      <c r="A1363" s="37"/>
      <c r="B1363" s="43"/>
      <c r="C1363" s="287" t="s">
        <v>512</v>
      </c>
      <c r="D1363" s="287" t="s">
        <v>2907</v>
      </c>
      <c r="E1363" s="15" t="s">
        <v>1</v>
      </c>
      <c r="F1363" s="288">
        <v>874</v>
      </c>
      <c r="G1363" s="37"/>
      <c r="H1363" s="43"/>
    </row>
    <row r="1364" spans="1:8" s="2" customFormat="1" ht="16.8" customHeight="1">
      <c r="A1364" s="37"/>
      <c r="B1364" s="43"/>
      <c r="C1364" s="283" t="s">
        <v>518</v>
      </c>
      <c r="D1364" s="284" t="s">
        <v>518</v>
      </c>
      <c r="E1364" s="285" t="s">
        <v>1</v>
      </c>
      <c r="F1364" s="286">
        <v>873.87</v>
      </c>
      <c r="G1364" s="37"/>
      <c r="H1364" s="43"/>
    </row>
    <row r="1365" spans="1:8" s="2" customFormat="1" ht="16.8" customHeight="1">
      <c r="A1365" s="37"/>
      <c r="B1365" s="43"/>
      <c r="C1365" s="287" t="s">
        <v>518</v>
      </c>
      <c r="D1365" s="287" t="s">
        <v>2911</v>
      </c>
      <c r="E1365" s="15" t="s">
        <v>1</v>
      </c>
      <c r="F1365" s="288">
        <v>873.87</v>
      </c>
      <c r="G1365" s="37"/>
      <c r="H1365" s="43"/>
    </row>
    <row r="1366" spans="1:8" s="2" customFormat="1" ht="16.8" customHeight="1">
      <c r="A1366" s="37"/>
      <c r="B1366" s="43"/>
      <c r="C1366" s="283" t="s">
        <v>527</v>
      </c>
      <c r="D1366" s="284" t="s">
        <v>527</v>
      </c>
      <c r="E1366" s="285" t="s">
        <v>1</v>
      </c>
      <c r="F1366" s="286">
        <v>2522.63</v>
      </c>
      <c r="G1366" s="37"/>
      <c r="H1366" s="43"/>
    </row>
    <row r="1367" spans="1:8" s="2" customFormat="1" ht="16.8" customHeight="1">
      <c r="A1367" s="37"/>
      <c r="B1367" s="43"/>
      <c r="C1367" s="287" t="s">
        <v>527</v>
      </c>
      <c r="D1367" s="287" t="s">
        <v>2913</v>
      </c>
      <c r="E1367" s="15" t="s">
        <v>1</v>
      </c>
      <c r="F1367" s="288">
        <v>2522.63</v>
      </c>
      <c r="G1367" s="37"/>
      <c r="H1367" s="43"/>
    </row>
    <row r="1368" spans="1:8" s="2" customFormat="1" ht="16.8" customHeight="1">
      <c r="A1368" s="37"/>
      <c r="B1368" s="43"/>
      <c r="C1368" s="283" t="s">
        <v>339</v>
      </c>
      <c r="D1368" s="284" t="s">
        <v>339</v>
      </c>
      <c r="E1368" s="285" t="s">
        <v>1</v>
      </c>
      <c r="F1368" s="286">
        <v>304.461</v>
      </c>
      <c r="G1368" s="37"/>
      <c r="H1368" s="43"/>
    </row>
    <row r="1369" spans="1:8" s="2" customFormat="1" ht="16.8" customHeight="1">
      <c r="A1369" s="37"/>
      <c r="B1369" s="43"/>
      <c r="C1369" s="287" t="s">
        <v>339</v>
      </c>
      <c r="D1369" s="287" t="s">
        <v>2812</v>
      </c>
      <c r="E1369" s="15" t="s">
        <v>1</v>
      </c>
      <c r="F1369" s="288">
        <v>304.461</v>
      </c>
      <c r="G1369" s="37"/>
      <c r="H1369" s="43"/>
    </row>
    <row r="1370" spans="1:8" s="2" customFormat="1" ht="16.8" customHeight="1">
      <c r="A1370" s="37"/>
      <c r="B1370" s="43"/>
      <c r="C1370" s="283" t="s">
        <v>533</v>
      </c>
      <c r="D1370" s="284" t="s">
        <v>533</v>
      </c>
      <c r="E1370" s="285" t="s">
        <v>1</v>
      </c>
      <c r="F1370" s="286">
        <v>2.51</v>
      </c>
      <c r="G1370" s="37"/>
      <c r="H1370" s="43"/>
    </row>
    <row r="1371" spans="1:8" s="2" customFormat="1" ht="16.8" customHeight="1">
      <c r="A1371" s="37"/>
      <c r="B1371" s="43"/>
      <c r="C1371" s="287" t="s">
        <v>533</v>
      </c>
      <c r="D1371" s="287" t="s">
        <v>2915</v>
      </c>
      <c r="E1371" s="15" t="s">
        <v>1</v>
      </c>
      <c r="F1371" s="288">
        <v>2.51</v>
      </c>
      <c r="G1371" s="37"/>
      <c r="H1371" s="43"/>
    </row>
    <row r="1372" spans="1:8" s="2" customFormat="1" ht="16.8" customHeight="1">
      <c r="A1372" s="37"/>
      <c r="B1372" s="43"/>
      <c r="C1372" s="283" t="s">
        <v>541</v>
      </c>
      <c r="D1372" s="284" t="s">
        <v>541</v>
      </c>
      <c r="E1372" s="285" t="s">
        <v>1</v>
      </c>
      <c r="F1372" s="286">
        <v>781.8</v>
      </c>
      <c r="G1372" s="37"/>
      <c r="H1372" s="43"/>
    </row>
    <row r="1373" spans="1:8" s="2" customFormat="1" ht="16.8" customHeight="1">
      <c r="A1373" s="37"/>
      <c r="B1373" s="43"/>
      <c r="C1373" s="287" t="s">
        <v>541</v>
      </c>
      <c r="D1373" s="287" t="s">
        <v>2927</v>
      </c>
      <c r="E1373" s="15" t="s">
        <v>1</v>
      </c>
      <c r="F1373" s="288">
        <v>781.8</v>
      </c>
      <c r="G1373" s="37"/>
      <c r="H1373" s="43"/>
    </row>
    <row r="1374" spans="1:8" s="2" customFormat="1" ht="16.8" customHeight="1">
      <c r="A1374" s="37"/>
      <c r="B1374" s="43"/>
      <c r="C1374" s="283" t="s">
        <v>547</v>
      </c>
      <c r="D1374" s="284" t="s">
        <v>547</v>
      </c>
      <c r="E1374" s="285" t="s">
        <v>1</v>
      </c>
      <c r="F1374" s="286">
        <v>804.953</v>
      </c>
      <c r="G1374" s="37"/>
      <c r="H1374" s="43"/>
    </row>
    <row r="1375" spans="1:8" s="2" customFormat="1" ht="16.8" customHeight="1">
      <c r="A1375" s="37"/>
      <c r="B1375" s="43"/>
      <c r="C1375" s="287" t="s">
        <v>547</v>
      </c>
      <c r="D1375" s="287" t="s">
        <v>2939</v>
      </c>
      <c r="E1375" s="15" t="s">
        <v>1</v>
      </c>
      <c r="F1375" s="288">
        <v>804.953</v>
      </c>
      <c r="G1375" s="37"/>
      <c r="H1375" s="43"/>
    </row>
    <row r="1376" spans="1:8" s="2" customFormat="1" ht="16.8" customHeight="1">
      <c r="A1376" s="37"/>
      <c r="B1376" s="43"/>
      <c r="C1376" s="283" t="s">
        <v>555</v>
      </c>
      <c r="D1376" s="284" t="s">
        <v>555</v>
      </c>
      <c r="E1376" s="285" t="s">
        <v>1</v>
      </c>
      <c r="F1376" s="286">
        <v>48.078</v>
      </c>
      <c r="G1376" s="37"/>
      <c r="H1376" s="43"/>
    </row>
    <row r="1377" spans="1:8" s="2" customFormat="1" ht="16.8" customHeight="1">
      <c r="A1377" s="37"/>
      <c r="B1377" s="43"/>
      <c r="C1377" s="287" t="s">
        <v>555</v>
      </c>
      <c r="D1377" s="287" t="s">
        <v>2941</v>
      </c>
      <c r="E1377" s="15" t="s">
        <v>1</v>
      </c>
      <c r="F1377" s="288">
        <v>48.078</v>
      </c>
      <c r="G1377" s="37"/>
      <c r="H1377" s="43"/>
    </row>
    <row r="1378" spans="1:8" s="2" customFormat="1" ht="16.8" customHeight="1">
      <c r="A1378" s="37"/>
      <c r="B1378" s="43"/>
      <c r="C1378" s="283" t="s">
        <v>561</v>
      </c>
      <c r="D1378" s="284" t="s">
        <v>561</v>
      </c>
      <c r="E1378" s="285" t="s">
        <v>1</v>
      </c>
      <c r="F1378" s="286">
        <v>314.16</v>
      </c>
      <c r="G1378" s="37"/>
      <c r="H1378" s="43"/>
    </row>
    <row r="1379" spans="1:8" s="2" customFormat="1" ht="16.8" customHeight="1">
      <c r="A1379" s="37"/>
      <c r="B1379" s="43"/>
      <c r="C1379" s="287" t="s">
        <v>1</v>
      </c>
      <c r="D1379" s="287" t="s">
        <v>2943</v>
      </c>
      <c r="E1379" s="15" t="s">
        <v>1</v>
      </c>
      <c r="F1379" s="288">
        <v>0</v>
      </c>
      <c r="G1379" s="37"/>
      <c r="H1379" s="43"/>
    </row>
    <row r="1380" spans="1:8" s="2" customFormat="1" ht="16.8" customHeight="1">
      <c r="A1380" s="37"/>
      <c r="B1380" s="43"/>
      <c r="C1380" s="287" t="s">
        <v>561</v>
      </c>
      <c r="D1380" s="287" t="s">
        <v>2944</v>
      </c>
      <c r="E1380" s="15" t="s">
        <v>1</v>
      </c>
      <c r="F1380" s="288">
        <v>314.16</v>
      </c>
      <c r="G1380" s="37"/>
      <c r="H1380" s="43"/>
    </row>
    <row r="1381" spans="1:8" s="2" customFormat="1" ht="16.8" customHeight="1">
      <c r="A1381" s="37"/>
      <c r="B1381" s="43"/>
      <c r="C1381" s="283" t="s">
        <v>569</v>
      </c>
      <c r="D1381" s="284" t="s">
        <v>569</v>
      </c>
      <c r="E1381" s="285" t="s">
        <v>1</v>
      </c>
      <c r="F1381" s="286">
        <v>4.208</v>
      </c>
      <c r="G1381" s="37"/>
      <c r="H1381" s="43"/>
    </row>
    <row r="1382" spans="1:8" s="2" customFormat="1" ht="16.8" customHeight="1">
      <c r="A1382" s="37"/>
      <c r="B1382" s="43"/>
      <c r="C1382" s="287" t="s">
        <v>569</v>
      </c>
      <c r="D1382" s="287" t="s">
        <v>2956</v>
      </c>
      <c r="E1382" s="15" t="s">
        <v>1</v>
      </c>
      <c r="F1382" s="288">
        <v>4.208</v>
      </c>
      <c r="G1382" s="37"/>
      <c r="H1382" s="43"/>
    </row>
    <row r="1383" spans="1:8" s="2" customFormat="1" ht="16.8" customHeight="1">
      <c r="A1383" s="37"/>
      <c r="B1383" s="43"/>
      <c r="C1383" s="283" t="s">
        <v>575</v>
      </c>
      <c r="D1383" s="284" t="s">
        <v>575</v>
      </c>
      <c r="E1383" s="285" t="s">
        <v>1</v>
      </c>
      <c r="F1383" s="286">
        <v>2221.79</v>
      </c>
      <c r="G1383" s="37"/>
      <c r="H1383" s="43"/>
    </row>
    <row r="1384" spans="1:8" s="2" customFormat="1" ht="16.8" customHeight="1">
      <c r="A1384" s="37"/>
      <c r="B1384" s="43"/>
      <c r="C1384" s="287" t="s">
        <v>575</v>
      </c>
      <c r="D1384" s="287" t="s">
        <v>2972</v>
      </c>
      <c r="E1384" s="15" t="s">
        <v>1</v>
      </c>
      <c r="F1384" s="288">
        <v>2221.79</v>
      </c>
      <c r="G1384" s="37"/>
      <c r="H1384" s="43"/>
    </row>
    <row r="1385" spans="1:8" s="2" customFormat="1" ht="16.8" customHeight="1">
      <c r="A1385" s="37"/>
      <c r="B1385" s="43"/>
      <c r="C1385" s="283" t="s">
        <v>582</v>
      </c>
      <c r="D1385" s="284" t="s">
        <v>582</v>
      </c>
      <c r="E1385" s="285" t="s">
        <v>1</v>
      </c>
      <c r="F1385" s="286">
        <v>2333.87</v>
      </c>
      <c r="G1385" s="37"/>
      <c r="H1385" s="43"/>
    </row>
    <row r="1386" spans="1:8" s="2" customFormat="1" ht="16.8" customHeight="1">
      <c r="A1386" s="37"/>
      <c r="B1386" s="43"/>
      <c r="C1386" s="287" t="s">
        <v>582</v>
      </c>
      <c r="D1386" s="287" t="s">
        <v>2988</v>
      </c>
      <c r="E1386" s="15" t="s">
        <v>1</v>
      </c>
      <c r="F1386" s="288">
        <v>2333.87</v>
      </c>
      <c r="G1386" s="37"/>
      <c r="H1386" s="43"/>
    </row>
    <row r="1387" spans="1:8" s="2" customFormat="1" ht="16.8" customHeight="1">
      <c r="A1387" s="37"/>
      <c r="B1387" s="43"/>
      <c r="C1387" s="283" t="s">
        <v>588</v>
      </c>
      <c r="D1387" s="284" t="s">
        <v>588</v>
      </c>
      <c r="E1387" s="285" t="s">
        <v>1</v>
      </c>
      <c r="F1387" s="286">
        <v>59.261</v>
      </c>
      <c r="G1387" s="37"/>
      <c r="H1387" s="43"/>
    </row>
    <row r="1388" spans="1:8" s="2" customFormat="1" ht="16.8" customHeight="1">
      <c r="A1388" s="37"/>
      <c r="B1388" s="43"/>
      <c r="C1388" s="287" t="s">
        <v>588</v>
      </c>
      <c r="D1388" s="287" t="s">
        <v>2990</v>
      </c>
      <c r="E1388" s="15" t="s">
        <v>1</v>
      </c>
      <c r="F1388" s="288">
        <v>59.261</v>
      </c>
      <c r="G1388" s="37"/>
      <c r="H1388" s="43"/>
    </row>
    <row r="1389" spans="1:8" s="2" customFormat="1" ht="16.8" customHeight="1">
      <c r="A1389" s="37"/>
      <c r="B1389" s="43"/>
      <c r="C1389" s="283" t="s">
        <v>1906</v>
      </c>
      <c r="D1389" s="284" t="s">
        <v>1906</v>
      </c>
      <c r="E1389" s="285" t="s">
        <v>1</v>
      </c>
      <c r="F1389" s="286">
        <v>8.6</v>
      </c>
      <c r="G1389" s="37"/>
      <c r="H1389" s="43"/>
    </row>
    <row r="1390" spans="1:8" s="2" customFormat="1" ht="16.8" customHeight="1">
      <c r="A1390" s="37"/>
      <c r="B1390" s="43"/>
      <c r="C1390" s="287" t="s">
        <v>1906</v>
      </c>
      <c r="D1390" s="287" t="s">
        <v>2992</v>
      </c>
      <c r="E1390" s="15" t="s">
        <v>1</v>
      </c>
      <c r="F1390" s="288">
        <v>8.6</v>
      </c>
      <c r="G1390" s="37"/>
      <c r="H1390" s="43"/>
    </row>
    <row r="1391" spans="1:8" s="2" customFormat="1" ht="16.8" customHeight="1">
      <c r="A1391" s="37"/>
      <c r="B1391" s="43"/>
      <c r="C1391" s="283" t="s">
        <v>345</v>
      </c>
      <c r="D1391" s="284" t="s">
        <v>345</v>
      </c>
      <c r="E1391" s="285" t="s">
        <v>1</v>
      </c>
      <c r="F1391" s="286">
        <v>200.474</v>
      </c>
      <c r="G1391" s="37"/>
      <c r="H1391" s="43"/>
    </row>
    <row r="1392" spans="1:8" s="2" customFormat="1" ht="16.8" customHeight="1">
      <c r="A1392" s="37"/>
      <c r="B1392" s="43"/>
      <c r="C1392" s="287" t="s">
        <v>345</v>
      </c>
      <c r="D1392" s="287" t="s">
        <v>2814</v>
      </c>
      <c r="E1392" s="15" t="s">
        <v>1</v>
      </c>
      <c r="F1392" s="288">
        <v>200.474</v>
      </c>
      <c r="G1392" s="37"/>
      <c r="H1392" s="43"/>
    </row>
    <row r="1393" spans="1:8" s="2" customFormat="1" ht="16.8" customHeight="1">
      <c r="A1393" s="37"/>
      <c r="B1393" s="43"/>
      <c r="C1393" s="283" t="s">
        <v>597</v>
      </c>
      <c r="D1393" s="284" t="s">
        <v>597</v>
      </c>
      <c r="E1393" s="285" t="s">
        <v>1</v>
      </c>
      <c r="F1393" s="286">
        <v>26.6</v>
      </c>
      <c r="G1393" s="37"/>
      <c r="H1393" s="43"/>
    </row>
    <row r="1394" spans="1:8" s="2" customFormat="1" ht="16.8" customHeight="1">
      <c r="A1394" s="37"/>
      <c r="B1394" s="43"/>
      <c r="C1394" s="287" t="s">
        <v>597</v>
      </c>
      <c r="D1394" s="287" t="s">
        <v>2999</v>
      </c>
      <c r="E1394" s="15" t="s">
        <v>1</v>
      </c>
      <c r="F1394" s="288">
        <v>26.6</v>
      </c>
      <c r="G1394" s="37"/>
      <c r="H1394" s="43"/>
    </row>
    <row r="1395" spans="1:8" s="2" customFormat="1" ht="16.8" customHeight="1">
      <c r="A1395" s="37"/>
      <c r="B1395" s="43"/>
      <c r="C1395" s="283" t="s">
        <v>603</v>
      </c>
      <c r="D1395" s="284" t="s">
        <v>603</v>
      </c>
      <c r="E1395" s="285" t="s">
        <v>1</v>
      </c>
      <c r="F1395" s="286">
        <v>2.88</v>
      </c>
      <c r="G1395" s="37"/>
      <c r="H1395" s="43"/>
    </row>
    <row r="1396" spans="1:8" s="2" customFormat="1" ht="16.8" customHeight="1">
      <c r="A1396" s="37"/>
      <c r="B1396" s="43"/>
      <c r="C1396" s="287" t="s">
        <v>603</v>
      </c>
      <c r="D1396" s="287" t="s">
        <v>3001</v>
      </c>
      <c r="E1396" s="15" t="s">
        <v>1</v>
      </c>
      <c r="F1396" s="288">
        <v>2.88</v>
      </c>
      <c r="G1396" s="37"/>
      <c r="H1396" s="43"/>
    </row>
    <row r="1397" spans="1:8" s="2" customFormat="1" ht="16.8" customHeight="1">
      <c r="A1397" s="37"/>
      <c r="B1397" s="43"/>
      <c r="C1397" s="283" t="s">
        <v>628</v>
      </c>
      <c r="D1397" s="284" t="s">
        <v>628</v>
      </c>
      <c r="E1397" s="285" t="s">
        <v>1</v>
      </c>
      <c r="F1397" s="286">
        <v>0.144</v>
      </c>
      <c r="G1397" s="37"/>
      <c r="H1397" s="43"/>
    </row>
    <row r="1398" spans="1:8" s="2" customFormat="1" ht="16.8" customHeight="1">
      <c r="A1398" s="37"/>
      <c r="B1398" s="43"/>
      <c r="C1398" s="287" t="s">
        <v>628</v>
      </c>
      <c r="D1398" s="287" t="s">
        <v>3003</v>
      </c>
      <c r="E1398" s="15" t="s">
        <v>1</v>
      </c>
      <c r="F1398" s="288">
        <v>0.144</v>
      </c>
      <c r="G1398" s="37"/>
      <c r="H1398" s="43"/>
    </row>
    <row r="1399" spans="1:8" s="2" customFormat="1" ht="16.8" customHeight="1">
      <c r="A1399" s="37"/>
      <c r="B1399" s="43"/>
      <c r="C1399" s="283" t="s">
        <v>635</v>
      </c>
      <c r="D1399" s="284" t="s">
        <v>635</v>
      </c>
      <c r="E1399" s="285" t="s">
        <v>1</v>
      </c>
      <c r="F1399" s="286">
        <v>0.006</v>
      </c>
      <c r="G1399" s="37"/>
      <c r="H1399" s="43"/>
    </row>
    <row r="1400" spans="1:8" s="2" customFormat="1" ht="16.8" customHeight="1">
      <c r="A1400" s="37"/>
      <c r="B1400" s="43"/>
      <c r="C1400" s="287" t="s">
        <v>635</v>
      </c>
      <c r="D1400" s="287" t="s">
        <v>3005</v>
      </c>
      <c r="E1400" s="15" t="s">
        <v>1</v>
      </c>
      <c r="F1400" s="288">
        <v>0.006</v>
      </c>
      <c r="G1400" s="37"/>
      <c r="H1400" s="43"/>
    </row>
    <row r="1401" spans="1:8" s="2" customFormat="1" ht="16.8" customHeight="1">
      <c r="A1401" s="37"/>
      <c r="B1401" s="43"/>
      <c r="C1401" s="283" t="s">
        <v>641</v>
      </c>
      <c r="D1401" s="284" t="s">
        <v>641</v>
      </c>
      <c r="E1401" s="285" t="s">
        <v>1</v>
      </c>
      <c r="F1401" s="286">
        <v>20.41</v>
      </c>
      <c r="G1401" s="37"/>
      <c r="H1401" s="43"/>
    </row>
    <row r="1402" spans="1:8" s="2" customFormat="1" ht="16.8" customHeight="1">
      <c r="A1402" s="37"/>
      <c r="B1402" s="43"/>
      <c r="C1402" s="287" t="s">
        <v>641</v>
      </c>
      <c r="D1402" s="287" t="s">
        <v>3007</v>
      </c>
      <c r="E1402" s="15" t="s">
        <v>1</v>
      </c>
      <c r="F1402" s="288">
        <v>20.41</v>
      </c>
      <c r="G1402" s="37"/>
      <c r="H1402" s="43"/>
    </row>
    <row r="1403" spans="1:8" s="2" customFormat="1" ht="16.8" customHeight="1">
      <c r="A1403" s="37"/>
      <c r="B1403" s="43"/>
      <c r="C1403" s="283" t="s">
        <v>647</v>
      </c>
      <c r="D1403" s="284" t="s">
        <v>647</v>
      </c>
      <c r="E1403" s="285" t="s">
        <v>1</v>
      </c>
      <c r="F1403" s="286">
        <v>24.076</v>
      </c>
      <c r="G1403" s="37"/>
      <c r="H1403" s="43"/>
    </row>
    <row r="1404" spans="1:8" s="2" customFormat="1" ht="16.8" customHeight="1">
      <c r="A1404" s="37"/>
      <c r="B1404" s="43"/>
      <c r="C1404" s="287" t="s">
        <v>647</v>
      </c>
      <c r="D1404" s="287" t="s">
        <v>3011</v>
      </c>
      <c r="E1404" s="15" t="s">
        <v>1</v>
      </c>
      <c r="F1404" s="288">
        <v>24.076</v>
      </c>
      <c r="G1404" s="37"/>
      <c r="H1404" s="43"/>
    </row>
    <row r="1405" spans="1:8" s="2" customFormat="1" ht="16.8" customHeight="1">
      <c r="A1405" s="37"/>
      <c r="B1405" s="43"/>
      <c r="C1405" s="283" t="s">
        <v>653</v>
      </c>
      <c r="D1405" s="284" t="s">
        <v>653</v>
      </c>
      <c r="E1405" s="285" t="s">
        <v>1</v>
      </c>
      <c r="F1405" s="286">
        <v>209</v>
      </c>
      <c r="G1405" s="37"/>
      <c r="H1405" s="43"/>
    </row>
    <row r="1406" spans="1:8" s="2" customFormat="1" ht="16.8" customHeight="1">
      <c r="A1406" s="37"/>
      <c r="B1406" s="43"/>
      <c r="C1406" s="287" t="s">
        <v>653</v>
      </c>
      <c r="D1406" s="287" t="s">
        <v>3013</v>
      </c>
      <c r="E1406" s="15" t="s">
        <v>1</v>
      </c>
      <c r="F1406" s="288">
        <v>209</v>
      </c>
      <c r="G1406" s="37"/>
      <c r="H1406" s="43"/>
    </row>
    <row r="1407" spans="1:8" s="2" customFormat="1" ht="16.8" customHeight="1">
      <c r="A1407" s="37"/>
      <c r="B1407" s="43"/>
      <c r="C1407" s="283" t="s">
        <v>660</v>
      </c>
      <c r="D1407" s="284" t="s">
        <v>660</v>
      </c>
      <c r="E1407" s="285" t="s">
        <v>1</v>
      </c>
      <c r="F1407" s="286">
        <v>1128.26</v>
      </c>
      <c r="G1407" s="37"/>
      <c r="H1407" s="43"/>
    </row>
    <row r="1408" spans="1:8" s="2" customFormat="1" ht="16.8" customHeight="1">
      <c r="A1408" s="37"/>
      <c r="B1408" s="43"/>
      <c r="C1408" s="287" t="s">
        <v>660</v>
      </c>
      <c r="D1408" s="287" t="s">
        <v>3023</v>
      </c>
      <c r="E1408" s="15" t="s">
        <v>1</v>
      </c>
      <c r="F1408" s="288">
        <v>1128.26</v>
      </c>
      <c r="G1408" s="37"/>
      <c r="H1408" s="43"/>
    </row>
    <row r="1409" spans="1:8" s="2" customFormat="1" ht="16.8" customHeight="1">
      <c r="A1409" s="37"/>
      <c r="B1409" s="43"/>
      <c r="C1409" s="283" t="s">
        <v>2678</v>
      </c>
      <c r="D1409" s="284" t="s">
        <v>2678</v>
      </c>
      <c r="E1409" s="285" t="s">
        <v>1</v>
      </c>
      <c r="F1409" s="286">
        <v>24.48</v>
      </c>
      <c r="G1409" s="37"/>
      <c r="H1409" s="43"/>
    </row>
    <row r="1410" spans="1:8" s="2" customFormat="1" ht="16.8" customHeight="1">
      <c r="A1410" s="37"/>
      <c r="B1410" s="43"/>
      <c r="C1410" s="287" t="s">
        <v>2678</v>
      </c>
      <c r="D1410" s="287" t="s">
        <v>3026</v>
      </c>
      <c r="E1410" s="15" t="s">
        <v>1</v>
      </c>
      <c r="F1410" s="288">
        <v>24.48</v>
      </c>
      <c r="G1410" s="37"/>
      <c r="H1410" s="43"/>
    </row>
    <row r="1411" spans="1:8" s="2" customFormat="1" ht="16.8" customHeight="1">
      <c r="A1411" s="37"/>
      <c r="B1411" s="43"/>
      <c r="C1411" s="289" t="s">
        <v>3700</v>
      </c>
      <c r="D1411" s="37"/>
      <c r="E1411" s="37"/>
      <c r="F1411" s="37"/>
      <c r="G1411" s="37"/>
      <c r="H1411" s="43"/>
    </row>
    <row r="1412" spans="1:8" s="2" customFormat="1" ht="16.8" customHeight="1">
      <c r="A1412" s="37"/>
      <c r="B1412" s="43"/>
      <c r="C1412" s="287" t="s">
        <v>2238</v>
      </c>
      <c r="D1412" s="287" t="s">
        <v>964</v>
      </c>
      <c r="E1412" s="15" t="s">
        <v>220</v>
      </c>
      <c r="F1412" s="288">
        <v>1607.68</v>
      </c>
      <c r="G1412" s="37"/>
      <c r="H1412" s="43"/>
    </row>
    <row r="1413" spans="1:8" s="2" customFormat="1" ht="16.8" customHeight="1">
      <c r="A1413" s="37"/>
      <c r="B1413" s="43"/>
      <c r="C1413" s="283" t="s">
        <v>692</v>
      </c>
      <c r="D1413" s="284" t="s">
        <v>692</v>
      </c>
      <c r="E1413" s="285" t="s">
        <v>1</v>
      </c>
      <c r="F1413" s="286">
        <v>49</v>
      </c>
      <c r="G1413" s="37"/>
      <c r="H1413" s="43"/>
    </row>
    <row r="1414" spans="1:8" s="2" customFormat="1" ht="16.8" customHeight="1">
      <c r="A1414" s="37"/>
      <c r="B1414" s="43"/>
      <c r="C1414" s="287" t="s">
        <v>692</v>
      </c>
      <c r="D1414" s="287" t="s">
        <v>3032</v>
      </c>
      <c r="E1414" s="15" t="s">
        <v>1</v>
      </c>
      <c r="F1414" s="288">
        <v>49</v>
      </c>
      <c r="G1414" s="37"/>
      <c r="H1414" s="43"/>
    </row>
    <row r="1415" spans="1:8" s="2" customFormat="1" ht="16.8" customHeight="1">
      <c r="A1415" s="37"/>
      <c r="B1415" s="43"/>
      <c r="C1415" s="283" t="s">
        <v>1776</v>
      </c>
      <c r="D1415" s="284" t="s">
        <v>1776</v>
      </c>
      <c r="E1415" s="285" t="s">
        <v>1</v>
      </c>
      <c r="F1415" s="286">
        <v>1572.035</v>
      </c>
      <c r="G1415" s="37"/>
      <c r="H1415" s="43"/>
    </row>
    <row r="1416" spans="1:8" s="2" customFormat="1" ht="16.8" customHeight="1">
      <c r="A1416" s="37"/>
      <c r="B1416" s="43"/>
      <c r="C1416" s="287" t="s">
        <v>1776</v>
      </c>
      <c r="D1416" s="287" t="s">
        <v>2822</v>
      </c>
      <c r="E1416" s="15" t="s">
        <v>1</v>
      </c>
      <c r="F1416" s="288">
        <v>1572.035</v>
      </c>
      <c r="G1416" s="37"/>
      <c r="H1416" s="43"/>
    </row>
    <row r="1417" spans="1:8" s="2" customFormat="1" ht="16.8" customHeight="1">
      <c r="A1417" s="37"/>
      <c r="B1417" s="43"/>
      <c r="C1417" s="283" t="s">
        <v>699</v>
      </c>
      <c r="D1417" s="284" t="s">
        <v>699</v>
      </c>
      <c r="E1417" s="285" t="s">
        <v>1</v>
      </c>
      <c r="F1417" s="286">
        <v>10.5</v>
      </c>
      <c r="G1417" s="37"/>
      <c r="H1417" s="43"/>
    </row>
    <row r="1418" spans="1:8" s="2" customFormat="1" ht="16.8" customHeight="1">
      <c r="A1418" s="37"/>
      <c r="B1418" s="43"/>
      <c r="C1418" s="287" t="s">
        <v>699</v>
      </c>
      <c r="D1418" s="287" t="s">
        <v>3036</v>
      </c>
      <c r="E1418" s="15" t="s">
        <v>1</v>
      </c>
      <c r="F1418" s="288">
        <v>10.5</v>
      </c>
      <c r="G1418" s="37"/>
      <c r="H1418" s="43"/>
    </row>
    <row r="1419" spans="1:8" s="2" customFormat="1" ht="16.8" customHeight="1">
      <c r="A1419" s="37"/>
      <c r="B1419" s="43"/>
      <c r="C1419" s="283" t="s">
        <v>709</v>
      </c>
      <c r="D1419" s="284" t="s">
        <v>709</v>
      </c>
      <c r="E1419" s="285" t="s">
        <v>1</v>
      </c>
      <c r="F1419" s="286">
        <v>0.06</v>
      </c>
      <c r="G1419" s="37"/>
      <c r="H1419" s="43"/>
    </row>
    <row r="1420" spans="1:8" s="2" customFormat="1" ht="16.8" customHeight="1">
      <c r="A1420" s="37"/>
      <c r="B1420" s="43"/>
      <c r="C1420" s="287" t="s">
        <v>709</v>
      </c>
      <c r="D1420" s="287" t="s">
        <v>2253</v>
      </c>
      <c r="E1420" s="15" t="s">
        <v>1</v>
      </c>
      <c r="F1420" s="288">
        <v>0.06</v>
      </c>
      <c r="G1420" s="37"/>
      <c r="H1420" s="43"/>
    </row>
    <row r="1421" spans="1:8" s="2" customFormat="1" ht="16.8" customHeight="1">
      <c r="A1421" s="37"/>
      <c r="B1421" s="43"/>
      <c r="C1421" s="283" t="s">
        <v>715</v>
      </c>
      <c r="D1421" s="284" t="s">
        <v>715</v>
      </c>
      <c r="E1421" s="285" t="s">
        <v>1</v>
      </c>
      <c r="F1421" s="286">
        <v>1.514</v>
      </c>
      <c r="G1421" s="37"/>
      <c r="H1421" s="43"/>
    </row>
    <row r="1422" spans="1:8" s="2" customFormat="1" ht="16.8" customHeight="1">
      <c r="A1422" s="37"/>
      <c r="B1422" s="43"/>
      <c r="C1422" s="287" t="s">
        <v>715</v>
      </c>
      <c r="D1422" s="287" t="s">
        <v>3041</v>
      </c>
      <c r="E1422" s="15" t="s">
        <v>1</v>
      </c>
      <c r="F1422" s="288">
        <v>1.514</v>
      </c>
      <c r="G1422" s="37"/>
      <c r="H1422" s="43"/>
    </row>
    <row r="1423" spans="1:8" s="2" customFormat="1" ht="16.8" customHeight="1">
      <c r="A1423" s="37"/>
      <c r="B1423" s="43"/>
      <c r="C1423" s="283" t="s">
        <v>722</v>
      </c>
      <c r="D1423" s="284" t="s">
        <v>722</v>
      </c>
      <c r="E1423" s="285" t="s">
        <v>1</v>
      </c>
      <c r="F1423" s="286">
        <v>4.44</v>
      </c>
      <c r="G1423" s="37"/>
      <c r="H1423" s="43"/>
    </row>
    <row r="1424" spans="1:8" s="2" customFormat="1" ht="16.8" customHeight="1">
      <c r="A1424" s="37"/>
      <c r="B1424" s="43"/>
      <c r="C1424" s="287" t="s">
        <v>722</v>
      </c>
      <c r="D1424" s="287" t="s">
        <v>3046</v>
      </c>
      <c r="E1424" s="15" t="s">
        <v>1</v>
      </c>
      <c r="F1424" s="288">
        <v>4.44</v>
      </c>
      <c r="G1424" s="37"/>
      <c r="H1424" s="43"/>
    </row>
    <row r="1425" spans="1:8" s="2" customFormat="1" ht="16.8" customHeight="1">
      <c r="A1425" s="37"/>
      <c r="B1425" s="43"/>
      <c r="C1425" s="289" t="s">
        <v>3700</v>
      </c>
      <c r="D1425" s="37"/>
      <c r="E1425" s="37"/>
      <c r="F1425" s="37"/>
      <c r="G1425" s="37"/>
      <c r="H1425" s="43"/>
    </row>
    <row r="1426" spans="1:8" s="2" customFormat="1" ht="16.8" customHeight="1">
      <c r="A1426" s="37"/>
      <c r="B1426" s="43"/>
      <c r="C1426" s="287" t="s">
        <v>3042</v>
      </c>
      <c r="D1426" s="287" t="s">
        <v>3706</v>
      </c>
      <c r="E1426" s="15" t="s">
        <v>324</v>
      </c>
      <c r="F1426" s="288">
        <v>4.44</v>
      </c>
      <c r="G1426" s="37"/>
      <c r="H1426" s="43"/>
    </row>
    <row r="1427" spans="1:8" s="2" customFormat="1" ht="16.8" customHeight="1">
      <c r="A1427" s="37"/>
      <c r="B1427" s="43"/>
      <c r="C1427" s="283" t="s">
        <v>728</v>
      </c>
      <c r="D1427" s="284" t="s">
        <v>728</v>
      </c>
      <c r="E1427" s="285" t="s">
        <v>1</v>
      </c>
      <c r="F1427" s="286">
        <v>124.8</v>
      </c>
      <c r="G1427" s="37"/>
      <c r="H1427" s="43"/>
    </row>
    <row r="1428" spans="1:8" s="2" customFormat="1" ht="16.8" customHeight="1">
      <c r="A1428" s="37"/>
      <c r="B1428" s="43"/>
      <c r="C1428" s="287" t="s">
        <v>1</v>
      </c>
      <c r="D1428" s="287" t="s">
        <v>3050</v>
      </c>
      <c r="E1428" s="15" t="s">
        <v>1</v>
      </c>
      <c r="F1428" s="288">
        <v>0</v>
      </c>
      <c r="G1428" s="37"/>
      <c r="H1428" s="43"/>
    </row>
    <row r="1429" spans="1:8" s="2" customFormat="1" ht="16.8" customHeight="1">
      <c r="A1429" s="37"/>
      <c r="B1429" s="43"/>
      <c r="C1429" s="287" t="s">
        <v>728</v>
      </c>
      <c r="D1429" s="287" t="s">
        <v>3051</v>
      </c>
      <c r="E1429" s="15" t="s">
        <v>1</v>
      </c>
      <c r="F1429" s="288">
        <v>124.8</v>
      </c>
      <c r="G1429" s="37"/>
      <c r="H1429" s="43"/>
    </row>
    <row r="1430" spans="1:8" s="2" customFormat="1" ht="16.8" customHeight="1">
      <c r="A1430" s="37"/>
      <c r="B1430" s="43"/>
      <c r="C1430" s="283" t="s">
        <v>735</v>
      </c>
      <c r="D1430" s="284" t="s">
        <v>735</v>
      </c>
      <c r="E1430" s="285" t="s">
        <v>1</v>
      </c>
      <c r="F1430" s="286">
        <v>496.56</v>
      </c>
      <c r="G1430" s="37"/>
      <c r="H1430" s="43"/>
    </row>
    <row r="1431" spans="1:8" s="2" customFormat="1" ht="16.8" customHeight="1">
      <c r="A1431" s="37"/>
      <c r="B1431" s="43"/>
      <c r="C1431" s="287" t="s">
        <v>735</v>
      </c>
      <c r="D1431" s="287" t="s">
        <v>3061</v>
      </c>
      <c r="E1431" s="15" t="s">
        <v>1</v>
      </c>
      <c r="F1431" s="288">
        <v>496.56</v>
      </c>
      <c r="G1431" s="37"/>
      <c r="H1431" s="43"/>
    </row>
    <row r="1432" spans="1:8" s="2" customFormat="1" ht="16.8" customHeight="1">
      <c r="A1432" s="37"/>
      <c r="B1432" s="43"/>
      <c r="C1432" s="283" t="s">
        <v>2257</v>
      </c>
      <c r="D1432" s="284" t="s">
        <v>2257</v>
      </c>
      <c r="E1432" s="285" t="s">
        <v>1</v>
      </c>
      <c r="F1432" s="286">
        <v>10.5</v>
      </c>
      <c r="G1432" s="37"/>
      <c r="H1432" s="43"/>
    </row>
    <row r="1433" spans="1:8" s="2" customFormat="1" ht="16.8" customHeight="1">
      <c r="A1433" s="37"/>
      <c r="B1433" s="43"/>
      <c r="C1433" s="287" t="s">
        <v>2257</v>
      </c>
      <c r="D1433" s="287" t="s">
        <v>3065</v>
      </c>
      <c r="E1433" s="15" t="s">
        <v>1</v>
      </c>
      <c r="F1433" s="288">
        <v>10.5</v>
      </c>
      <c r="G1433" s="37"/>
      <c r="H1433" s="43"/>
    </row>
    <row r="1434" spans="1:8" s="2" customFormat="1" ht="16.8" customHeight="1">
      <c r="A1434" s="37"/>
      <c r="B1434" s="43"/>
      <c r="C1434" s="283" t="s">
        <v>743</v>
      </c>
      <c r="D1434" s="284" t="s">
        <v>743</v>
      </c>
      <c r="E1434" s="285" t="s">
        <v>1</v>
      </c>
      <c r="F1434" s="286">
        <v>105</v>
      </c>
      <c r="G1434" s="37"/>
      <c r="H1434" s="43"/>
    </row>
    <row r="1435" spans="1:8" s="2" customFormat="1" ht="16.8" customHeight="1">
      <c r="A1435" s="37"/>
      <c r="B1435" s="43"/>
      <c r="C1435" s="287" t="s">
        <v>1</v>
      </c>
      <c r="D1435" s="287" t="s">
        <v>3070</v>
      </c>
      <c r="E1435" s="15" t="s">
        <v>1</v>
      </c>
      <c r="F1435" s="288">
        <v>0</v>
      </c>
      <c r="G1435" s="37"/>
      <c r="H1435" s="43"/>
    </row>
    <row r="1436" spans="1:8" s="2" customFormat="1" ht="16.8" customHeight="1">
      <c r="A1436" s="37"/>
      <c r="B1436" s="43"/>
      <c r="C1436" s="287" t="s">
        <v>743</v>
      </c>
      <c r="D1436" s="287" t="s">
        <v>3071</v>
      </c>
      <c r="E1436" s="15" t="s">
        <v>1</v>
      </c>
      <c r="F1436" s="288">
        <v>105</v>
      </c>
      <c r="G1436" s="37"/>
      <c r="H1436" s="43"/>
    </row>
    <row r="1437" spans="1:8" s="2" customFormat="1" ht="16.8" customHeight="1">
      <c r="A1437" s="37"/>
      <c r="B1437" s="43"/>
      <c r="C1437" s="283" t="s">
        <v>748</v>
      </c>
      <c r="D1437" s="284" t="s">
        <v>748</v>
      </c>
      <c r="E1437" s="285" t="s">
        <v>1</v>
      </c>
      <c r="F1437" s="286">
        <v>2.5</v>
      </c>
      <c r="G1437" s="37"/>
      <c r="H1437" s="43"/>
    </row>
    <row r="1438" spans="1:8" s="2" customFormat="1" ht="16.8" customHeight="1">
      <c r="A1438" s="37"/>
      <c r="B1438" s="43"/>
      <c r="C1438" s="287" t="s">
        <v>748</v>
      </c>
      <c r="D1438" s="287" t="s">
        <v>3079</v>
      </c>
      <c r="E1438" s="15" t="s">
        <v>1</v>
      </c>
      <c r="F1438" s="288">
        <v>2.5</v>
      </c>
      <c r="G1438" s="37"/>
      <c r="H1438" s="43"/>
    </row>
    <row r="1439" spans="1:8" s="2" customFormat="1" ht="16.8" customHeight="1">
      <c r="A1439" s="37"/>
      <c r="B1439" s="43"/>
      <c r="C1439" s="283" t="s">
        <v>757</v>
      </c>
      <c r="D1439" s="284" t="s">
        <v>757</v>
      </c>
      <c r="E1439" s="285" t="s">
        <v>1</v>
      </c>
      <c r="F1439" s="286">
        <v>49</v>
      </c>
      <c r="G1439" s="37"/>
      <c r="H1439" s="43"/>
    </row>
    <row r="1440" spans="1:8" s="2" customFormat="1" ht="16.8" customHeight="1">
      <c r="A1440" s="37"/>
      <c r="B1440" s="43"/>
      <c r="C1440" s="287" t="s">
        <v>757</v>
      </c>
      <c r="D1440" s="287" t="s">
        <v>3085</v>
      </c>
      <c r="E1440" s="15" t="s">
        <v>1</v>
      </c>
      <c r="F1440" s="288">
        <v>49</v>
      </c>
      <c r="G1440" s="37"/>
      <c r="H1440" s="43"/>
    </row>
    <row r="1441" spans="1:8" s="2" customFormat="1" ht="16.8" customHeight="1">
      <c r="A1441" s="37"/>
      <c r="B1441" s="43"/>
      <c r="C1441" s="283" t="s">
        <v>356</v>
      </c>
      <c r="D1441" s="284" t="s">
        <v>356</v>
      </c>
      <c r="E1441" s="285" t="s">
        <v>1</v>
      </c>
      <c r="F1441" s="286">
        <v>1493.27</v>
      </c>
      <c r="G1441" s="37"/>
      <c r="H1441" s="43"/>
    </row>
    <row r="1442" spans="1:8" s="2" customFormat="1" ht="16.8" customHeight="1">
      <c r="A1442" s="37"/>
      <c r="B1442" s="43"/>
      <c r="C1442" s="287" t="s">
        <v>356</v>
      </c>
      <c r="D1442" s="287" t="s">
        <v>2824</v>
      </c>
      <c r="E1442" s="15" t="s">
        <v>1</v>
      </c>
      <c r="F1442" s="288">
        <v>1493.27</v>
      </c>
      <c r="G1442" s="37"/>
      <c r="H1442" s="43"/>
    </row>
    <row r="1443" spans="1:8" s="2" customFormat="1" ht="16.8" customHeight="1">
      <c r="A1443" s="37"/>
      <c r="B1443" s="43"/>
      <c r="C1443" s="283" t="s">
        <v>2277</v>
      </c>
      <c r="D1443" s="284" t="s">
        <v>2277</v>
      </c>
      <c r="E1443" s="285" t="s">
        <v>1</v>
      </c>
      <c r="F1443" s="286">
        <v>16</v>
      </c>
      <c r="G1443" s="37"/>
      <c r="H1443" s="43"/>
    </row>
    <row r="1444" spans="1:8" s="2" customFormat="1" ht="16.8" customHeight="1">
      <c r="A1444" s="37"/>
      <c r="B1444" s="43"/>
      <c r="C1444" s="287" t="s">
        <v>2277</v>
      </c>
      <c r="D1444" s="287" t="s">
        <v>3089</v>
      </c>
      <c r="E1444" s="15" t="s">
        <v>1</v>
      </c>
      <c r="F1444" s="288">
        <v>16</v>
      </c>
      <c r="G1444" s="37"/>
      <c r="H1444" s="43"/>
    </row>
    <row r="1445" spans="1:8" s="2" customFormat="1" ht="16.8" customHeight="1">
      <c r="A1445" s="37"/>
      <c r="B1445" s="43"/>
      <c r="C1445" s="283" t="s">
        <v>2282</v>
      </c>
      <c r="D1445" s="284" t="s">
        <v>2282</v>
      </c>
      <c r="E1445" s="285" t="s">
        <v>1</v>
      </c>
      <c r="F1445" s="286">
        <v>924.41</v>
      </c>
      <c r="G1445" s="37"/>
      <c r="H1445" s="43"/>
    </row>
    <row r="1446" spans="1:8" s="2" customFormat="1" ht="16.8" customHeight="1">
      <c r="A1446" s="37"/>
      <c r="B1446" s="43"/>
      <c r="C1446" s="287" t="s">
        <v>2282</v>
      </c>
      <c r="D1446" s="287" t="s">
        <v>3098</v>
      </c>
      <c r="E1446" s="15" t="s">
        <v>1</v>
      </c>
      <c r="F1446" s="288">
        <v>924.41</v>
      </c>
      <c r="G1446" s="37"/>
      <c r="H1446" s="43"/>
    </row>
    <row r="1447" spans="1:8" s="2" customFormat="1" ht="16.8" customHeight="1">
      <c r="A1447" s="37"/>
      <c r="B1447" s="43"/>
      <c r="C1447" s="283" t="s">
        <v>2292</v>
      </c>
      <c r="D1447" s="284" t="s">
        <v>2292</v>
      </c>
      <c r="E1447" s="285" t="s">
        <v>1</v>
      </c>
      <c r="F1447" s="286">
        <v>15</v>
      </c>
      <c r="G1447" s="37"/>
      <c r="H1447" s="43"/>
    </row>
    <row r="1448" spans="1:8" s="2" customFormat="1" ht="16.8" customHeight="1">
      <c r="A1448" s="37"/>
      <c r="B1448" s="43"/>
      <c r="C1448" s="287" t="s">
        <v>2292</v>
      </c>
      <c r="D1448" s="287" t="s">
        <v>3104</v>
      </c>
      <c r="E1448" s="15" t="s">
        <v>1</v>
      </c>
      <c r="F1448" s="288">
        <v>15</v>
      </c>
      <c r="G1448" s="37"/>
      <c r="H1448" s="43"/>
    </row>
    <row r="1449" spans="1:8" s="2" customFormat="1" ht="16.8" customHeight="1">
      <c r="A1449" s="37"/>
      <c r="B1449" s="43"/>
      <c r="C1449" s="283" t="s">
        <v>2298</v>
      </c>
      <c r="D1449" s="284" t="s">
        <v>2298</v>
      </c>
      <c r="E1449" s="285" t="s">
        <v>1</v>
      </c>
      <c r="F1449" s="286">
        <v>9</v>
      </c>
      <c r="G1449" s="37"/>
      <c r="H1449" s="43"/>
    </row>
    <row r="1450" spans="1:8" s="2" customFormat="1" ht="16.8" customHeight="1">
      <c r="A1450" s="37"/>
      <c r="B1450" s="43"/>
      <c r="C1450" s="287" t="s">
        <v>2298</v>
      </c>
      <c r="D1450" s="287" t="s">
        <v>3107</v>
      </c>
      <c r="E1450" s="15" t="s">
        <v>1</v>
      </c>
      <c r="F1450" s="288">
        <v>9</v>
      </c>
      <c r="G1450" s="37"/>
      <c r="H1450" s="43"/>
    </row>
    <row r="1451" spans="1:8" s="2" customFormat="1" ht="16.8" customHeight="1">
      <c r="A1451" s="37"/>
      <c r="B1451" s="43"/>
      <c r="C1451" s="283" t="s">
        <v>782</v>
      </c>
      <c r="D1451" s="284" t="s">
        <v>782</v>
      </c>
      <c r="E1451" s="285" t="s">
        <v>1</v>
      </c>
      <c r="F1451" s="286">
        <v>114.4</v>
      </c>
      <c r="G1451" s="37"/>
      <c r="H1451" s="43"/>
    </row>
    <row r="1452" spans="1:8" s="2" customFormat="1" ht="16.8" customHeight="1">
      <c r="A1452" s="37"/>
      <c r="B1452" s="43"/>
      <c r="C1452" s="287" t="s">
        <v>782</v>
      </c>
      <c r="D1452" s="287" t="s">
        <v>3117</v>
      </c>
      <c r="E1452" s="15" t="s">
        <v>1</v>
      </c>
      <c r="F1452" s="288">
        <v>114.4</v>
      </c>
      <c r="G1452" s="37"/>
      <c r="H1452" s="43"/>
    </row>
    <row r="1453" spans="1:8" s="2" customFormat="1" ht="16.8" customHeight="1">
      <c r="A1453" s="37"/>
      <c r="B1453" s="43"/>
      <c r="C1453" s="283" t="s">
        <v>797</v>
      </c>
      <c r="D1453" s="284" t="s">
        <v>797</v>
      </c>
      <c r="E1453" s="285" t="s">
        <v>1</v>
      </c>
      <c r="F1453" s="286">
        <v>35.441</v>
      </c>
      <c r="G1453" s="37"/>
      <c r="H1453" s="43"/>
    </row>
    <row r="1454" spans="1:8" s="2" customFormat="1" ht="16.8" customHeight="1">
      <c r="A1454" s="37"/>
      <c r="B1454" s="43"/>
      <c r="C1454" s="287" t="s">
        <v>797</v>
      </c>
      <c r="D1454" s="287" t="s">
        <v>3124</v>
      </c>
      <c r="E1454" s="15" t="s">
        <v>1</v>
      </c>
      <c r="F1454" s="288">
        <v>35.441</v>
      </c>
      <c r="G1454" s="37"/>
      <c r="H1454" s="43"/>
    </row>
    <row r="1455" spans="1:8" s="2" customFormat="1" ht="16.8" customHeight="1">
      <c r="A1455" s="37"/>
      <c r="B1455" s="43"/>
      <c r="C1455" s="283" t="s">
        <v>803</v>
      </c>
      <c r="D1455" s="284" t="s">
        <v>803</v>
      </c>
      <c r="E1455" s="285" t="s">
        <v>1</v>
      </c>
      <c r="F1455" s="286">
        <v>170.465</v>
      </c>
      <c r="G1455" s="37"/>
      <c r="H1455" s="43"/>
    </row>
    <row r="1456" spans="1:8" s="2" customFormat="1" ht="16.8" customHeight="1">
      <c r="A1456" s="37"/>
      <c r="B1456" s="43"/>
      <c r="C1456" s="287" t="s">
        <v>803</v>
      </c>
      <c r="D1456" s="287" t="s">
        <v>3128</v>
      </c>
      <c r="E1456" s="15" t="s">
        <v>1</v>
      </c>
      <c r="F1456" s="288">
        <v>170.465</v>
      </c>
      <c r="G1456" s="37"/>
      <c r="H1456" s="43"/>
    </row>
    <row r="1457" spans="1:8" s="2" customFormat="1" ht="16.8" customHeight="1">
      <c r="A1457" s="37"/>
      <c r="B1457" s="43"/>
      <c r="C1457" s="283" t="s">
        <v>811</v>
      </c>
      <c r="D1457" s="284" t="s">
        <v>811</v>
      </c>
      <c r="E1457" s="285" t="s">
        <v>1</v>
      </c>
      <c r="F1457" s="286">
        <v>29.534</v>
      </c>
      <c r="G1457" s="37"/>
      <c r="H1457" s="43"/>
    </row>
    <row r="1458" spans="1:8" s="2" customFormat="1" ht="16.8" customHeight="1">
      <c r="A1458" s="37"/>
      <c r="B1458" s="43"/>
      <c r="C1458" s="287" t="s">
        <v>811</v>
      </c>
      <c r="D1458" s="287" t="s">
        <v>3134</v>
      </c>
      <c r="E1458" s="15" t="s">
        <v>1</v>
      </c>
      <c r="F1458" s="288">
        <v>29.534</v>
      </c>
      <c r="G1458" s="37"/>
      <c r="H1458" s="43"/>
    </row>
    <row r="1459" spans="1:8" s="2" customFormat="1" ht="16.8" customHeight="1">
      <c r="A1459" s="37"/>
      <c r="B1459" s="43"/>
      <c r="C1459" s="283" t="s">
        <v>835</v>
      </c>
      <c r="D1459" s="284" t="s">
        <v>835</v>
      </c>
      <c r="E1459" s="285" t="s">
        <v>1</v>
      </c>
      <c r="F1459" s="286">
        <v>170.465</v>
      </c>
      <c r="G1459" s="37"/>
      <c r="H1459" s="43"/>
    </row>
    <row r="1460" spans="1:8" s="2" customFormat="1" ht="12">
      <c r="A1460" s="37"/>
      <c r="B1460" s="43"/>
      <c r="C1460" s="287" t="s">
        <v>835</v>
      </c>
      <c r="D1460" s="287" t="s">
        <v>3140</v>
      </c>
      <c r="E1460" s="15" t="s">
        <v>1</v>
      </c>
      <c r="F1460" s="288">
        <v>170.465</v>
      </c>
      <c r="G1460" s="37"/>
      <c r="H1460" s="43"/>
    </row>
    <row r="1461" spans="1:8" s="2" customFormat="1" ht="16.8" customHeight="1">
      <c r="A1461" s="37"/>
      <c r="B1461" s="43"/>
      <c r="C1461" s="283" t="s">
        <v>2323</v>
      </c>
      <c r="D1461" s="284" t="s">
        <v>2323</v>
      </c>
      <c r="E1461" s="285" t="s">
        <v>1</v>
      </c>
      <c r="F1461" s="286">
        <v>29.534</v>
      </c>
      <c r="G1461" s="37"/>
      <c r="H1461" s="43"/>
    </row>
    <row r="1462" spans="1:8" s="2" customFormat="1" ht="12">
      <c r="A1462" s="37"/>
      <c r="B1462" s="43"/>
      <c r="C1462" s="287" t="s">
        <v>2323</v>
      </c>
      <c r="D1462" s="287" t="s">
        <v>3145</v>
      </c>
      <c r="E1462" s="15" t="s">
        <v>1</v>
      </c>
      <c r="F1462" s="288">
        <v>29.534</v>
      </c>
      <c r="G1462" s="37"/>
      <c r="H1462" s="43"/>
    </row>
    <row r="1463" spans="1:8" s="2" customFormat="1" ht="16.8" customHeight="1">
      <c r="A1463" s="37"/>
      <c r="B1463" s="43"/>
      <c r="C1463" s="283" t="s">
        <v>365</v>
      </c>
      <c r="D1463" s="284" t="s">
        <v>365</v>
      </c>
      <c r="E1463" s="285" t="s">
        <v>1</v>
      </c>
      <c r="F1463" s="286">
        <v>757.648</v>
      </c>
      <c r="G1463" s="37"/>
      <c r="H1463" s="43"/>
    </row>
    <row r="1464" spans="1:8" s="2" customFormat="1" ht="16.8" customHeight="1">
      <c r="A1464" s="37"/>
      <c r="B1464" s="43"/>
      <c r="C1464" s="287" t="s">
        <v>365</v>
      </c>
      <c r="D1464" s="287" t="s">
        <v>2828</v>
      </c>
      <c r="E1464" s="15" t="s">
        <v>1</v>
      </c>
      <c r="F1464" s="288">
        <v>757.648</v>
      </c>
      <c r="G1464" s="37"/>
      <c r="H1464" s="43"/>
    </row>
    <row r="1465" spans="1:8" s="2" customFormat="1" ht="16.8" customHeight="1">
      <c r="A1465" s="37"/>
      <c r="B1465" s="43"/>
      <c r="C1465" s="283" t="s">
        <v>848</v>
      </c>
      <c r="D1465" s="284" t="s">
        <v>848</v>
      </c>
      <c r="E1465" s="285" t="s">
        <v>1</v>
      </c>
      <c r="F1465" s="286">
        <v>2352</v>
      </c>
      <c r="G1465" s="37"/>
      <c r="H1465" s="43"/>
    </row>
    <row r="1466" spans="1:8" s="2" customFormat="1" ht="16.8" customHeight="1">
      <c r="A1466" s="37"/>
      <c r="B1466" s="43"/>
      <c r="C1466" s="287" t="s">
        <v>848</v>
      </c>
      <c r="D1466" s="287" t="s">
        <v>3147</v>
      </c>
      <c r="E1466" s="15" t="s">
        <v>1</v>
      </c>
      <c r="F1466" s="288">
        <v>2352</v>
      </c>
      <c r="G1466" s="37"/>
      <c r="H1466" s="43"/>
    </row>
    <row r="1467" spans="1:8" s="2" customFormat="1" ht="16.8" customHeight="1">
      <c r="A1467" s="37"/>
      <c r="B1467" s="43"/>
      <c r="C1467" s="283" t="s">
        <v>2328</v>
      </c>
      <c r="D1467" s="284" t="s">
        <v>2328</v>
      </c>
      <c r="E1467" s="285" t="s">
        <v>1</v>
      </c>
      <c r="F1467" s="286">
        <v>1.49</v>
      </c>
      <c r="G1467" s="37"/>
      <c r="H1467" s="43"/>
    </row>
    <row r="1468" spans="1:8" s="2" customFormat="1" ht="16.8" customHeight="1">
      <c r="A1468" s="37"/>
      <c r="B1468" s="43"/>
      <c r="C1468" s="287" t="s">
        <v>2328</v>
      </c>
      <c r="D1468" s="287" t="s">
        <v>3151</v>
      </c>
      <c r="E1468" s="15" t="s">
        <v>1</v>
      </c>
      <c r="F1468" s="288">
        <v>1.49</v>
      </c>
      <c r="G1468" s="37"/>
      <c r="H1468" s="43"/>
    </row>
    <row r="1469" spans="1:8" s="2" customFormat="1" ht="16.8" customHeight="1">
      <c r="A1469" s="37"/>
      <c r="B1469" s="43"/>
      <c r="C1469" s="283" t="s">
        <v>885</v>
      </c>
      <c r="D1469" s="284" t="s">
        <v>885</v>
      </c>
      <c r="E1469" s="285" t="s">
        <v>1</v>
      </c>
      <c r="F1469" s="286">
        <v>4704</v>
      </c>
      <c r="G1469" s="37"/>
      <c r="H1469" s="43"/>
    </row>
    <row r="1470" spans="1:8" s="2" customFormat="1" ht="16.8" customHeight="1">
      <c r="A1470" s="37"/>
      <c r="B1470" s="43"/>
      <c r="C1470" s="287" t="s">
        <v>885</v>
      </c>
      <c r="D1470" s="287" t="s">
        <v>3153</v>
      </c>
      <c r="E1470" s="15" t="s">
        <v>1</v>
      </c>
      <c r="F1470" s="288">
        <v>4704</v>
      </c>
      <c r="G1470" s="37"/>
      <c r="H1470" s="43"/>
    </row>
    <row r="1471" spans="1:8" s="2" customFormat="1" ht="16.8" customHeight="1">
      <c r="A1471" s="37"/>
      <c r="B1471" s="43"/>
      <c r="C1471" s="283" t="s">
        <v>2333</v>
      </c>
      <c r="D1471" s="284" t="s">
        <v>2333</v>
      </c>
      <c r="E1471" s="285" t="s">
        <v>1</v>
      </c>
      <c r="F1471" s="286">
        <v>14.904</v>
      </c>
      <c r="G1471" s="37"/>
      <c r="H1471" s="43"/>
    </row>
    <row r="1472" spans="1:8" s="2" customFormat="1" ht="16.8" customHeight="1">
      <c r="A1472" s="37"/>
      <c r="B1472" s="43"/>
      <c r="C1472" s="287" t="s">
        <v>2333</v>
      </c>
      <c r="D1472" s="287" t="s">
        <v>3159</v>
      </c>
      <c r="E1472" s="15" t="s">
        <v>1</v>
      </c>
      <c r="F1472" s="288">
        <v>14.904</v>
      </c>
      <c r="G1472" s="37"/>
      <c r="H1472" s="43"/>
    </row>
    <row r="1473" spans="1:8" s="2" customFormat="1" ht="16.8" customHeight="1">
      <c r="A1473" s="37"/>
      <c r="B1473" s="43"/>
      <c r="C1473" s="283" t="s">
        <v>896</v>
      </c>
      <c r="D1473" s="284" t="s">
        <v>896</v>
      </c>
      <c r="E1473" s="285" t="s">
        <v>1</v>
      </c>
      <c r="F1473" s="286">
        <v>2616</v>
      </c>
      <c r="G1473" s="37"/>
      <c r="H1473" s="43"/>
    </row>
    <row r="1474" spans="1:8" s="2" customFormat="1" ht="16.8" customHeight="1">
      <c r="A1474" s="37"/>
      <c r="B1474" s="43"/>
      <c r="C1474" s="287" t="s">
        <v>896</v>
      </c>
      <c r="D1474" s="287" t="s">
        <v>3161</v>
      </c>
      <c r="E1474" s="15" t="s">
        <v>1</v>
      </c>
      <c r="F1474" s="288">
        <v>2616</v>
      </c>
      <c r="G1474" s="37"/>
      <c r="H1474" s="43"/>
    </row>
    <row r="1475" spans="1:8" s="2" customFormat="1" ht="16.8" customHeight="1">
      <c r="A1475" s="37"/>
      <c r="B1475" s="43"/>
      <c r="C1475" s="283" t="s">
        <v>2338</v>
      </c>
      <c r="D1475" s="284" t="s">
        <v>2338</v>
      </c>
      <c r="E1475" s="285" t="s">
        <v>1</v>
      </c>
      <c r="F1475" s="286">
        <v>3008.4</v>
      </c>
      <c r="G1475" s="37"/>
      <c r="H1475" s="43"/>
    </row>
    <row r="1476" spans="1:8" s="2" customFormat="1" ht="16.8" customHeight="1">
      <c r="A1476" s="37"/>
      <c r="B1476" s="43"/>
      <c r="C1476" s="287" t="s">
        <v>2338</v>
      </c>
      <c r="D1476" s="287" t="s">
        <v>3163</v>
      </c>
      <c r="E1476" s="15" t="s">
        <v>1</v>
      </c>
      <c r="F1476" s="288">
        <v>3008.4</v>
      </c>
      <c r="G1476" s="37"/>
      <c r="H1476" s="43"/>
    </row>
    <row r="1477" spans="1:8" s="2" customFormat="1" ht="16.8" customHeight="1">
      <c r="A1477" s="37"/>
      <c r="B1477" s="43"/>
      <c r="C1477" s="283" t="s">
        <v>2345</v>
      </c>
      <c r="D1477" s="284" t="s">
        <v>2345</v>
      </c>
      <c r="E1477" s="285" t="s">
        <v>1</v>
      </c>
      <c r="F1477" s="286">
        <v>58.52</v>
      </c>
      <c r="G1477" s="37"/>
      <c r="H1477" s="43"/>
    </row>
    <row r="1478" spans="1:8" s="2" customFormat="1" ht="16.8" customHeight="1">
      <c r="A1478" s="37"/>
      <c r="B1478" s="43"/>
      <c r="C1478" s="287" t="s">
        <v>2345</v>
      </c>
      <c r="D1478" s="287" t="s">
        <v>3169</v>
      </c>
      <c r="E1478" s="15" t="s">
        <v>1</v>
      </c>
      <c r="F1478" s="288">
        <v>58.52</v>
      </c>
      <c r="G1478" s="37"/>
      <c r="H1478" s="43"/>
    </row>
    <row r="1479" spans="1:8" s="2" customFormat="1" ht="16.8" customHeight="1">
      <c r="A1479" s="37"/>
      <c r="B1479" s="43"/>
      <c r="C1479" s="283" t="s">
        <v>3173</v>
      </c>
      <c r="D1479" s="284" t="s">
        <v>3173</v>
      </c>
      <c r="E1479" s="285" t="s">
        <v>1</v>
      </c>
      <c r="F1479" s="286">
        <v>58.52</v>
      </c>
      <c r="G1479" s="37"/>
      <c r="H1479" s="43"/>
    </row>
    <row r="1480" spans="1:8" s="2" customFormat="1" ht="16.8" customHeight="1">
      <c r="A1480" s="37"/>
      <c r="B1480" s="43"/>
      <c r="C1480" s="287" t="s">
        <v>3173</v>
      </c>
      <c r="D1480" s="287" t="s">
        <v>3174</v>
      </c>
      <c r="E1480" s="15" t="s">
        <v>1</v>
      </c>
      <c r="F1480" s="288">
        <v>58.52</v>
      </c>
      <c r="G1480" s="37"/>
      <c r="H1480" s="43"/>
    </row>
    <row r="1481" spans="1:8" s="2" customFormat="1" ht="16.8" customHeight="1">
      <c r="A1481" s="37"/>
      <c r="B1481" s="43"/>
      <c r="C1481" s="283" t="s">
        <v>1788</v>
      </c>
      <c r="D1481" s="284" t="s">
        <v>1788</v>
      </c>
      <c r="E1481" s="285" t="s">
        <v>1</v>
      </c>
      <c r="F1481" s="286">
        <v>1493.27</v>
      </c>
      <c r="G1481" s="37"/>
      <c r="H1481" s="43"/>
    </row>
    <row r="1482" spans="1:8" s="2" customFormat="1" ht="16.8" customHeight="1">
      <c r="A1482" s="37"/>
      <c r="B1482" s="43"/>
      <c r="C1482" s="287" t="s">
        <v>1788</v>
      </c>
      <c r="D1482" s="287" t="s">
        <v>2830</v>
      </c>
      <c r="E1482" s="15" t="s">
        <v>1</v>
      </c>
      <c r="F1482" s="288">
        <v>1493.27</v>
      </c>
      <c r="G1482" s="37"/>
      <c r="H1482" s="43"/>
    </row>
    <row r="1483" spans="1:8" s="2" customFormat="1" ht="16.8" customHeight="1">
      <c r="A1483" s="37"/>
      <c r="B1483" s="43"/>
      <c r="C1483" s="283" t="s">
        <v>3178</v>
      </c>
      <c r="D1483" s="284" t="s">
        <v>3178</v>
      </c>
      <c r="E1483" s="285" t="s">
        <v>1</v>
      </c>
      <c r="F1483" s="286">
        <v>58.52</v>
      </c>
      <c r="G1483" s="37"/>
      <c r="H1483" s="43"/>
    </row>
    <row r="1484" spans="1:8" s="2" customFormat="1" ht="16.8" customHeight="1">
      <c r="A1484" s="37"/>
      <c r="B1484" s="43"/>
      <c r="C1484" s="287" t="s">
        <v>3178</v>
      </c>
      <c r="D1484" s="287" t="s">
        <v>3179</v>
      </c>
      <c r="E1484" s="15" t="s">
        <v>1</v>
      </c>
      <c r="F1484" s="288">
        <v>58.52</v>
      </c>
      <c r="G1484" s="37"/>
      <c r="H1484" s="43"/>
    </row>
    <row r="1485" spans="1:8" s="2" customFormat="1" ht="16.8" customHeight="1">
      <c r="A1485" s="37"/>
      <c r="B1485" s="43"/>
      <c r="C1485" s="283" t="s">
        <v>2357</v>
      </c>
      <c r="D1485" s="284" t="s">
        <v>2357</v>
      </c>
      <c r="E1485" s="285" t="s">
        <v>1</v>
      </c>
      <c r="F1485" s="286">
        <v>1</v>
      </c>
      <c r="G1485" s="37"/>
      <c r="H1485" s="43"/>
    </row>
    <row r="1486" spans="1:8" s="2" customFormat="1" ht="16.8" customHeight="1">
      <c r="A1486" s="37"/>
      <c r="B1486" s="43"/>
      <c r="C1486" s="287" t="s">
        <v>2357</v>
      </c>
      <c r="D1486" s="287" t="s">
        <v>3183</v>
      </c>
      <c r="E1486" s="15" t="s">
        <v>1</v>
      </c>
      <c r="F1486" s="288">
        <v>1</v>
      </c>
      <c r="G1486" s="37"/>
      <c r="H1486" s="43"/>
    </row>
    <row r="1487" spans="1:8" s="2" customFormat="1" ht="16.8" customHeight="1">
      <c r="A1487" s="37"/>
      <c r="B1487" s="43"/>
      <c r="C1487" s="283" t="s">
        <v>966</v>
      </c>
      <c r="D1487" s="284" t="s">
        <v>966</v>
      </c>
      <c r="E1487" s="285" t="s">
        <v>1</v>
      </c>
      <c r="F1487" s="286">
        <v>1</v>
      </c>
      <c r="G1487" s="37"/>
      <c r="H1487" s="43"/>
    </row>
    <row r="1488" spans="1:8" s="2" customFormat="1" ht="16.8" customHeight="1">
      <c r="A1488" s="37"/>
      <c r="B1488" s="43"/>
      <c r="C1488" s="287" t="s">
        <v>966</v>
      </c>
      <c r="D1488" s="287" t="s">
        <v>3191</v>
      </c>
      <c r="E1488" s="15" t="s">
        <v>1</v>
      </c>
      <c r="F1488" s="288">
        <v>1</v>
      </c>
      <c r="G1488" s="37"/>
      <c r="H1488" s="43"/>
    </row>
    <row r="1489" spans="1:8" s="2" customFormat="1" ht="16.8" customHeight="1">
      <c r="A1489" s="37"/>
      <c r="B1489" s="43"/>
      <c r="C1489" s="283" t="s">
        <v>1015</v>
      </c>
      <c r="D1489" s="284" t="s">
        <v>1015</v>
      </c>
      <c r="E1489" s="285" t="s">
        <v>1</v>
      </c>
      <c r="F1489" s="286">
        <v>1</v>
      </c>
      <c r="G1489" s="37"/>
      <c r="H1489" s="43"/>
    </row>
    <row r="1490" spans="1:8" s="2" customFormat="1" ht="16.8" customHeight="1">
      <c r="A1490" s="37"/>
      <c r="B1490" s="43"/>
      <c r="C1490" s="287" t="s">
        <v>1015</v>
      </c>
      <c r="D1490" s="287" t="s">
        <v>3197</v>
      </c>
      <c r="E1490" s="15" t="s">
        <v>1</v>
      </c>
      <c r="F1490" s="288">
        <v>1</v>
      </c>
      <c r="G1490" s="37"/>
      <c r="H1490" s="43"/>
    </row>
    <row r="1491" spans="1:8" s="2" customFormat="1" ht="16.8" customHeight="1">
      <c r="A1491" s="37"/>
      <c r="B1491" s="43"/>
      <c r="C1491" s="283" t="s">
        <v>1025</v>
      </c>
      <c r="D1491" s="284" t="s">
        <v>1025</v>
      </c>
      <c r="E1491" s="285" t="s">
        <v>1</v>
      </c>
      <c r="F1491" s="286">
        <v>1</v>
      </c>
      <c r="G1491" s="37"/>
      <c r="H1491" s="43"/>
    </row>
    <row r="1492" spans="1:8" s="2" customFormat="1" ht="16.8" customHeight="1">
      <c r="A1492" s="37"/>
      <c r="B1492" s="43"/>
      <c r="C1492" s="287" t="s">
        <v>1025</v>
      </c>
      <c r="D1492" s="287" t="s">
        <v>3191</v>
      </c>
      <c r="E1492" s="15" t="s">
        <v>1</v>
      </c>
      <c r="F1492" s="288">
        <v>1</v>
      </c>
      <c r="G1492" s="37"/>
      <c r="H1492" s="43"/>
    </row>
    <row r="1493" spans="1:8" s="2" customFormat="1" ht="16.8" customHeight="1">
      <c r="A1493" s="37"/>
      <c r="B1493" s="43"/>
      <c r="C1493" s="283" t="s">
        <v>1036</v>
      </c>
      <c r="D1493" s="284" t="s">
        <v>1036</v>
      </c>
      <c r="E1493" s="285" t="s">
        <v>1</v>
      </c>
      <c r="F1493" s="286">
        <v>3</v>
      </c>
      <c r="G1493" s="37"/>
      <c r="H1493" s="43"/>
    </row>
    <row r="1494" spans="1:8" s="2" customFormat="1" ht="16.8" customHeight="1">
      <c r="A1494" s="37"/>
      <c r="B1494" s="43"/>
      <c r="C1494" s="287" t="s">
        <v>1036</v>
      </c>
      <c r="D1494" s="287" t="s">
        <v>3205</v>
      </c>
      <c r="E1494" s="15" t="s">
        <v>1</v>
      </c>
      <c r="F1494" s="288">
        <v>3</v>
      </c>
      <c r="G1494" s="37"/>
      <c r="H1494" s="43"/>
    </row>
    <row r="1495" spans="1:8" s="2" customFormat="1" ht="16.8" customHeight="1">
      <c r="A1495" s="37"/>
      <c r="B1495" s="43"/>
      <c r="C1495" s="283" t="s">
        <v>1046</v>
      </c>
      <c r="D1495" s="284" t="s">
        <v>1046</v>
      </c>
      <c r="E1495" s="285" t="s">
        <v>1</v>
      </c>
      <c r="F1495" s="286">
        <v>3</v>
      </c>
      <c r="G1495" s="37"/>
      <c r="H1495" s="43"/>
    </row>
    <row r="1496" spans="1:8" s="2" customFormat="1" ht="16.8" customHeight="1">
      <c r="A1496" s="37"/>
      <c r="B1496" s="43"/>
      <c r="C1496" s="287" t="s">
        <v>1046</v>
      </c>
      <c r="D1496" s="287" t="s">
        <v>167</v>
      </c>
      <c r="E1496" s="15" t="s">
        <v>1</v>
      </c>
      <c r="F1496" s="288">
        <v>3</v>
      </c>
      <c r="G1496" s="37"/>
      <c r="H1496" s="43"/>
    </row>
    <row r="1497" spans="1:8" s="2" customFormat="1" ht="16.8" customHeight="1">
      <c r="A1497" s="37"/>
      <c r="B1497" s="43"/>
      <c r="C1497" s="283" t="s">
        <v>375</v>
      </c>
      <c r="D1497" s="284" t="s">
        <v>375</v>
      </c>
      <c r="E1497" s="285" t="s">
        <v>1</v>
      </c>
      <c r="F1497" s="286">
        <v>1060.707</v>
      </c>
      <c r="G1497" s="37"/>
      <c r="H1497" s="43"/>
    </row>
    <row r="1498" spans="1:8" s="2" customFormat="1" ht="16.8" customHeight="1">
      <c r="A1498" s="37"/>
      <c r="B1498" s="43"/>
      <c r="C1498" s="287" t="s">
        <v>375</v>
      </c>
      <c r="D1498" s="287" t="s">
        <v>2833</v>
      </c>
      <c r="E1498" s="15" t="s">
        <v>1</v>
      </c>
      <c r="F1498" s="288">
        <v>1060.707</v>
      </c>
      <c r="G1498" s="37"/>
      <c r="H1498" s="43"/>
    </row>
    <row r="1499" spans="1:8" s="2" customFormat="1" ht="16.8" customHeight="1">
      <c r="A1499" s="37"/>
      <c r="B1499" s="43"/>
      <c r="C1499" s="283" t="s">
        <v>1052</v>
      </c>
      <c r="D1499" s="284" t="s">
        <v>1052</v>
      </c>
      <c r="E1499" s="285" t="s">
        <v>1</v>
      </c>
      <c r="F1499" s="286">
        <v>397</v>
      </c>
      <c r="G1499" s="37"/>
      <c r="H1499" s="43"/>
    </row>
    <row r="1500" spans="1:8" s="2" customFormat="1" ht="16.8" customHeight="1">
      <c r="A1500" s="37"/>
      <c r="B1500" s="43"/>
      <c r="C1500" s="287" t="s">
        <v>1</v>
      </c>
      <c r="D1500" s="287" t="s">
        <v>3213</v>
      </c>
      <c r="E1500" s="15" t="s">
        <v>1</v>
      </c>
      <c r="F1500" s="288">
        <v>0</v>
      </c>
      <c r="G1500" s="37"/>
      <c r="H1500" s="43"/>
    </row>
    <row r="1501" spans="1:8" s="2" customFormat="1" ht="16.8" customHeight="1">
      <c r="A1501" s="37"/>
      <c r="B1501" s="43"/>
      <c r="C1501" s="287" t="s">
        <v>1052</v>
      </c>
      <c r="D1501" s="287" t="s">
        <v>3214</v>
      </c>
      <c r="E1501" s="15" t="s">
        <v>1</v>
      </c>
      <c r="F1501" s="288">
        <v>397</v>
      </c>
      <c r="G1501" s="37"/>
      <c r="H1501" s="43"/>
    </row>
    <row r="1502" spans="1:8" s="2" customFormat="1" ht="16.8" customHeight="1">
      <c r="A1502" s="37"/>
      <c r="B1502" s="43"/>
      <c r="C1502" s="283" t="s">
        <v>1061</v>
      </c>
      <c r="D1502" s="284" t="s">
        <v>1061</v>
      </c>
      <c r="E1502" s="285" t="s">
        <v>1</v>
      </c>
      <c r="F1502" s="286">
        <v>397</v>
      </c>
      <c r="G1502" s="37"/>
      <c r="H1502" s="43"/>
    </row>
    <row r="1503" spans="1:8" s="2" customFormat="1" ht="16.8" customHeight="1">
      <c r="A1503" s="37"/>
      <c r="B1503" s="43"/>
      <c r="C1503" s="287" t="s">
        <v>1061</v>
      </c>
      <c r="D1503" s="287" t="s">
        <v>3219</v>
      </c>
      <c r="E1503" s="15" t="s">
        <v>1</v>
      </c>
      <c r="F1503" s="288">
        <v>397</v>
      </c>
      <c r="G1503" s="37"/>
      <c r="H1503" s="43"/>
    </row>
    <row r="1504" spans="1:8" s="2" customFormat="1" ht="16.8" customHeight="1">
      <c r="A1504" s="37"/>
      <c r="B1504" s="43"/>
      <c r="C1504" s="283" t="s">
        <v>1066</v>
      </c>
      <c r="D1504" s="284" t="s">
        <v>1066</v>
      </c>
      <c r="E1504" s="285" t="s">
        <v>1</v>
      </c>
      <c r="F1504" s="286">
        <v>3.744</v>
      </c>
      <c r="G1504" s="37"/>
      <c r="H1504" s="43"/>
    </row>
    <row r="1505" spans="1:8" s="2" customFormat="1" ht="16.8" customHeight="1">
      <c r="A1505" s="37"/>
      <c r="B1505" s="43"/>
      <c r="C1505" s="287" t="s">
        <v>1066</v>
      </c>
      <c r="D1505" s="287" t="s">
        <v>3224</v>
      </c>
      <c r="E1505" s="15" t="s">
        <v>1</v>
      </c>
      <c r="F1505" s="288">
        <v>3.744</v>
      </c>
      <c r="G1505" s="37"/>
      <c r="H1505" s="43"/>
    </row>
    <row r="1506" spans="1:8" s="2" customFormat="1" ht="16.8" customHeight="1">
      <c r="A1506" s="37"/>
      <c r="B1506" s="43"/>
      <c r="C1506" s="283" t="s">
        <v>1074</v>
      </c>
      <c r="D1506" s="284" t="s">
        <v>1074</v>
      </c>
      <c r="E1506" s="285" t="s">
        <v>1</v>
      </c>
      <c r="F1506" s="286">
        <v>6.2</v>
      </c>
      <c r="G1506" s="37"/>
      <c r="H1506" s="43"/>
    </row>
    <row r="1507" spans="1:8" s="2" customFormat="1" ht="16.8" customHeight="1">
      <c r="A1507" s="37"/>
      <c r="B1507" s="43"/>
      <c r="C1507" s="287" t="s">
        <v>1074</v>
      </c>
      <c r="D1507" s="287" t="s">
        <v>3226</v>
      </c>
      <c r="E1507" s="15" t="s">
        <v>1</v>
      </c>
      <c r="F1507" s="288">
        <v>6.2</v>
      </c>
      <c r="G1507" s="37"/>
      <c r="H1507" s="43"/>
    </row>
    <row r="1508" spans="1:8" s="2" customFormat="1" ht="16.8" customHeight="1">
      <c r="A1508" s="37"/>
      <c r="B1508" s="43"/>
      <c r="C1508" s="283" t="s">
        <v>1081</v>
      </c>
      <c r="D1508" s="284" t="s">
        <v>1081</v>
      </c>
      <c r="E1508" s="285" t="s">
        <v>1</v>
      </c>
      <c r="F1508" s="286">
        <v>6.324</v>
      </c>
      <c r="G1508" s="37"/>
      <c r="H1508" s="43"/>
    </row>
    <row r="1509" spans="1:8" s="2" customFormat="1" ht="16.8" customHeight="1">
      <c r="A1509" s="37"/>
      <c r="B1509" s="43"/>
      <c r="C1509" s="287" t="s">
        <v>1081</v>
      </c>
      <c r="D1509" s="287" t="s">
        <v>3228</v>
      </c>
      <c r="E1509" s="15" t="s">
        <v>1</v>
      </c>
      <c r="F1509" s="288">
        <v>6.324</v>
      </c>
      <c r="G1509" s="37"/>
      <c r="H1509" s="43"/>
    </row>
    <row r="1510" spans="1:8" s="2" customFormat="1" ht="16.8" customHeight="1">
      <c r="A1510" s="37"/>
      <c r="B1510" s="43"/>
      <c r="C1510" s="283" t="s">
        <v>1088</v>
      </c>
      <c r="D1510" s="284" t="s">
        <v>1088</v>
      </c>
      <c r="E1510" s="285" t="s">
        <v>1</v>
      </c>
      <c r="F1510" s="286">
        <v>4.682</v>
      </c>
      <c r="G1510" s="37"/>
      <c r="H1510" s="43"/>
    </row>
    <row r="1511" spans="1:8" s="2" customFormat="1" ht="16.8" customHeight="1">
      <c r="A1511" s="37"/>
      <c r="B1511" s="43"/>
      <c r="C1511" s="287" t="s">
        <v>1088</v>
      </c>
      <c r="D1511" s="287" t="s">
        <v>3230</v>
      </c>
      <c r="E1511" s="15" t="s">
        <v>1</v>
      </c>
      <c r="F1511" s="288">
        <v>4.682</v>
      </c>
      <c r="G1511" s="37"/>
      <c r="H1511" s="43"/>
    </row>
    <row r="1512" spans="1:8" s="2" customFormat="1" ht="16.8" customHeight="1">
      <c r="A1512" s="37"/>
      <c r="B1512" s="43"/>
      <c r="C1512" s="283" t="s">
        <v>3235</v>
      </c>
      <c r="D1512" s="284" t="s">
        <v>3235</v>
      </c>
      <c r="E1512" s="285" t="s">
        <v>1</v>
      </c>
      <c r="F1512" s="286">
        <v>165.4</v>
      </c>
      <c r="G1512" s="37"/>
      <c r="H1512" s="43"/>
    </row>
    <row r="1513" spans="1:8" s="2" customFormat="1" ht="16.8" customHeight="1">
      <c r="A1513" s="37"/>
      <c r="B1513" s="43"/>
      <c r="C1513" s="287" t="s">
        <v>3235</v>
      </c>
      <c r="D1513" s="287" t="s">
        <v>3236</v>
      </c>
      <c r="E1513" s="15" t="s">
        <v>1</v>
      </c>
      <c r="F1513" s="288">
        <v>165.4</v>
      </c>
      <c r="G1513" s="37"/>
      <c r="H1513" s="43"/>
    </row>
    <row r="1514" spans="1:8" s="2" customFormat="1" ht="16.8" customHeight="1">
      <c r="A1514" s="37"/>
      <c r="B1514" s="43"/>
      <c r="C1514" s="283" t="s">
        <v>1102</v>
      </c>
      <c r="D1514" s="284" t="s">
        <v>1102</v>
      </c>
      <c r="E1514" s="285" t="s">
        <v>1</v>
      </c>
      <c r="F1514" s="286">
        <v>531</v>
      </c>
      <c r="G1514" s="37"/>
      <c r="H1514" s="43"/>
    </row>
    <row r="1515" spans="1:8" s="2" customFormat="1" ht="16.8" customHeight="1">
      <c r="A1515" s="37"/>
      <c r="B1515" s="43"/>
      <c r="C1515" s="287" t="s">
        <v>1</v>
      </c>
      <c r="D1515" s="287" t="s">
        <v>3240</v>
      </c>
      <c r="E1515" s="15" t="s">
        <v>1</v>
      </c>
      <c r="F1515" s="288">
        <v>0</v>
      </c>
      <c r="G1515" s="37"/>
      <c r="H1515" s="43"/>
    </row>
    <row r="1516" spans="1:8" s="2" customFormat="1" ht="16.8" customHeight="1">
      <c r="A1516" s="37"/>
      <c r="B1516" s="43"/>
      <c r="C1516" s="287" t="s">
        <v>1102</v>
      </c>
      <c r="D1516" s="287" t="s">
        <v>3241</v>
      </c>
      <c r="E1516" s="15" t="s">
        <v>1</v>
      </c>
      <c r="F1516" s="288">
        <v>531</v>
      </c>
      <c r="G1516" s="37"/>
      <c r="H1516" s="43"/>
    </row>
    <row r="1517" spans="1:8" s="2" customFormat="1" ht="16.8" customHeight="1">
      <c r="A1517" s="37"/>
      <c r="B1517" s="43"/>
      <c r="C1517" s="283" t="s">
        <v>1108</v>
      </c>
      <c r="D1517" s="284" t="s">
        <v>1108</v>
      </c>
      <c r="E1517" s="285" t="s">
        <v>1</v>
      </c>
      <c r="F1517" s="286">
        <v>696.4</v>
      </c>
      <c r="G1517" s="37"/>
      <c r="H1517" s="43"/>
    </row>
    <row r="1518" spans="1:8" s="2" customFormat="1" ht="16.8" customHeight="1">
      <c r="A1518" s="37"/>
      <c r="B1518" s="43"/>
      <c r="C1518" s="287" t="s">
        <v>1108</v>
      </c>
      <c r="D1518" s="287" t="s">
        <v>3245</v>
      </c>
      <c r="E1518" s="15" t="s">
        <v>1</v>
      </c>
      <c r="F1518" s="288">
        <v>696.4</v>
      </c>
      <c r="G1518" s="37"/>
      <c r="H1518" s="43"/>
    </row>
    <row r="1519" spans="1:8" s="2" customFormat="1" ht="16.8" customHeight="1">
      <c r="A1519" s="37"/>
      <c r="B1519" s="43"/>
      <c r="C1519" s="283" t="s">
        <v>1115</v>
      </c>
      <c r="D1519" s="284" t="s">
        <v>1115</v>
      </c>
      <c r="E1519" s="285" t="s">
        <v>1</v>
      </c>
      <c r="F1519" s="286">
        <v>165.4</v>
      </c>
      <c r="G1519" s="37"/>
      <c r="H1519" s="43"/>
    </row>
    <row r="1520" spans="1:8" s="2" customFormat="1" ht="16.8" customHeight="1">
      <c r="A1520" s="37"/>
      <c r="B1520" s="43"/>
      <c r="C1520" s="287" t="s">
        <v>1115</v>
      </c>
      <c r="D1520" s="287" t="s">
        <v>3248</v>
      </c>
      <c r="E1520" s="15" t="s">
        <v>1</v>
      </c>
      <c r="F1520" s="288">
        <v>165.4</v>
      </c>
      <c r="G1520" s="37"/>
      <c r="H1520" s="43"/>
    </row>
    <row r="1521" spans="1:8" s="2" customFormat="1" ht="16.8" customHeight="1">
      <c r="A1521" s="37"/>
      <c r="B1521" s="43"/>
      <c r="C1521" s="289" t="s">
        <v>3700</v>
      </c>
      <c r="D1521" s="37"/>
      <c r="E1521" s="37"/>
      <c r="F1521" s="37"/>
      <c r="G1521" s="37"/>
      <c r="H1521" s="43"/>
    </row>
    <row r="1522" spans="1:8" s="2" customFormat="1" ht="16.8" customHeight="1">
      <c r="A1522" s="37"/>
      <c r="B1522" s="43"/>
      <c r="C1522" s="287" t="s">
        <v>1411</v>
      </c>
      <c r="D1522" s="287" t="s">
        <v>1412</v>
      </c>
      <c r="E1522" s="15" t="s">
        <v>220</v>
      </c>
      <c r="F1522" s="288">
        <v>696.4</v>
      </c>
      <c r="G1522" s="37"/>
      <c r="H1522" s="43"/>
    </row>
    <row r="1523" spans="1:8" s="2" customFormat="1" ht="16.8" customHeight="1">
      <c r="A1523" s="37"/>
      <c r="B1523" s="43"/>
      <c r="C1523" s="283" t="s">
        <v>328</v>
      </c>
      <c r="D1523" s="284" t="s">
        <v>328</v>
      </c>
      <c r="E1523" s="285" t="s">
        <v>1</v>
      </c>
      <c r="F1523" s="286">
        <v>300.711</v>
      </c>
      <c r="G1523" s="37"/>
      <c r="H1523" s="43"/>
    </row>
    <row r="1524" spans="1:8" s="2" customFormat="1" ht="16.8" customHeight="1">
      <c r="A1524" s="37"/>
      <c r="B1524" s="43"/>
      <c r="C1524" s="287" t="s">
        <v>328</v>
      </c>
      <c r="D1524" s="287" t="s">
        <v>2806</v>
      </c>
      <c r="E1524" s="15" t="s">
        <v>1</v>
      </c>
      <c r="F1524" s="288">
        <v>300.711</v>
      </c>
      <c r="G1524" s="37"/>
      <c r="H1524" s="43"/>
    </row>
    <row r="1525" spans="1:8" s="2" customFormat="1" ht="16.8" customHeight="1">
      <c r="A1525" s="37"/>
      <c r="B1525" s="43"/>
      <c r="C1525" s="283" t="s">
        <v>383</v>
      </c>
      <c r="D1525" s="284" t="s">
        <v>383</v>
      </c>
      <c r="E1525" s="285" t="s">
        <v>1</v>
      </c>
      <c r="F1525" s="286">
        <v>73.542</v>
      </c>
      <c r="G1525" s="37"/>
      <c r="H1525" s="43"/>
    </row>
    <row r="1526" spans="1:8" s="2" customFormat="1" ht="16.8" customHeight="1">
      <c r="A1526" s="37"/>
      <c r="B1526" s="43"/>
      <c r="C1526" s="287" t="s">
        <v>383</v>
      </c>
      <c r="D1526" s="287" t="s">
        <v>2836</v>
      </c>
      <c r="E1526" s="15" t="s">
        <v>1</v>
      </c>
      <c r="F1526" s="288">
        <v>73.542</v>
      </c>
      <c r="G1526" s="37"/>
      <c r="H1526" s="43"/>
    </row>
    <row r="1527" spans="1:8" s="2" customFormat="1" ht="16.8" customHeight="1">
      <c r="A1527" s="37"/>
      <c r="B1527" s="43"/>
      <c r="C1527" s="283" t="s">
        <v>3255</v>
      </c>
      <c r="D1527" s="284" t="s">
        <v>3255</v>
      </c>
      <c r="E1527" s="285" t="s">
        <v>1</v>
      </c>
      <c r="F1527" s="286">
        <v>350.14</v>
      </c>
      <c r="G1527" s="37"/>
      <c r="H1527" s="43"/>
    </row>
    <row r="1528" spans="1:8" s="2" customFormat="1" ht="16.8" customHeight="1">
      <c r="A1528" s="37"/>
      <c r="B1528" s="43"/>
      <c r="C1528" s="287" t="s">
        <v>3255</v>
      </c>
      <c r="D1528" s="287" t="s">
        <v>3256</v>
      </c>
      <c r="E1528" s="15" t="s">
        <v>1</v>
      </c>
      <c r="F1528" s="288">
        <v>350.14</v>
      </c>
      <c r="G1528" s="37"/>
      <c r="H1528" s="43"/>
    </row>
    <row r="1529" spans="1:8" s="2" customFormat="1" ht="16.8" customHeight="1">
      <c r="A1529" s="37"/>
      <c r="B1529" s="43"/>
      <c r="C1529" s="283" t="s">
        <v>3263</v>
      </c>
      <c r="D1529" s="284" t="s">
        <v>3263</v>
      </c>
      <c r="E1529" s="285" t="s">
        <v>1</v>
      </c>
      <c r="F1529" s="286">
        <v>5.1</v>
      </c>
      <c r="G1529" s="37"/>
      <c r="H1529" s="43"/>
    </row>
    <row r="1530" spans="1:8" s="2" customFormat="1" ht="16.8" customHeight="1">
      <c r="A1530" s="37"/>
      <c r="B1530" s="43"/>
      <c r="C1530" s="287" t="s">
        <v>3263</v>
      </c>
      <c r="D1530" s="287" t="s">
        <v>3264</v>
      </c>
      <c r="E1530" s="15" t="s">
        <v>1</v>
      </c>
      <c r="F1530" s="288">
        <v>5.1</v>
      </c>
      <c r="G1530" s="37"/>
      <c r="H1530" s="43"/>
    </row>
    <row r="1531" spans="1:8" s="2" customFormat="1" ht="16.8" customHeight="1">
      <c r="A1531" s="37"/>
      <c r="B1531" s="43"/>
      <c r="C1531" s="283" t="s">
        <v>3269</v>
      </c>
      <c r="D1531" s="284" t="s">
        <v>3269</v>
      </c>
      <c r="E1531" s="285" t="s">
        <v>1</v>
      </c>
      <c r="F1531" s="286">
        <v>1.45</v>
      </c>
      <c r="G1531" s="37"/>
      <c r="H1531" s="43"/>
    </row>
    <row r="1532" spans="1:8" s="2" customFormat="1" ht="16.8" customHeight="1">
      <c r="A1532" s="37"/>
      <c r="B1532" s="43"/>
      <c r="C1532" s="287" t="s">
        <v>3269</v>
      </c>
      <c r="D1532" s="287" t="s">
        <v>3270</v>
      </c>
      <c r="E1532" s="15" t="s">
        <v>1</v>
      </c>
      <c r="F1532" s="288">
        <v>1.45</v>
      </c>
      <c r="G1532" s="37"/>
      <c r="H1532" s="43"/>
    </row>
    <row r="1533" spans="1:8" s="2" customFormat="1" ht="16.8" customHeight="1">
      <c r="A1533" s="37"/>
      <c r="B1533" s="43"/>
      <c r="C1533" s="283" t="s">
        <v>3276</v>
      </c>
      <c r="D1533" s="284" t="s">
        <v>3276</v>
      </c>
      <c r="E1533" s="285" t="s">
        <v>1</v>
      </c>
      <c r="F1533" s="286">
        <v>500.2</v>
      </c>
      <c r="G1533" s="37"/>
      <c r="H1533" s="43"/>
    </row>
    <row r="1534" spans="1:8" s="2" customFormat="1" ht="16.8" customHeight="1">
      <c r="A1534" s="37"/>
      <c r="B1534" s="43"/>
      <c r="C1534" s="287" t="s">
        <v>3276</v>
      </c>
      <c r="D1534" s="287" t="s">
        <v>3277</v>
      </c>
      <c r="E1534" s="15" t="s">
        <v>1</v>
      </c>
      <c r="F1534" s="288">
        <v>500.2</v>
      </c>
      <c r="G1534" s="37"/>
      <c r="H1534" s="43"/>
    </row>
    <row r="1535" spans="1:8" s="2" customFormat="1" ht="16.8" customHeight="1">
      <c r="A1535" s="37"/>
      <c r="B1535" s="43"/>
      <c r="C1535" s="283" t="s">
        <v>2452</v>
      </c>
      <c r="D1535" s="284" t="s">
        <v>2452</v>
      </c>
      <c r="E1535" s="285" t="s">
        <v>1</v>
      </c>
      <c r="F1535" s="286">
        <v>500.2</v>
      </c>
      <c r="G1535" s="37"/>
      <c r="H1535" s="43"/>
    </row>
    <row r="1536" spans="1:8" s="2" customFormat="1" ht="16.8" customHeight="1">
      <c r="A1536" s="37"/>
      <c r="B1536" s="43"/>
      <c r="C1536" s="287" t="s">
        <v>2452</v>
      </c>
      <c r="D1536" s="287" t="s">
        <v>3282</v>
      </c>
      <c r="E1536" s="15" t="s">
        <v>1</v>
      </c>
      <c r="F1536" s="288">
        <v>500.2</v>
      </c>
      <c r="G1536" s="37"/>
      <c r="H1536" s="43"/>
    </row>
    <row r="1537" spans="1:8" s="2" customFormat="1" ht="16.8" customHeight="1">
      <c r="A1537" s="37"/>
      <c r="B1537" s="43"/>
      <c r="C1537" s="283" t="s">
        <v>3291</v>
      </c>
      <c r="D1537" s="284" t="s">
        <v>3291</v>
      </c>
      <c r="E1537" s="285" t="s">
        <v>1</v>
      </c>
      <c r="F1537" s="286">
        <v>10.3</v>
      </c>
      <c r="G1537" s="37"/>
      <c r="H1537" s="43"/>
    </row>
    <row r="1538" spans="1:8" s="2" customFormat="1" ht="16.8" customHeight="1">
      <c r="A1538" s="37"/>
      <c r="B1538" s="43"/>
      <c r="C1538" s="287" t="s">
        <v>3291</v>
      </c>
      <c r="D1538" s="287" t="s">
        <v>3292</v>
      </c>
      <c r="E1538" s="15" t="s">
        <v>1</v>
      </c>
      <c r="F1538" s="288">
        <v>10.3</v>
      </c>
      <c r="G1538" s="37"/>
      <c r="H1538" s="43"/>
    </row>
    <row r="1539" spans="1:8" s="2" customFormat="1" ht="16.8" customHeight="1">
      <c r="A1539" s="37"/>
      <c r="B1539" s="43"/>
      <c r="C1539" s="283" t="s">
        <v>3305</v>
      </c>
      <c r="D1539" s="284" t="s">
        <v>3305</v>
      </c>
      <c r="E1539" s="285" t="s">
        <v>1</v>
      </c>
      <c r="F1539" s="286">
        <v>244.2</v>
      </c>
      <c r="G1539" s="37"/>
      <c r="H1539" s="43"/>
    </row>
    <row r="1540" spans="1:8" s="2" customFormat="1" ht="16.8" customHeight="1">
      <c r="A1540" s="37"/>
      <c r="B1540" s="43"/>
      <c r="C1540" s="287" t="s">
        <v>1</v>
      </c>
      <c r="D1540" s="287" t="s">
        <v>3304</v>
      </c>
      <c r="E1540" s="15" t="s">
        <v>1</v>
      </c>
      <c r="F1540" s="288">
        <v>0</v>
      </c>
      <c r="G1540" s="37"/>
      <c r="H1540" s="43"/>
    </row>
    <row r="1541" spans="1:8" s="2" customFormat="1" ht="16.8" customHeight="1">
      <c r="A1541" s="37"/>
      <c r="B1541" s="43"/>
      <c r="C1541" s="287" t="s">
        <v>3305</v>
      </c>
      <c r="D1541" s="287" t="s">
        <v>3306</v>
      </c>
      <c r="E1541" s="15" t="s">
        <v>1</v>
      </c>
      <c r="F1541" s="288">
        <v>244.2</v>
      </c>
      <c r="G1541" s="37"/>
      <c r="H1541" s="43"/>
    </row>
    <row r="1542" spans="1:8" s="2" customFormat="1" ht="16.8" customHeight="1">
      <c r="A1542" s="37"/>
      <c r="B1542" s="43"/>
      <c r="C1542" s="283" t="s">
        <v>3321</v>
      </c>
      <c r="D1542" s="284" t="s">
        <v>3321</v>
      </c>
      <c r="E1542" s="285" t="s">
        <v>1</v>
      </c>
      <c r="F1542" s="286">
        <v>847.207</v>
      </c>
      <c r="G1542" s="37"/>
      <c r="H1542" s="43"/>
    </row>
    <row r="1543" spans="1:8" s="2" customFormat="1" ht="16.8" customHeight="1">
      <c r="A1543" s="37"/>
      <c r="B1543" s="43"/>
      <c r="C1543" s="287" t="s">
        <v>3321</v>
      </c>
      <c r="D1543" s="287" t="s">
        <v>3322</v>
      </c>
      <c r="E1543" s="15" t="s">
        <v>1</v>
      </c>
      <c r="F1543" s="288">
        <v>847.207</v>
      </c>
      <c r="G1543" s="37"/>
      <c r="H1543" s="43"/>
    </row>
    <row r="1544" spans="1:8" s="2" customFormat="1" ht="16.8" customHeight="1">
      <c r="A1544" s="37"/>
      <c r="B1544" s="43"/>
      <c r="C1544" s="283" t="s">
        <v>3325</v>
      </c>
      <c r="D1544" s="284" t="s">
        <v>3325</v>
      </c>
      <c r="E1544" s="285" t="s">
        <v>1</v>
      </c>
      <c r="F1544" s="286">
        <v>1030.814</v>
      </c>
      <c r="G1544" s="37"/>
      <c r="H1544" s="43"/>
    </row>
    <row r="1545" spans="1:8" s="2" customFormat="1" ht="16.8" customHeight="1">
      <c r="A1545" s="37"/>
      <c r="B1545" s="43"/>
      <c r="C1545" s="287" t="s">
        <v>3325</v>
      </c>
      <c r="D1545" s="287" t="s">
        <v>3326</v>
      </c>
      <c r="E1545" s="15" t="s">
        <v>1</v>
      </c>
      <c r="F1545" s="288">
        <v>1030.814</v>
      </c>
      <c r="G1545" s="37"/>
      <c r="H1545" s="43"/>
    </row>
    <row r="1546" spans="1:8" s="2" customFormat="1" ht="16.8" customHeight="1">
      <c r="A1546" s="37"/>
      <c r="B1546" s="43"/>
      <c r="C1546" s="283" t="s">
        <v>3330</v>
      </c>
      <c r="D1546" s="284" t="s">
        <v>3330</v>
      </c>
      <c r="E1546" s="285" t="s">
        <v>1</v>
      </c>
      <c r="F1546" s="286">
        <v>8.874</v>
      </c>
      <c r="G1546" s="37"/>
      <c r="H1546" s="43"/>
    </row>
    <row r="1547" spans="1:8" s="2" customFormat="1" ht="16.8" customHeight="1">
      <c r="A1547" s="37"/>
      <c r="B1547" s="43"/>
      <c r="C1547" s="287" t="s">
        <v>3330</v>
      </c>
      <c r="D1547" s="287" t="s">
        <v>3331</v>
      </c>
      <c r="E1547" s="15" t="s">
        <v>1</v>
      </c>
      <c r="F1547" s="288">
        <v>8.874</v>
      </c>
      <c r="G1547" s="37"/>
      <c r="H1547" s="43"/>
    </row>
    <row r="1548" spans="1:8" s="2" customFormat="1" ht="16.8" customHeight="1">
      <c r="A1548" s="37"/>
      <c r="B1548" s="43"/>
      <c r="C1548" s="283" t="s">
        <v>397</v>
      </c>
      <c r="D1548" s="284" t="s">
        <v>397</v>
      </c>
      <c r="E1548" s="285" t="s">
        <v>1</v>
      </c>
      <c r="F1548" s="286">
        <v>31.518</v>
      </c>
      <c r="G1548" s="37"/>
      <c r="H1548" s="43"/>
    </row>
    <row r="1549" spans="1:8" s="2" customFormat="1" ht="16.8" customHeight="1">
      <c r="A1549" s="37"/>
      <c r="B1549" s="43"/>
      <c r="C1549" s="287" t="s">
        <v>397</v>
      </c>
      <c r="D1549" s="287" t="s">
        <v>2845</v>
      </c>
      <c r="E1549" s="15" t="s">
        <v>1</v>
      </c>
      <c r="F1549" s="288">
        <v>31.518</v>
      </c>
      <c r="G1549" s="37"/>
      <c r="H1549" s="43"/>
    </row>
    <row r="1550" spans="1:8" s="2" customFormat="1" ht="16.8" customHeight="1">
      <c r="A1550" s="37"/>
      <c r="B1550" s="43"/>
      <c r="C1550" s="283" t="s">
        <v>237</v>
      </c>
      <c r="D1550" s="284" t="s">
        <v>237</v>
      </c>
      <c r="E1550" s="285" t="s">
        <v>1</v>
      </c>
      <c r="F1550" s="286">
        <v>60.5</v>
      </c>
      <c r="G1550" s="37"/>
      <c r="H1550" s="43"/>
    </row>
    <row r="1551" spans="1:8" s="2" customFormat="1" ht="16.8" customHeight="1">
      <c r="A1551" s="37"/>
      <c r="B1551" s="43"/>
      <c r="C1551" s="287" t="s">
        <v>237</v>
      </c>
      <c r="D1551" s="287" t="s">
        <v>2854</v>
      </c>
      <c r="E1551" s="15" t="s">
        <v>1</v>
      </c>
      <c r="F1551" s="288">
        <v>60.5</v>
      </c>
      <c r="G1551" s="37"/>
      <c r="H1551" s="43"/>
    </row>
    <row r="1552" spans="1:8" s="2" customFormat="1" ht="16.8" customHeight="1">
      <c r="A1552" s="37"/>
      <c r="B1552" s="43"/>
      <c r="C1552" s="283" t="s">
        <v>258</v>
      </c>
      <c r="D1552" s="284" t="s">
        <v>258</v>
      </c>
      <c r="E1552" s="285" t="s">
        <v>1</v>
      </c>
      <c r="F1552" s="286">
        <v>9555.39</v>
      </c>
      <c r="G1552" s="37"/>
      <c r="H1552" s="43"/>
    </row>
    <row r="1553" spans="1:8" s="2" customFormat="1" ht="16.8" customHeight="1">
      <c r="A1553" s="37"/>
      <c r="B1553" s="43"/>
      <c r="C1553" s="287" t="s">
        <v>258</v>
      </c>
      <c r="D1553" s="287" t="s">
        <v>2863</v>
      </c>
      <c r="E1553" s="15" t="s">
        <v>1</v>
      </c>
      <c r="F1553" s="288">
        <v>9555.39</v>
      </c>
      <c r="G1553" s="37"/>
      <c r="H1553" s="43"/>
    </row>
    <row r="1554" spans="1:8" s="2" customFormat="1" ht="16.8" customHeight="1">
      <c r="A1554" s="37"/>
      <c r="B1554" s="43"/>
      <c r="C1554" s="283" t="s">
        <v>426</v>
      </c>
      <c r="D1554" s="284" t="s">
        <v>426</v>
      </c>
      <c r="E1554" s="285" t="s">
        <v>1</v>
      </c>
      <c r="F1554" s="286">
        <v>770.188</v>
      </c>
      <c r="G1554" s="37"/>
      <c r="H1554" s="43"/>
    </row>
    <row r="1555" spans="1:8" s="2" customFormat="1" ht="16.8" customHeight="1">
      <c r="A1555" s="37"/>
      <c r="B1555" s="43"/>
      <c r="C1555" s="287" t="s">
        <v>426</v>
      </c>
      <c r="D1555" s="287" t="s">
        <v>2868</v>
      </c>
      <c r="E1555" s="15" t="s">
        <v>1</v>
      </c>
      <c r="F1555" s="288">
        <v>770.188</v>
      </c>
      <c r="G1555" s="37"/>
      <c r="H1555" s="43"/>
    </row>
    <row r="1556" spans="1:8" s="2" customFormat="1" ht="16.8" customHeight="1">
      <c r="A1556" s="37"/>
      <c r="B1556" s="43"/>
      <c r="C1556" s="283" t="s">
        <v>445</v>
      </c>
      <c r="D1556" s="284" t="s">
        <v>445</v>
      </c>
      <c r="E1556" s="285" t="s">
        <v>1</v>
      </c>
      <c r="F1556" s="286">
        <v>385.094</v>
      </c>
      <c r="G1556" s="37"/>
      <c r="H1556" s="43"/>
    </row>
    <row r="1557" spans="1:8" s="2" customFormat="1" ht="16.8" customHeight="1">
      <c r="A1557" s="37"/>
      <c r="B1557" s="43"/>
      <c r="C1557" s="287" t="s">
        <v>445</v>
      </c>
      <c r="D1557" s="287" t="s">
        <v>2871</v>
      </c>
      <c r="E1557" s="15" t="s">
        <v>1</v>
      </c>
      <c r="F1557" s="288">
        <v>385.094</v>
      </c>
      <c r="G1557" s="37"/>
      <c r="H1557" s="43"/>
    </row>
    <row r="1558" spans="1:8" s="2" customFormat="1" ht="16.8" customHeight="1">
      <c r="A1558" s="37"/>
      <c r="B1558" s="43"/>
      <c r="C1558" s="289" t="s">
        <v>3700</v>
      </c>
      <c r="D1558" s="37"/>
      <c r="E1558" s="37"/>
      <c r="F1558" s="37"/>
      <c r="G1558" s="37"/>
      <c r="H1558" s="43"/>
    </row>
    <row r="1559" spans="1:8" s="2" customFormat="1" ht="16.8" customHeight="1">
      <c r="A1559" s="37"/>
      <c r="B1559" s="43"/>
      <c r="C1559" s="287" t="s">
        <v>470</v>
      </c>
      <c r="D1559" s="287" t="s">
        <v>471</v>
      </c>
      <c r="E1559" s="15" t="s">
        <v>324</v>
      </c>
      <c r="F1559" s="288">
        <v>3590.754</v>
      </c>
      <c r="G1559" s="37"/>
      <c r="H1559" s="43"/>
    </row>
    <row r="1560" spans="1:8" s="2" customFormat="1" ht="16.8" customHeight="1">
      <c r="A1560" s="37"/>
      <c r="B1560" s="43"/>
      <c r="C1560" s="283" t="s">
        <v>2876</v>
      </c>
      <c r="D1560" s="284" t="s">
        <v>2876</v>
      </c>
      <c r="E1560" s="285" t="s">
        <v>1</v>
      </c>
      <c r="F1560" s="286">
        <v>5758.121</v>
      </c>
      <c r="G1560" s="37"/>
      <c r="H1560" s="43"/>
    </row>
    <row r="1561" spans="1:8" s="2" customFormat="1" ht="16.8" customHeight="1">
      <c r="A1561" s="37"/>
      <c r="B1561" s="43"/>
      <c r="C1561" s="287" t="s">
        <v>2876</v>
      </c>
      <c r="D1561" s="287" t="s">
        <v>2877</v>
      </c>
      <c r="E1561" s="15" t="s">
        <v>1</v>
      </c>
      <c r="F1561" s="288">
        <v>5758.121</v>
      </c>
      <c r="G1561" s="37"/>
      <c r="H1561" s="43"/>
    </row>
    <row r="1562" spans="1:8" s="2" customFormat="1" ht="16.8" customHeight="1">
      <c r="A1562" s="37"/>
      <c r="B1562" s="43"/>
      <c r="C1562" s="283" t="s">
        <v>457</v>
      </c>
      <c r="D1562" s="284" t="s">
        <v>457</v>
      </c>
      <c r="E1562" s="285" t="s">
        <v>1</v>
      </c>
      <c r="F1562" s="286">
        <v>4.83</v>
      </c>
      <c r="G1562" s="37"/>
      <c r="H1562" s="43"/>
    </row>
    <row r="1563" spans="1:8" s="2" customFormat="1" ht="16.8" customHeight="1">
      <c r="A1563" s="37"/>
      <c r="B1563" s="43"/>
      <c r="C1563" s="287" t="s">
        <v>457</v>
      </c>
      <c r="D1563" s="287" t="s">
        <v>2882</v>
      </c>
      <c r="E1563" s="15" t="s">
        <v>1</v>
      </c>
      <c r="F1563" s="288">
        <v>4.83</v>
      </c>
      <c r="G1563" s="37"/>
      <c r="H1563" s="43"/>
    </row>
    <row r="1564" spans="1:8" s="2" customFormat="1" ht="16.8" customHeight="1">
      <c r="A1564" s="37"/>
      <c r="B1564" s="43"/>
      <c r="C1564" s="283" t="s">
        <v>2892</v>
      </c>
      <c r="D1564" s="284" t="s">
        <v>2892</v>
      </c>
      <c r="E1564" s="285" t="s">
        <v>1</v>
      </c>
      <c r="F1564" s="286">
        <v>-165.4</v>
      </c>
      <c r="G1564" s="37"/>
      <c r="H1564" s="43"/>
    </row>
    <row r="1565" spans="1:8" s="2" customFormat="1" ht="16.8" customHeight="1">
      <c r="A1565" s="37"/>
      <c r="B1565" s="43"/>
      <c r="C1565" s="287" t="s">
        <v>2892</v>
      </c>
      <c r="D1565" s="287" t="s">
        <v>2893</v>
      </c>
      <c r="E1565" s="15" t="s">
        <v>1</v>
      </c>
      <c r="F1565" s="288">
        <v>-165.4</v>
      </c>
      <c r="G1565" s="37"/>
      <c r="H1565" s="43"/>
    </row>
    <row r="1566" spans="1:8" s="2" customFormat="1" ht="16.8" customHeight="1">
      <c r="A1566" s="37"/>
      <c r="B1566" s="43"/>
      <c r="C1566" s="283" t="s">
        <v>2916</v>
      </c>
      <c r="D1566" s="284" t="s">
        <v>2916</v>
      </c>
      <c r="E1566" s="285" t="s">
        <v>1</v>
      </c>
      <c r="F1566" s="286">
        <v>4.84</v>
      </c>
      <c r="G1566" s="37"/>
      <c r="H1566" s="43"/>
    </row>
    <row r="1567" spans="1:8" s="2" customFormat="1" ht="16.8" customHeight="1">
      <c r="A1567" s="37"/>
      <c r="B1567" s="43"/>
      <c r="C1567" s="287" t="s">
        <v>2916</v>
      </c>
      <c r="D1567" s="287" t="s">
        <v>2917</v>
      </c>
      <c r="E1567" s="15" t="s">
        <v>1</v>
      </c>
      <c r="F1567" s="288">
        <v>4.84</v>
      </c>
      <c r="G1567" s="37"/>
      <c r="H1567" s="43"/>
    </row>
    <row r="1568" spans="1:8" s="2" customFormat="1" ht="16.8" customHeight="1">
      <c r="A1568" s="37"/>
      <c r="B1568" s="43"/>
      <c r="C1568" s="283" t="s">
        <v>2928</v>
      </c>
      <c r="D1568" s="284" t="s">
        <v>2928</v>
      </c>
      <c r="E1568" s="285" t="s">
        <v>1</v>
      </c>
      <c r="F1568" s="286">
        <v>8.4</v>
      </c>
      <c r="G1568" s="37"/>
      <c r="H1568" s="43"/>
    </row>
    <row r="1569" spans="1:8" s="2" customFormat="1" ht="16.8" customHeight="1">
      <c r="A1569" s="37"/>
      <c r="B1569" s="43"/>
      <c r="C1569" s="287" t="s">
        <v>2928</v>
      </c>
      <c r="D1569" s="287" t="s">
        <v>2929</v>
      </c>
      <c r="E1569" s="15" t="s">
        <v>1</v>
      </c>
      <c r="F1569" s="288">
        <v>8.4</v>
      </c>
      <c r="G1569" s="37"/>
      <c r="H1569" s="43"/>
    </row>
    <row r="1570" spans="1:8" s="2" customFormat="1" ht="16.8" customHeight="1">
      <c r="A1570" s="37"/>
      <c r="B1570" s="43"/>
      <c r="C1570" s="283" t="s">
        <v>2150</v>
      </c>
      <c r="D1570" s="284" t="s">
        <v>2150</v>
      </c>
      <c r="E1570" s="285" t="s">
        <v>1</v>
      </c>
      <c r="F1570" s="286">
        <v>289</v>
      </c>
      <c r="G1570" s="37"/>
      <c r="H1570" s="43"/>
    </row>
    <row r="1571" spans="1:8" s="2" customFormat="1" ht="16.8" customHeight="1">
      <c r="A1571" s="37"/>
      <c r="B1571" s="43"/>
      <c r="C1571" s="287" t="s">
        <v>2150</v>
      </c>
      <c r="D1571" s="287" t="s">
        <v>2945</v>
      </c>
      <c r="E1571" s="15" t="s">
        <v>1</v>
      </c>
      <c r="F1571" s="288">
        <v>289</v>
      </c>
      <c r="G1571" s="37"/>
      <c r="H1571" s="43"/>
    </row>
    <row r="1572" spans="1:8" s="2" customFormat="1" ht="16.8" customHeight="1">
      <c r="A1572" s="37"/>
      <c r="B1572" s="43"/>
      <c r="C1572" s="283" t="s">
        <v>2957</v>
      </c>
      <c r="D1572" s="284" t="s">
        <v>2957</v>
      </c>
      <c r="E1572" s="285" t="s">
        <v>1</v>
      </c>
      <c r="F1572" s="286">
        <v>523.2</v>
      </c>
      <c r="G1572" s="37"/>
      <c r="H1572" s="43"/>
    </row>
    <row r="1573" spans="1:8" s="2" customFormat="1" ht="16.8" customHeight="1">
      <c r="A1573" s="37"/>
      <c r="B1573" s="43"/>
      <c r="C1573" s="287" t="s">
        <v>2957</v>
      </c>
      <c r="D1573" s="287" t="s">
        <v>2958</v>
      </c>
      <c r="E1573" s="15" t="s">
        <v>1</v>
      </c>
      <c r="F1573" s="288">
        <v>523.2</v>
      </c>
      <c r="G1573" s="37"/>
      <c r="H1573" s="43"/>
    </row>
    <row r="1574" spans="1:8" s="2" customFormat="1" ht="16.8" customHeight="1">
      <c r="A1574" s="37"/>
      <c r="B1574" s="43"/>
      <c r="C1574" s="283" t="s">
        <v>2973</v>
      </c>
      <c r="D1574" s="284" t="s">
        <v>2973</v>
      </c>
      <c r="E1574" s="285" t="s">
        <v>1</v>
      </c>
      <c r="F1574" s="286">
        <v>11.6</v>
      </c>
      <c r="G1574" s="37"/>
      <c r="H1574" s="43"/>
    </row>
    <row r="1575" spans="1:8" s="2" customFormat="1" ht="16.8" customHeight="1">
      <c r="A1575" s="37"/>
      <c r="B1575" s="43"/>
      <c r="C1575" s="287" t="s">
        <v>2973</v>
      </c>
      <c r="D1575" s="287" t="s">
        <v>2974</v>
      </c>
      <c r="E1575" s="15" t="s">
        <v>1</v>
      </c>
      <c r="F1575" s="288">
        <v>11.6</v>
      </c>
      <c r="G1575" s="37"/>
      <c r="H1575" s="43"/>
    </row>
    <row r="1576" spans="1:8" s="2" customFormat="1" ht="16.8" customHeight="1">
      <c r="A1576" s="37"/>
      <c r="B1576" s="43"/>
      <c r="C1576" s="283" t="s">
        <v>1908</v>
      </c>
      <c r="D1576" s="284" t="s">
        <v>1908</v>
      </c>
      <c r="E1576" s="285" t="s">
        <v>1</v>
      </c>
      <c r="F1576" s="286">
        <v>18</v>
      </c>
      <c r="G1576" s="37"/>
      <c r="H1576" s="43"/>
    </row>
    <row r="1577" spans="1:8" s="2" customFormat="1" ht="16.8" customHeight="1">
      <c r="A1577" s="37"/>
      <c r="B1577" s="43"/>
      <c r="C1577" s="287" t="s">
        <v>1908</v>
      </c>
      <c r="D1577" s="287" t="s">
        <v>2993</v>
      </c>
      <c r="E1577" s="15" t="s">
        <v>1</v>
      </c>
      <c r="F1577" s="288">
        <v>18</v>
      </c>
      <c r="G1577" s="37"/>
      <c r="H1577" s="43"/>
    </row>
    <row r="1578" spans="1:8" s="2" customFormat="1" ht="16.8" customHeight="1">
      <c r="A1578" s="37"/>
      <c r="B1578" s="43"/>
      <c r="C1578" s="283" t="s">
        <v>1772</v>
      </c>
      <c r="D1578" s="284" t="s">
        <v>1772</v>
      </c>
      <c r="E1578" s="285" t="s">
        <v>1</v>
      </c>
      <c r="F1578" s="286">
        <v>1.5</v>
      </c>
      <c r="G1578" s="37"/>
      <c r="H1578" s="43"/>
    </row>
    <row r="1579" spans="1:8" s="2" customFormat="1" ht="16.8" customHeight="1">
      <c r="A1579" s="37"/>
      <c r="B1579" s="43"/>
      <c r="C1579" s="287" t="s">
        <v>1772</v>
      </c>
      <c r="D1579" s="287" t="s">
        <v>2815</v>
      </c>
      <c r="E1579" s="15" t="s">
        <v>1</v>
      </c>
      <c r="F1579" s="288">
        <v>1.5</v>
      </c>
      <c r="G1579" s="37"/>
      <c r="H1579" s="43"/>
    </row>
    <row r="1580" spans="1:8" s="2" customFormat="1" ht="16.8" customHeight="1">
      <c r="A1580" s="37"/>
      <c r="B1580" s="43"/>
      <c r="C1580" s="283" t="s">
        <v>2201</v>
      </c>
      <c r="D1580" s="284" t="s">
        <v>2201</v>
      </c>
      <c r="E1580" s="285" t="s">
        <v>1</v>
      </c>
      <c r="F1580" s="286">
        <v>3.666</v>
      </c>
      <c r="G1580" s="37"/>
      <c r="H1580" s="43"/>
    </row>
    <row r="1581" spans="1:8" s="2" customFormat="1" ht="16.8" customHeight="1">
      <c r="A1581" s="37"/>
      <c r="B1581" s="43"/>
      <c r="C1581" s="287" t="s">
        <v>2201</v>
      </c>
      <c r="D1581" s="287" t="s">
        <v>3008</v>
      </c>
      <c r="E1581" s="15" t="s">
        <v>1</v>
      </c>
      <c r="F1581" s="288">
        <v>3.666</v>
      </c>
      <c r="G1581" s="37"/>
      <c r="H1581" s="43"/>
    </row>
    <row r="1582" spans="1:8" s="2" customFormat="1" ht="16.8" customHeight="1">
      <c r="A1582" s="37"/>
      <c r="B1582" s="43"/>
      <c r="C1582" s="283" t="s">
        <v>3014</v>
      </c>
      <c r="D1582" s="284" t="s">
        <v>3014</v>
      </c>
      <c r="E1582" s="285" t="s">
        <v>1</v>
      </c>
      <c r="F1582" s="286">
        <v>17.3</v>
      </c>
      <c r="G1582" s="37"/>
      <c r="H1582" s="43"/>
    </row>
    <row r="1583" spans="1:8" s="2" customFormat="1" ht="16.8" customHeight="1">
      <c r="A1583" s="37"/>
      <c r="B1583" s="43"/>
      <c r="C1583" s="287" t="s">
        <v>3014</v>
      </c>
      <c r="D1583" s="287" t="s">
        <v>3015</v>
      </c>
      <c r="E1583" s="15" t="s">
        <v>1</v>
      </c>
      <c r="F1583" s="288">
        <v>17.3</v>
      </c>
      <c r="G1583" s="37"/>
      <c r="H1583" s="43"/>
    </row>
    <row r="1584" spans="1:8" s="2" customFormat="1" ht="16.8" customHeight="1">
      <c r="A1584" s="37"/>
      <c r="B1584" s="43"/>
      <c r="C1584" s="283" t="s">
        <v>2797</v>
      </c>
      <c r="D1584" s="284" t="s">
        <v>2797</v>
      </c>
      <c r="E1584" s="285" t="s">
        <v>1</v>
      </c>
      <c r="F1584" s="286">
        <v>1569.6</v>
      </c>
      <c r="G1584" s="37"/>
      <c r="H1584" s="43"/>
    </row>
    <row r="1585" spans="1:8" s="2" customFormat="1" ht="16.8" customHeight="1">
      <c r="A1585" s="37"/>
      <c r="B1585" s="43"/>
      <c r="C1585" s="287" t="s">
        <v>2797</v>
      </c>
      <c r="D1585" s="287" t="s">
        <v>3027</v>
      </c>
      <c r="E1585" s="15" t="s">
        <v>1</v>
      </c>
      <c r="F1585" s="288">
        <v>1569.6</v>
      </c>
      <c r="G1585" s="37"/>
      <c r="H1585" s="43"/>
    </row>
    <row r="1586" spans="1:8" s="2" customFormat="1" ht="16.8" customHeight="1">
      <c r="A1586" s="37"/>
      <c r="B1586" s="43"/>
      <c r="C1586" s="289" t="s">
        <v>3700</v>
      </c>
      <c r="D1586" s="37"/>
      <c r="E1586" s="37"/>
      <c r="F1586" s="37"/>
      <c r="G1586" s="37"/>
      <c r="H1586" s="43"/>
    </row>
    <row r="1587" spans="1:8" s="2" customFormat="1" ht="16.8" customHeight="1">
      <c r="A1587" s="37"/>
      <c r="B1587" s="43"/>
      <c r="C1587" s="287" t="s">
        <v>2238</v>
      </c>
      <c r="D1587" s="287" t="s">
        <v>964</v>
      </c>
      <c r="E1587" s="15" t="s">
        <v>220</v>
      </c>
      <c r="F1587" s="288">
        <v>1607.68</v>
      </c>
      <c r="G1587" s="37"/>
      <c r="H1587" s="43"/>
    </row>
    <row r="1588" spans="1:8" s="2" customFormat="1" ht="16.8" customHeight="1">
      <c r="A1588" s="37"/>
      <c r="B1588" s="43"/>
      <c r="C1588" s="283" t="s">
        <v>3047</v>
      </c>
      <c r="D1588" s="284" t="s">
        <v>3047</v>
      </c>
      <c r="E1588" s="285" t="s">
        <v>1</v>
      </c>
      <c r="F1588" s="286">
        <v>4.44</v>
      </c>
      <c r="G1588" s="37"/>
      <c r="H1588" s="43"/>
    </row>
    <row r="1589" spans="1:8" s="2" customFormat="1" ht="16.8" customHeight="1">
      <c r="A1589" s="37"/>
      <c r="B1589" s="43"/>
      <c r="C1589" s="287" t="s">
        <v>3047</v>
      </c>
      <c r="D1589" s="287" t="s">
        <v>3048</v>
      </c>
      <c r="E1589" s="15" t="s">
        <v>1</v>
      </c>
      <c r="F1589" s="288">
        <v>4.44</v>
      </c>
      <c r="G1589" s="37"/>
      <c r="H1589" s="43"/>
    </row>
    <row r="1590" spans="1:8" s="2" customFormat="1" ht="16.8" customHeight="1">
      <c r="A1590" s="37"/>
      <c r="B1590" s="43"/>
      <c r="C1590" s="283" t="s">
        <v>2245</v>
      </c>
      <c r="D1590" s="284" t="s">
        <v>2245</v>
      </c>
      <c r="E1590" s="285" t="s">
        <v>1</v>
      </c>
      <c r="F1590" s="286">
        <v>11</v>
      </c>
      <c r="G1590" s="37"/>
      <c r="H1590" s="43"/>
    </row>
    <row r="1591" spans="1:8" s="2" customFormat="1" ht="16.8" customHeight="1">
      <c r="A1591" s="37"/>
      <c r="B1591" s="43"/>
      <c r="C1591" s="287" t="s">
        <v>2245</v>
      </c>
      <c r="D1591" s="287" t="s">
        <v>3052</v>
      </c>
      <c r="E1591" s="15" t="s">
        <v>1</v>
      </c>
      <c r="F1591" s="288">
        <v>11</v>
      </c>
      <c r="G1591" s="37"/>
      <c r="H1591" s="43"/>
    </row>
    <row r="1592" spans="1:8" s="2" customFormat="1" ht="16.8" customHeight="1">
      <c r="A1592" s="37"/>
      <c r="B1592" s="43"/>
      <c r="C1592" s="283" t="s">
        <v>3072</v>
      </c>
      <c r="D1592" s="284" t="s">
        <v>3072</v>
      </c>
      <c r="E1592" s="285" t="s">
        <v>1</v>
      </c>
      <c r="F1592" s="286">
        <v>104</v>
      </c>
      <c r="G1592" s="37"/>
      <c r="H1592" s="43"/>
    </row>
    <row r="1593" spans="1:8" s="2" customFormat="1" ht="16.8" customHeight="1">
      <c r="A1593" s="37"/>
      <c r="B1593" s="43"/>
      <c r="C1593" s="287" t="s">
        <v>3072</v>
      </c>
      <c r="D1593" s="287" t="s">
        <v>3073</v>
      </c>
      <c r="E1593" s="15" t="s">
        <v>1</v>
      </c>
      <c r="F1593" s="288">
        <v>104</v>
      </c>
      <c r="G1593" s="37"/>
      <c r="H1593" s="43"/>
    </row>
    <row r="1594" spans="1:8" s="2" customFormat="1" ht="16.8" customHeight="1">
      <c r="A1594" s="37"/>
      <c r="B1594" s="43"/>
      <c r="C1594" s="283" t="s">
        <v>3080</v>
      </c>
      <c r="D1594" s="284" t="s">
        <v>3080</v>
      </c>
      <c r="E1594" s="285" t="s">
        <v>1</v>
      </c>
      <c r="F1594" s="286">
        <v>14.8</v>
      </c>
      <c r="G1594" s="37"/>
      <c r="H1594" s="43"/>
    </row>
    <row r="1595" spans="1:8" s="2" customFormat="1" ht="16.8" customHeight="1">
      <c r="A1595" s="37"/>
      <c r="B1595" s="43"/>
      <c r="C1595" s="287" t="s">
        <v>3080</v>
      </c>
      <c r="D1595" s="287" t="s">
        <v>3081</v>
      </c>
      <c r="E1595" s="15" t="s">
        <v>1</v>
      </c>
      <c r="F1595" s="288">
        <v>14.8</v>
      </c>
      <c r="G1595" s="37"/>
      <c r="H1595" s="43"/>
    </row>
    <row r="1596" spans="1:8" s="2" customFormat="1" ht="16.8" customHeight="1">
      <c r="A1596" s="37"/>
      <c r="B1596" s="43"/>
      <c r="C1596" s="283" t="s">
        <v>358</v>
      </c>
      <c r="D1596" s="284" t="s">
        <v>358</v>
      </c>
      <c r="E1596" s="285" t="s">
        <v>1</v>
      </c>
      <c r="F1596" s="286">
        <v>22.025</v>
      </c>
      <c r="G1596" s="37"/>
      <c r="H1596" s="43"/>
    </row>
    <row r="1597" spans="1:8" s="2" customFormat="1" ht="16.8" customHeight="1">
      <c r="A1597" s="37"/>
      <c r="B1597" s="43"/>
      <c r="C1597" s="287" t="s">
        <v>358</v>
      </c>
      <c r="D1597" s="287" t="s">
        <v>2825</v>
      </c>
      <c r="E1597" s="15" t="s">
        <v>1</v>
      </c>
      <c r="F1597" s="288">
        <v>22.025</v>
      </c>
      <c r="G1597" s="37"/>
      <c r="H1597" s="43"/>
    </row>
    <row r="1598" spans="1:8" s="2" customFormat="1" ht="16.8" customHeight="1">
      <c r="A1598" s="37"/>
      <c r="B1598" s="43"/>
      <c r="C1598" s="283" t="s">
        <v>3090</v>
      </c>
      <c r="D1598" s="284" t="s">
        <v>3090</v>
      </c>
      <c r="E1598" s="285" t="s">
        <v>1</v>
      </c>
      <c r="F1598" s="286">
        <v>3.5</v>
      </c>
      <c r="G1598" s="37"/>
      <c r="H1598" s="43"/>
    </row>
    <row r="1599" spans="1:8" s="2" customFormat="1" ht="16.8" customHeight="1">
      <c r="A1599" s="37"/>
      <c r="B1599" s="43"/>
      <c r="C1599" s="287" t="s">
        <v>3090</v>
      </c>
      <c r="D1599" s="287" t="s">
        <v>3091</v>
      </c>
      <c r="E1599" s="15" t="s">
        <v>1</v>
      </c>
      <c r="F1599" s="288">
        <v>3.5</v>
      </c>
      <c r="G1599" s="37"/>
      <c r="H1599" s="43"/>
    </row>
    <row r="1600" spans="1:8" s="2" customFormat="1" ht="16.8" customHeight="1">
      <c r="A1600" s="37"/>
      <c r="B1600" s="43"/>
      <c r="C1600" s="283" t="s">
        <v>2284</v>
      </c>
      <c r="D1600" s="284" t="s">
        <v>2284</v>
      </c>
      <c r="E1600" s="285" t="s">
        <v>1</v>
      </c>
      <c r="F1600" s="286">
        <v>184.35</v>
      </c>
      <c r="G1600" s="37"/>
      <c r="H1600" s="43"/>
    </row>
    <row r="1601" spans="1:8" s="2" customFormat="1" ht="16.8" customHeight="1">
      <c r="A1601" s="37"/>
      <c r="B1601" s="43"/>
      <c r="C1601" s="287" t="s">
        <v>2284</v>
      </c>
      <c r="D1601" s="287" t="s">
        <v>3099</v>
      </c>
      <c r="E1601" s="15" t="s">
        <v>1</v>
      </c>
      <c r="F1601" s="288">
        <v>184.35</v>
      </c>
      <c r="G1601" s="37"/>
      <c r="H1601" s="43"/>
    </row>
    <row r="1602" spans="1:8" s="2" customFormat="1" ht="16.8" customHeight="1">
      <c r="A1602" s="37"/>
      <c r="B1602" s="43"/>
      <c r="C1602" s="283" t="s">
        <v>2713</v>
      </c>
      <c r="D1602" s="284" t="s">
        <v>2713</v>
      </c>
      <c r="E1602" s="285" t="s">
        <v>1</v>
      </c>
      <c r="F1602" s="286">
        <v>28.5</v>
      </c>
      <c r="G1602" s="37"/>
      <c r="H1602" s="43"/>
    </row>
    <row r="1603" spans="1:8" s="2" customFormat="1" ht="16.8" customHeight="1">
      <c r="A1603" s="37"/>
      <c r="B1603" s="43"/>
      <c r="C1603" s="287" t="s">
        <v>2713</v>
      </c>
      <c r="D1603" s="287" t="s">
        <v>3108</v>
      </c>
      <c r="E1603" s="15" t="s">
        <v>1</v>
      </c>
      <c r="F1603" s="288">
        <v>28.5</v>
      </c>
      <c r="G1603" s="37"/>
      <c r="H1603" s="43"/>
    </row>
    <row r="1604" spans="1:8" s="2" customFormat="1" ht="16.8" customHeight="1">
      <c r="A1604" s="37"/>
      <c r="B1604" s="43"/>
      <c r="C1604" s="283" t="s">
        <v>784</v>
      </c>
      <c r="D1604" s="284" t="s">
        <v>784</v>
      </c>
      <c r="E1604" s="285" t="s">
        <v>1</v>
      </c>
      <c r="F1604" s="286">
        <v>91.8</v>
      </c>
      <c r="G1604" s="37"/>
      <c r="H1604" s="43"/>
    </row>
    <row r="1605" spans="1:8" s="2" customFormat="1" ht="16.8" customHeight="1">
      <c r="A1605" s="37"/>
      <c r="B1605" s="43"/>
      <c r="C1605" s="287" t="s">
        <v>784</v>
      </c>
      <c r="D1605" s="287" t="s">
        <v>3118</v>
      </c>
      <c r="E1605" s="15" t="s">
        <v>1</v>
      </c>
      <c r="F1605" s="288">
        <v>91.8</v>
      </c>
      <c r="G1605" s="37"/>
      <c r="H1605" s="43"/>
    </row>
    <row r="1606" spans="1:8" s="2" customFormat="1" ht="16.8" customHeight="1">
      <c r="A1606" s="37"/>
      <c r="B1606" s="43"/>
      <c r="C1606" s="283" t="s">
        <v>3129</v>
      </c>
      <c r="D1606" s="284" t="s">
        <v>3129</v>
      </c>
      <c r="E1606" s="285" t="s">
        <v>1</v>
      </c>
      <c r="F1606" s="286">
        <v>170.465</v>
      </c>
      <c r="G1606" s="37"/>
      <c r="H1606" s="43"/>
    </row>
    <row r="1607" spans="1:8" s="2" customFormat="1" ht="16.8" customHeight="1">
      <c r="A1607" s="37"/>
      <c r="B1607" s="43"/>
      <c r="C1607" s="287" t="s">
        <v>3129</v>
      </c>
      <c r="D1607" s="287" t="s">
        <v>3130</v>
      </c>
      <c r="E1607" s="15" t="s">
        <v>1</v>
      </c>
      <c r="F1607" s="288">
        <v>170.465</v>
      </c>
      <c r="G1607" s="37"/>
      <c r="H1607" s="43"/>
    </row>
    <row r="1608" spans="1:8" s="2" customFormat="1" ht="16.8" customHeight="1">
      <c r="A1608" s="37"/>
      <c r="B1608" s="43"/>
      <c r="C1608" s="283" t="s">
        <v>813</v>
      </c>
      <c r="D1608" s="284" t="s">
        <v>813</v>
      </c>
      <c r="E1608" s="285" t="s">
        <v>1</v>
      </c>
      <c r="F1608" s="286">
        <v>29.534</v>
      </c>
      <c r="G1608" s="37"/>
      <c r="H1608" s="43"/>
    </row>
    <row r="1609" spans="1:8" s="2" customFormat="1" ht="16.8" customHeight="1">
      <c r="A1609" s="37"/>
      <c r="B1609" s="43"/>
      <c r="C1609" s="287" t="s">
        <v>813</v>
      </c>
      <c r="D1609" s="287" t="s">
        <v>3135</v>
      </c>
      <c r="E1609" s="15" t="s">
        <v>1</v>
      </c>
      <c r="F1609" s="288">
        <v>29.534</v>
      </c>
      <c r="G1609" s="37"/>
      <c r="H1609" s="43"/>
    </row>
    <row r="1610" spans="1:8" s="2" customFormat="1" ht="16.8" customHeight="1">
      <c r="A1610" s="37"/>
      <c r="B1610" s="43"/>
      <c r="C1610" s="283" t="s">
        <v>850</v>
      </c>
      <c r="D1610" s="284" t="s">
        <v>850</v>
      </c>
      <c r="E1610" s="285" t="s">
        <v>1</v>
      </c>
      <c r="F1610" s="286">
        <v>2616</v>
      </c>
      <c r="G1610" s="37"/>
      <c r="H1610" s="43"/>
    </row>
    <row r="1611" spans="1:8" s="2" customFormat="1" ht="16.8" customHeight="1">
      <c r="A1611" s="37"/>
      <c r="B1611" s="43"/>
      <c r="C1611" s="287" t="s">
        <v>850</v>
      </c>
      <c r="D1611" s="287" t="s">
        <v>3148</v>
      </c>
      <c r="E1611" s="15" t="s">
        <v>1</v>
      </c>
      <c r="F1611" s="288">
        <v>2616</v>
      </c>
      <c r="G1611" s="37"/>
      <c r="H1611" s="43"/>
    </row>
    <row r="1612" spans="1:8" s="2" customFormat="1" ht="16.8" customHeight="1">
      <c r="A1612" s="37"/>
      <c r="B1612" s="43"/>
      <c r="C1612" s="283" t="s">
        <v>3154</v>
      </c>
      <c r="D1612" s="284" t="s">
        <v>3154</v>
      </c>
      <c r="E1612" s="285" t="s">
        <v>1</v>
      </c>
      <c r="F1612" s="286">
        <v>5232</v>
      </c>
      <c r="G1612" s="37"/>
      <c r="H1612" s="43"/>
    </row>
    <row r="1613" spans="1:8" s="2" customFormat="1" ht="12">
      <c r="A1613" s="37"/>
      <c r="B1613" s="43"/>
      <c r="C1613" s="287" t="s">
        <v>3154</v>
      </c>
      <c r="D1613" s="287" t="s">
        <v>3155</v>
      </c>
      <c r="E1613" s="15" t="s">
        <v>1</v>
      </c>
      <c r="F1613" s="288">
        <v>5232</v>
      </c>
      <c r="G1613" s="37"/>
      <c r="H1613" s="43"/>
    </row>
    <row r="1614" spans="1:8" s="2" customFormat="1" ht="16.8" customHeight="1">
      <c r="A1614" s="37"/>
      <c r="B1614" s="43"/>
      <c r="C1614" s="283" t="s">
        <v>1966</v>
      </c>
      <c r="D1614" s="284" t="s">
        <v>1966</v>
      </c>
      <c r="E1614" s="285" t="s">
        <v>1</v>
      </c>
      <c r="F1614" s="286">
        <v>22.025</v>
      </c>
      <c r="G1614" s="37"/>
      <c r="H1614" s="43"/>
    </row>
    <row r="1615" spans="1:8" s="2" customFormat="1" ht="16.8" customHeight="1">
      <c r="A1615" s="37"/>
      <c r="B1615" s="43"/>
      <c r="C1615" s="287" t="s">
        <v>1966</v>
      </c>
      <c r="D1615" s="287" t="s">
        <v>2825</v>
      </c>
      <c r="E1615" s="15" t="s">
        <v>1</v>
      </c>
      <c r="F1615" s="288">
        <v>22.025</v>
      </c>
      <c r="G1615" s="37"/>
      <c r="H1615" s="43"/>
    </row>
    <row r="1616" spans="1:8" s="2" customFormat="1" ht="16.8" customHeight="1">
      <c r="A1616" s="37"/>
      <c r="B1616" s="43"/>
      <c r="C1616" s="283" t="s">
        <v>968</v>
      </c>
      <c r="D1616" s="284" t="s">
        <v>968</v>
      </c>
      <c r="E1616" s="285" t="s">
        <v>1</v>
      </c>
      <c r="F1616" s="286">
        <v>1</v>
      </c>
      <c r="G1616" s="37"/>
      <c r="H1616" s="43"/>
    </row>
    <row r="1617" spans="1:8" s="2" customFormat="1" ht="16.8" customHeight="1">
      <c r="A1617" s="37"/>
      <c r="B1617" s="43"/>
      <c r="C1617" s="287" t="s">
        <v>968</v>
      </c>
      <c r="D1617" s="287" t="s">
        <v>3192</v>
      </c>
      <c r="E1617" s="15" t="s">
        <v>1</v>
      </c>
      <c r="F1617" s="288">
        <v>1</v>
      </c>
      <c r="G1617" s="37"/>
      <c r="H1617" s="43"/>
    </row>
    <row r="1618" spans="1:8" s="2" customFormat="1" ht="16.8" customHeight="1">
      <c r="A1618" s="37"/>
      <c r="B1618" s="43"/>
      <c r="C1618" s="283" t="s">
        <v>2801</v>
      </c>
      <c r="D1618" s="284" t="s">
        <v>2801</v>
      </c>
      <c r="E1618" s="285" t="s">
        <v>1</v>
      </c>
      <c r="F1618" s="286">
        <v>531</v>
      </c>
      <c r="G1618" s="37"/>
      <c r="H1618" s="43"/>
    </row>
    <row r="1619" spans="1:8" s="2" customFormat="1" ht="16.8" customHeight="1">
      <c r="A1619" s="37"/>
      <c r="B1619" s="43"/>
      <c r="C1619" s="287" t="s">
        <v>2801</v>
      </c>
      <c r="D1619" s="287" t="s">
        <v>3249</v>
      </c>
      <c r="E1619" s="15" t="s">
        <v>1</v>
      </c>
      <c r="F1619" s="288">
        <v>531</v>
      </c>
      <c r="G1619" s="37"/>
      <c r="H1619" s="43"/>
    </row>
    <row r="1620" spans="1:8" s="2" customFormat="1" ht="16.8" customHeight="1">
      <c r="A1620" s="37"/>
      <c r="B1620" s="43"/>
      <c r="C1620" s="289" t="s">
        <v>3700</v>
      </c>
      <c r="D1620" s="37"/>
      <c r="E1620" s="37"/>
      <c r="F1620" s="37"/>
      <c r="G1620" s="37"/>
      <c r="H1620" s="43"/>
    </row>
    <row r="1621" spans="1:8" s="2" customFormat="1" ht="16.8" customHeight="1">
      <c r="A1621" s="37"/>
      <c r="B1621" s="43"/>
      <c r="C1621" s="287" t="s">
        <v>1411</v>
      </c>
      <c r="D1621" s="287" t="s">
        <v>1412</v>
      </c>
      <c r="E1621" s="15" t="s">
        <v>220</v>
      </c>
      <c r="F1621" s="288">
        <v>696.4</v>
      </c>
      <c r="G1621" s="37"/>
      <c r="H1621" s="43"/>
    </row>
    <row r="1622" spans="1:8" s="2" customFormat="1" ht="16.8" customHeight="1">
      <c r="A1622" s="37"/>
      <c r="B1622" s="43"/>
      <c r="C1622" s="283" t="s">
        <v>2807</v>
      </c>
      <c r="D1622" s="284" t="s">
        <v>2807</v>
      </c>
      <c r="E1622" s="285" t="s">
        <v>1</v>
      </c>
      <c r="F1622" s="286">
        <v>304.461</v>
      </c>
      <c r="G1622" s="37"/>
      <c r="H1622" s="43"/>
    </row>
    <row r="1623" spans="1:8" s="2" customFormat="1" ht="16.8" customHeight="1">
      <c r="A1623" s="37"/>
      <c r="B1623" s="43"/>
      <c r="C1623" s="287" t="s">
        <v>2807</v>
      </c>
      <c r="D1623" s="287" t="s">
        <v>2808</v>
      </c>
      <c r="E1623" s="15" t="s">
        <v>1</v>
      </c>
      <c r="F1623" s="288">
        <v>304.461</v>
      </c>
      <c r="G1623" s="37"/>
      <c r="H1623" s="43"/>
    </row>
    <row r="1624" spans="1:8" s="2" customFormat="1" ht="16.8" customHeight="1">
      <c r="A1624" s="37"/>
      <c r="B1624" s="43"/>
      <c r="C1624" s="283" t="s">
        <v>2837</v>
      </c>
      <c r="D1624" s="284" t="s">
        <v>2837</v>
      </c>
      <c r="E1624" s="285" t="s">
        <v>1</v>
      </c>
      <c r="F1624" s="286">
        <v>6.657</v>
      </c>
      <c r="G1624" s="37"/>
      <c r="H1624" s="43"/>
    </row>
    <row r="1625" spans="1:8" s="2" customFormat="1" ht="16.8" customHeight="1">
      <c r="A1625" s="37"/>
      <c r="B1625" s="43"/>
      <c r="C1625" s="287" t="s">
        <v>2837</v>
      </c>
      <c r="D1625" s="287" t="s">
        <v>2838</v>
      </c>
      <c r="E1625" s="15" t="s">
        <v>1</v>
      </c>
      <c r="F1625" s="288">
        <v>6.657</v>
      </c>
      <c r="G1625" s="37"/>
      <c r="H1625" s="43"/>
    </row>
    <row r="1626" spans="1:8" s="2" customFormat="1" ht="16.8" customHeight="1">
      <c r="A1626" s="37"/>
      <c r="B1626" s="43"/>
      <c r="C1626" s="283" t="s">
        <v>3257</v>
      </c>
      <c r="D1626" s="284" t="s">
        <v>3257</v>
      </c>
      <c r="E1626" s="285" t="s">
        <v>1</v>
      </c>
      <c r="F1626" s="286">
        <v>2.94</v>
      </c>
      <c r="G1626" s="37"/>
      <c r="H1626" s="43"/>
    </row>
    <row r="1627" spans="1:8" s="2" customFormat="1" ht="16.8" customHeight="1">
      <c r="A1627" s="37"/>
      <c r="B1627" s="43"/>
      <c r="C1627" s="287" t="s">
        <v>3257</v>
      </c>
      <c r="D1627" s="287" t="s">
        <v>3258</v>
      </c>
      <c r="E1627" s="15" t="s">
        <v>1</v>
      </c>
      <c r="F1627" s="288">
        <v>2.94</v>
      </c>
      <c r="G1627" s="37"/>
      <c r="H1627" s="43"/>
    </row>
    <row r="1628" spans="1:8" s="2" customFormat="1" ht="16.8" customHeight="1">
      <c r="A1628" s="37"/>
      <c r="B1628" s="43"/>
      <c r="C1628" s="283" t="s">
        <v>3265</v>
      </c>
      <c r="D1628" s="284" t="s">
        <v>3265</v>
      </c>
      <c r="E1628" s="285" t="s">
        <v>1</v>
      </c>
      <c r="F1628" s="286">
        <v>505.3</v>
      </c>
      <c r="G1628" s="37"/>
      <c r="H1628" s="43"/>
    </row>
    <row r="1629" spans="1:8" s="2" customFormat="1" ht="16.8" customHeight="1">
      <c r="A1629" s="37"/>
      <c r="B1629" s="43"/>
      <c r="C1629" s="287" t="s">
        <v>3265</v>
      </c>
      <c r="D1629" s="287" t="s">
        <v>3266</v>
      </c>
      <c r="E1629" s="15" t="s">
        <v>1</v>
      </c>
      <c r="F1629" s="288">
        <v>505.3</v>
      </c>
      <c r="G1629" s="37"/>
      <c r="H1629" s="43"/>
    </row>
    <row r="1630" spans="1:8" s="2" customFormat="1" ht="16.8" customHeight="1">
      <c r="A1630" s="37"/>
      <c r="B1630" s="43"/>
      <c r="C1630" s="283" t="s">
        <v>3271</v>
      </c>
      <c r="D1630" s="284" t="s">
        <v>3271</v>
      </c>
      <c r="E1630" s="285" t="s">
        <v>1</v>
      </c>
      <c r="F1630" s="286">
        <v>129.37</v>
      </c>
      <c r="G1630" s="37"/>
      <c r="H1630" s="43"/>
    </row>
    <row r="1631" spans="1:8" s="2" customFormat="1" ht="16.8" customHeight="1">
      <c r="A1631" s="37"/>
      <c r="B1631" s="43"/>
      <c r="C1631" s="287" t="s">
        <v>3271</v>
      </c>
      <c r="D1631" s="287" t="s">
        <v>3272</v>
      </c>
      <c r="E1631" s="15" t="s">
        <v>1</v>
      </c>
      <c r="F1631" s="288">
        <v>129.37</v>
      </c>
      <c r="G1631" s="37"/>
      <c r="H1631" s="43"/>
    </row>
    <row r="1632" spans="1:8" s="2" customFormat="1" ht="16.8" customHeight="1">
      <c r="A1632" s="37"/>
      <c r="B1632" s="43"/>
      <c r="C1632" s="283" t="s">
        <v>3278</v>
      </c>
      <c r="D1632" s="284" t="s">
        <v>3278</v>
      </c>
      <c r="E1632" s="285" t="s">
        <v>1</v>
      </c>
      <c r="F1632" s="286">
        <v>505.3</v>
      </c>
      <c r="G1632" s="37"/>
      <c r="H1632" s="43"/>
    </row>
    <row r="1633" spans="1:8" s="2" customFormat="1" ht="16.8" customHeight="1">
      <c r="A1633" s="37"/>
      <c r="B1633" s="43"/>
      <c r="C1633" s="287" t="s">
        <v>3278</v>
      </c>
      <c r="D1633" s="287" t="s">
        <v>3279</v>
      </c>
      <c r="E1633" s="15" t="s">
        <v>1</v>
      </c>
      <c r="F1633" s="288">
        <v>505.3</v>
      </c>
      <c r="G1633" s="37"/>
      <c r="H1633" s="43"/>
    </row>
    <row r="1634" spans="1:8" s="2" customFormat="1" ht="16.8" customHeight="1">
      <c r="A1634" s="37"/>
      <c r="B1634" s="43"/>
      <c r="C1634" s="283" t="s">
        <v>2454</v>
      </c>
      <c r="D1634" s="284" t="s">
        <v>2454</v>
      </c>
      <c r="E1634" s="285" t="s">
        <v>1</v>
      </c>
      <c r="F1634" s="286">
        <v>505.3</v>
      </c>
      <c r="G1634" s="37"/>
      <c r="H1634" s="43"/>
    </row>
    <row r="1635" spans="1:8" s="2" customFormat="1" ht="16.8" customHeight="1">
      <c r="A1635" s="37"/>
      <c r="B1635" s="43"/>
      <c r="C1635" s="287" t="s">
        <v>2454</v>
      </c>
      <c r="D1635" s="287" t="s">
        <v>3279</v>
      </c>
      <c r="E1635" s="15" t="s">
        <v>1</v>
      </c>
      <c r="F1635" s="288">
        <v>505.3</v>
      </c>
      <c r="G1635" s="37"/>
      <c r="H1635" s="43"/>
    </row>
    <row r="1636" spans="1:8" s="2" customFormat="1" ht="16.8" customHeight="1">
      <c r="A1636" s="37"/>
      <c r="B1636" s="43"/>
      <c r="C1636" s="283" t="s">
        <v>3293</v>
      </c>
      <c r="D1636" s="284" t="s">
        <v>3293</v>
      </c>
      <c r="E1636" s="285" t="s">
        <v>1</v>
      </c>
      <c r="F1636" s="286">
        <v>664.3</v>
      </c>
      <c r="G1636" s="37"/>
      <c r="H1636" s="43"/>
    </row>
    <row r="1637" spans="1:8" s="2" customFormat="1" ht="16.8" customHeight="1">
      <c r="A1637" s="37"/>
      <c r="B1637" s="43"/>
      <c r="C1637" s="287" t="s">
        <v>3293</v>
      </c>
      <c r="D1637" s="287" t="s">
        <v>3294</v>
      </c>
      <c r="E1637" s="15" t="s">
        <v>1</v>
      </c>
      <c r="F1637" s="288">
        <v>664.3</v>
      </c>
      <c r="G1637" s="37"/>
      <c r="H1637" s="43"/>
    </row>
    <row r="1638" spans="1:8" s="2" customFormat="1" ht="16.8" customHeight="1">
      <c r="A1638" s="37"/>
      <c r="B1638" s="43"/>
      <c r="C1638" s="283" t="s">
        <v>3307</v>
      </c>
      <c r="D1638" s="284" t="s">
        <v>3307</v>
      </c>
      <c r="E1638" s="285" t="s">
        <v>1</v>
      </c>
      <c r="F1638" s="286">
        <v>0.768</v>
      </c>
      <c r="G1638" s="37"/>
      <c r="H1638" s="43"/>
    </row>
    <row r="1639" spans="1:8" s="2" customFormat="1" ht="16.8" customHeight="1">
      <c r="A1639" s="37"/>
      <c r="B1639" s="43"/>
      <c r="C1639" s="287" t="s">
        <v>3307</v>
      </c>
      <c r="D1639" s="287" t="s">
        <v>3308</v>
      </c>
      <c r="E1639" s="15" t="s">
        <v>1</v>
      </c>
      <c r="F1639" s="288">
        <v>0.768</v>
      </c>
      <c r="G1639" s="37"/>
      <c r="H1639" s="43"/>
    </row>
    <row r="1640" spans="1:8" s="2" customFormat="1" ht="16.8" customHeight="1">
      <c r="A1640" s="37"/>
      <c r="B1640" s="43"/>
      <c r="C1640" s="283" t="s">
        <v>2067</v>
      </c>
      <c r="D1640" s="284" t="s">
        <v>2067</v>
      </c>
      <c r="E1640" s="285" t="s">
        <v>1</v>
      </c>
      <c r="F1640" s="286">
        <v>2.853</v>
      </c>
      <c r="G1640" s="37"/>
      <c r="H1640" s="43"/>
    </row>
    <row r="1641" spans="1:8" s="2" customFormat="1" ht="16.8" customHeight="1">
      <c r="A1641" s="37"/>
      <c r="B1641" s="43"/>
      <c r="C1641" s="287" t="s">
        <v>2067</v>
      </c>
      <c r="D1641" s="287" t="s">
        <v>2846</v>
      </c>
      <c r="E1641" s="15" t="s">
        <v>1</v>
      </c>
      <c r="F1641" s="288">
        <v>2.853</v>
      </c>
      <c r="G1641" s="37"/>
      <c r="H1641" s="43"/>
    </row>
    <row r="1642" spans="1:8" s="2" customFormat="1" ht="16.8" customHeight="1">
      <c r="A1642" s="37"/>
      <c r="B1642" s="43"/>
      <c r="C1642" s="283" t="s">
        <v>240</v>
      </c>
      <c r="D1642" s="284" t="s">
        <v>240</v>
      </c>
      <c r="E1642" s="285" t="s">
        <v>1</v>
      </c>
      <c r="F1642" s="286">
        <v>105.06</v>
      </c>
      <c r="G1642" s="37"/>
      <c r="H1642" s="43"/>
    </row>
    <row r="1643" spans="1:8" s="2" customFormat="1" ht="16.8" customHeight="1">
      <c r="A1643" s="37"/>
      <c r="B1643" s="43"/>
      <c r="C1643" s="287" t="s">
        <v>240</v>
      </c>
      <c r="D1643" s="287" t="s">
        <v>2855</v>
      </c>
      <c r="E1643" s="15" t="s">
        <v>1</v>
      </c>
      <c r="F1643" s="288">
        <v>105.06</v>
      </c>
      <c r="G1643" s="37"/>
      <c r="H1643" s="43"/>
    </row>
    <row r="1644" spans="1:8" s="2" customFormat="1" ht="16.8" customHeight="1">
      <c r="A1644" s="37"/>
      <c r="B1644" s="43"/>
      <c r="C1644" s="283" t="s">
        <v>2872</v>
      </c>
      <c r="D1644" s="284" t="s">
        <v>2872</v>
      </c>
      <c r="E1644" s="285" t="s">
        <v>1</v>
      </c>
      <c r="F1644" s="286">
        <v>3590.754</v>
      </c>
      <c r="G1644" s="37"/>
      <c r="H1644" s="43"/>
    </row>
    <row r="1645" spans="1:8" s="2" customFormat="1" ht="16.8" customHeight="1">
      <c r="A1645" s="37"/>
      <c r="B1645" s="43"/>
      <c r="C1645" s="287" t="s">
        <v>2872</v>
      </c>
      <c r="D1645" s="287" t="s">
        <v>2873</v>
      </c>
      <c r="E1645" s="15" t="s">
        <v>1</v>
      </c>
      <c r="F1645" s="288">
        <v>3590.754</v>
      </c>
      <c r="G1645" s="37"/>
      <c r="H1645" s="43"/>
    </row>
    <row r="1646" spans="1:8" s="2" customFormat="1" ht="16.8" customHeight="1">
      <c r="A1646" s="37"/>
      <c r="B1646" s="43"/>
      <c r="C1646" s="283" t="s">
        <v>2878</v>
      </c>
      <c r="D1646" s="284" t="s">
        <v>2878</v>
      </c>
      <c r="E1646" s="285" t="s">
        <v>1</v>
      </c>
      <c r="F1646" s="286">
        <v>6090.754</v>
      </c>
      <c r="G1646" s="37"/>
      <c r="H1646" s="43"/>
    </row>
    <row r="1647" spans="1:8" s="2" customFormat="1" ht="16.8" customHeight="1">
      <c r="A1647" s="37"/>
      <c r="B1647" s="43"/>
      <c r="C1647" s="287" t="s">
        <v>2878</v>
      </c>
      <c r="D1647" s="287" t="s">
        <v>2879</v>
      </c>
      <c r="E1647" s="15" t="s">
        <v>1</v>
      </c>
      <c r="F1647" s="288">
        <v>6090.754</v>
      </c>
      <c r="G1647" s="37"/>
      <c r="H1647" s="43"/>
    </row>
    <row r="1648" spans="1:8" s="2" customFormat="1" ht="16.8" customHeight="1">
      <c r="A1648" s="37"/>
      <c r="B1648" s="43"/>
      <c r="C1648" s="283" t="s">
        <v>2795</v>
      </c>
      <c r="D1648" s="284" t="s">
        <v>2795</v>
      </c>
      <c r="E1648" s="285" t="s">
        <v>1</v>
      </c>
      <c r="F1648" s="286">
        <v>136.155</v>
      </c>
      <c r="G1648" s="37"/>
      <c r="H1648" s="43"/>
    </row>
    <row r="1649" spans="1:8" s="2" customFormat="1" ht="16.8" customHeight="1">
      <c r="A1649" s="37"/>
      <c r="B1649" s="43"/>
      <c r="C1649" s="287" t="s">
        <v>2795</v>
      </c>
      <c r="D1649" s="287" t="s">
        <v>2883</v>
      </c>
      <c r="E1649" s="15" t="s">
        <v>1</v>
      </c>
      <c r="F1649" s="288">
        <v>136.155</v>
      </c>
      <c r="G1649" s="37"/>
      <c r="H1649" s="43"/>
    </row>
    <row r="1650" spans="1:8" s="2" customFormat="1" ht="16.8" customHeight="1">
      <c r="A1650" s="37"/>
      <c r="B1650" s="43"/>
      <c r="C1650" s="283" t="s">
        <v>2894</v>
      </c>
      <c r="D1650" s="284" t="s">
        <v>2894</v>
      </c>
      <c r="E1650" s="285" t="s">
        <v>1</v>
      </c>
      <c r="F1650" s="286">
        <v>531</v>
      </c>
      <c r="G1650" s="37"/>
      <c r="H1650" s="43"/>
    </row>
    <row r="1651" spans="1:8" s="2" customFormat="1" ht="16.8" customHeight="1">
      <c r="A1651" s="37"/>
      <c r="B1651" s="43"/>
      <c r="C1651" s="287" t="s">
        <v>2894</v>
      </c>
      <c r="D1651" s="287" t="s">
        <v>2895</v>
      </c>
      <c r="E1651" s="15" t="s">
        <v>1</v>
      </c>
      <c r="F1651" s="288">
        <v>531</v>
      </c>
      <c r="G1651" s="37"/>
      <c r="H1651" s="43"/>
    </row>
    <row r="1652" spans="1:8" s="2" customFormat="1" ht="16.8" customHeight="1">
      <c r="A1652" s="37"/>
      <c r="B1652" s="43"/>
      <c r="C1652" s="283" t="s">
        <v>2918</v>
      </c>
      <c r="D1652" s="284" t="s">
        <v>2918</v>
      </c>
      <c r="E1652" s="285" t="s">
        <v>1</v>
      </c>
      <c r="F1652" s="286">
        <v>585</v>
      </c>
      <c r="G1652" s="37"/>
      <c r="H1652" s="43"/>
    </row>
    <row r="1653" spans="1:8" s="2" customFormat="1" ht="16.8" customHeight="1">
      <c r="A1653" s="37"/>
      <c r="B1653" s="43"/>
      <c r="C1653" s="287" t="s">
        <v>2918</v>
      </c>
      <c r="D1653" s="287" t="s">
        <v>2919</v>
      </c>
      <c r="E1653" s="15" t="s">
        <v>1</v>
      </c>
      <c r="F1653" s="288">
        <v>585</v>
      </c>
      <c r="G1653" s="37"/>
      <c r="H1653" s="43"/>
    </row>
    <row r="1654" spans="1:8" s="2" customFormat="1" ht="16.8" customHeight="1">
      <c r="A1654" s="37"/>
      <c r="B1654" s="43"/>
      <c r="C1654" s="283" t="s">
        <v>2930</v>
      </c>
      <c r="D1654" s="284" t="s">
        <v>2930</v>
      </c>
      <c r="E1654" s="285" t="s">
        <v>1</v>
      </c>
      <c r="F1654" s="286">
        <v>4.249</v>
      </c>
      <c r="G1654" s="37"/>
      <c r="H1654" s="43"/>
    </row>
    <row r="1655" spans="1:8" s="2" customFormat="1" ht="16.8" customHeight="1">
      <c r="A1655" s="37"/>
      <c r="B1655" s="43"/>
      <c r="C1655" s="287" t="s">
        <v>2930</v>
      </c>
      <c r="D1655" s="287" t="s">
        <v>2931</v>
      </c>
      <c r="E1655" s="15" t="s">
        <v>1</v>
      </c>
      <c r="F1655" s="288">
        <v>4.249</v>
      </c>
      <c r="G1655" s="37"/>
      <c r="H1655" s="43"/>
    </row>
    <row r="1656" spans="1:8" s="2" customFormat="1" ht="16.8" customHeight="1">
      <c r="A1656" s="37"/>
      <c r="B1656" s="43"/>
      <c r="C1656" s="283" t="s">
        <v>2152</v>
      </c>
      <c r="D1656" s="284" t="s">
        <v>2152</v>
      </c>
      <c r="E1656" s="285" t="s">
        <v>1</v>
      </c>
      <c r="F1656" s="286">
        <v>22.01</v>
      </c>
      <c r="G1656" s="37"/>
      <c r="H1656" s="43"/>
    </row>
    <row r="1657" spans="1:8" s="2" customFormat="1" ht="16.8" customHeight="1">
      <c r="A1657" s="37"/>
      <c r="B1657" s="43"/>
      <c r="C1657" s="287" t="s">
        <v>2152</v>
      </c>
      <c r="D1657" s="287" t="s">
        <v>2946</v>
      </c>
      <c r="E1657" s="15" t="s">
        <v>1</v>
      </c>
      <c r="F1657" s="288">
        <v>22.01</v>
      </c>
      <c r="G1657" s="37"/>
      <c r="H1657" s="43"/>
    </row>
    <row r="1658" spans="1:8" s="2" customFormat="1" ht="16.8" customHeight="1">
      <c r="A1658" s="37"/>
      <c r="B1658" s="43"/>
      <c r="C1658" s="283" t="s">
        <v>2959</v>
      </c>
      <c r="D1658" s="284" t="s">
        <v>2959</v>
      </c>
      <c r="E1658" s="285" t="s">
        <v>1</v>
      </c>
      <c r="F1658" s="286">
        <v>-3.24</v>
      </c>
      <c r="G1658" s="37"/>
      <c r="H1658" s="43"/>
    </row>
    <row r="1659" spans="1:8" s="2" customFormat="1" ht="16.8" customHeight="1">
      <c r="A1659" s="37"/>
      <c r="B1659" s="43"/>
      <c r="C1659" s="287" t="s">
        <v>2959</v>
      </c>
      <c r="D1659" s="287" t="s">
        <v>2960</v>
      </c>
      <c r="E1659" s="15" t="s">
        <v>1</v>
      </c>
      <c r="F1659" s="288">
        <v>-3.24</v>
      </c>
      <c r="G1659" s="37"/>
      <c r="H1659" s="43"/>
    </row>
    <row r="1660" spans="1:8" s="2" customFormat="1" ht="16.8" customHeight="1">
      <c r="A1660" s="37"/>
      <c r="B1660" s="43"/>
      <c r="C1660" s="283" t="s">
        <v>2975</v>
      </c>
      <c r="D1660" s="284" t="s">
        <v>2975</v>
      </c>
      <c r="E1660" s="285" t="s">
        <v>1</v>
      </c>
      <c r="F1660" s="286">
        <v>20.23</v>
      </c>
      <c r="G1660" s="37"/>
      <c r="H1660" s="43"/>
    </row>
    <row r="1661" spans="1:8" s="2" customFormat="1" ht="16.8" customHeight="1">
      <c r="A1661" s="37"/>
      <c r="B1661" s="43"/>
      <c r="C1661" s="287" t="s">
        <v>2975</v>
      </c>
      <c r="D1661" s="287" t="s">
        <v>2976</v>
      </c>
      <c r="E1661" s="15" t="s">
        <v>1</v>
      </c>
      <c r="F1661" s="288">
        <v>20.23</v>
      </c>
      <c r="G1661" s="37"/>
      <c r="H1661" s="43"/>
    </row>
    <row r="1662" spans="1:8" s="2" customFormat="1" ht="16.8" customHeight="1">
      <c r="A1662" s="37"/>
      <c r="B1662" s="43"/>
      <c r="C1662" s="283" t="s">
        <v>2994</v>
      </c>
      <c r="D1662" s="284" t="s">
        <v>2994</v>
      </c>
      <c r="E1662" s="285" t="s">
        <v>1</v>
      </c>
      <c r="F1662" s="286">
        <v>26.6</v>
      </c>
      <c r="G1662" s="37"/>
      <c r="H1662" s="43"/>
    </row>
    <row r="1663" spans="1:8" s="2" customFormat="1" ht="16.8" customHeight="1">
      <c r="A1663" s="37"/>
      <c r="B1663" s="43"/>
      <c r="C1663" s="287" t="s">
        <v>2994</v>
      </c>
      <c r="D1663" s="287" t="s">
        <v>2995</v>
      </c>
      <c r="E1663" s="15" t="s">
        <v>1</v>
      </c>
      <c r="F1663" s="288">
        <v>26.6</v>
      </c>
      <c r="G1663" s="37"/>
      <c r="H1663" s="43"/>
    </row>
    <row r="1664" spans="1:8" s="2" customFormat="1" ht="16.8" customHeight="1">
      <c r="A1664" s="37"/>
      <c r="B1664" s="43"/>
      <c r="C1664" s="283" t="s">
        <v>2033</v>
      </c>
      <c r="D1664" s="284" t="s">
        <v>2033</v>
      </c>
      <c r="E1664" s="285" t="s">
        <v>1</v>
      </c>
      <c r="F1664" s="286">
        <v>183.12</v>
      </c>
      <c r="G1664" s="37"/>
      <c r="H1664" s="43"/>
    </row>
    <row r="1665" spans="1:8" s="2" customFormat="1" ht="16.8" customHeight="1">
      <c r="A1665" s="37"/>
      <c r="B1665" s="43"/>
      <c r="C1665" s="287" t="s">
        <v>2033</v>
      </c>
      <c r="D1665" s="287" t="s">
        <v>2816</v>
      </c>
      <c r="E1665" s="15" t="s">
        <v>1</v>
      </c>
      <c r="F1665" s="288">
        <v>183.12</v>
      </c>
      <c r="G1665" s="37"/>
      <c r="H1665" s="43"/>
    </row>
    <row r="1666" spans="1:8" s="2" customFormat="1" ht="16.8" customHeight="1">
      <c r="A1666" s="37"/>
      <c r="B1666" s="43"/>
      <c r="C1666" s="283" t="s">
        <v>2202</v>
      </c>
      <c r="D1666" s="284" t="s">
        <v>2202</v>
      </c>
      <c r="E1666" s="285" t="s">
        <v>1</v>
      </c>
      <c r="F1666" s="286">
        <v>24.076</v>
      </c>
      <c r="G1666" s="37"/>
      <c r="H1666" s="43"/>
    </row>
    <row r="1667" spans="1:8" s="2" customFormat="1" ht="16.8" customHeight="1">
      <c r="A1667" s="37"/>
      <c r="B1667" s="43"/>
      <c r="C1667" s="287" t="s">
        <v>2202</v>
      </c>
      <c r="D1667" s="287" t="s">
        <v>3009</v>
      </c>
      <c r="E1667" s="15" t="s">
        <v>1</v>
      </c>
      <c r="F1667" s="288">
        <v>24.076</v>
      </c>
      <c r="G1667" s="37"/>
      <c r="H1667" s="43"/>
    </row>
    <row r="1668" spans="1:8" s="2" customFormat="1" ht="16.8" customHeight="1">
      <c r="A1668" s="37"/>
      <c r="B1668" s="43"/>
      <c r="C1668" s="283" t="s">
        <v>3016</v>
      </c>
      <c r="D1668" s="284" t="s">
        <v>3016</v>
      </c>
      <c r="E1668" s="285" t="s">
        <v>1</v>
      </c>
      <c r="F1668" s="286">
        <v>15</v>
      </c>
      <c r="G1668" s="37"/>
      <c r="H1668" s="43"/>
    </row>
    <row r="1669" spans="1:8" s="2" customFormat="1" ht="16.8" customHeight="1">
      <c r="A1669" s="37"/>
      <c r="B1669" s="43"/>
      <c r="C1669" s="287" t="s">
        <v>3016</v>
      </c>
      <c r="D1669" s="287" t="s">
        <v>3017</v>
      </c>
      <c r="E1669" s="15" t="s">
        <v>1</v>
      </c>
      <c r="F1669" s="288">
        <v>15</v>
      </c>
      <c r="G1669" s="37"/>
      <c r="H1669" s="43"/>
    </row>
    <row r="1670" spans="1:8" s="2" customFormat="1" ht="16.8" customHeight="1">
      <c r="A1670" s="37"/>
      <c r="B1670" s="43"/>
      <c r="C1670" s="283" t="s">
        <v>2799</v>
      </c>
      <c r="D1670" s="284" t="s">
        <v>2799</v>
      </c>
      <c r="E1670" s="285" t="s">
        <v>1</v>
      </c>
      <c r="F1670" s="286">
        <v>13.6</v>
      </c>
      <c r="G1670" s="37"/>
      <c r="H1670" s="43"/>
    </row>
    <row r="1671" spans="1:8" s="2" customFormat="1" ht="16.8" customHeight="1">
      <c r="A1671" s="37"/>
      <c r="B1671" s="43"/>
      <c r="C1671" s="287" t="s">
        <v>2799</v>
      </c>
      <c r="D1671" s="287" t="s">
        <v>3028</v>
      </c>
      <c r="E1671" s="15" t="s">
        <v>1</v>
      </c>
      <c r="F1671" s="288">
        <v>13.6</v>
      </c>
      <c r="G1671" s="37"/>
      <c r="H1671" s="43"/>
    </row>
    <row r="1672" spans="1:8" s="2" customFormat="1" ht="16.8" customHeight="1">
      <c r="A1672" s="37"/>
      <c r="B1672" s="43"/>
      <c r="C1672" s="289" t="s">
        <v>3700</v>
      </c>
      <c r="D1672" s="37"/>
      <c r="E1672" s="37"/>
      <c r="F1672" s="37"/>
      <c r="G1672" s="37"/>
      <c r="H1672" s="43"/>
    </row>
    <row r="1673" spans="1:8" s="2" customFormat="1" ht="16.8" customHeight="1">
      <c r="A1673" s="37"/>
      <c r="B1673" s="43"/>
      <c r="C1673" s="287" t="s">
        <v>2238</v>
      </c>
      <c r="D1673" s="287" t="s">
        <v>964</v>
      </c>
      <c r="E1673" s="15" t="s">
        <v>220</v>
      </c>
      <c r="F1673" s="288">
        <v>1607.68</v>
      </c>
      <c r="G1673" s="37"/>
      <c r="H1673" s="43"/>
    </row>
    <row r="1674" spans="1:8" s="2" customFormat="1" ht="16.8" customHeight="1">
      <c r="A1674" s="37"/>
      <c r="B1674" s="43"/>
      <c r="C1674" s="283" t="s">
        <v>2247</v>
      </c>
      <c r="D1674" s="284" t="s">
        <v>2247</v>
      </c>
      <c r="E1674" s="285" t="s">
        <v>1</v>
      </c>
      <c r="F1674" s="286">
        <v>198</v>
      </c>
      <c r="G1674" s="37"/>
      <c r="H1674" s="43"/>
    </row>
    <row r="1675" spans="1:8" s="2" customFormat="1" ht="16.8" customHeight="1">
      <c r="A1675" s="37"/>
      <c r="B1675" s="43"/>
      <c r="C1675" s="287" t="s">
        <v>2247</v>
      </c>
      <c r="D1675" s="287" t="s">
        <v>3053</v>
      </c>
      <c r="E1675" s="15" t="s">
        <v>1</v>
      </c>
      <c r="F1675" s="288">
        <v>198</v>
      </c>
      <c r="G1675" s="37"/>
      <c r="H1675" s="43"/>
    </row>
    <row r="1676" spans="1:8" s="2" customFormat="1" ht="16.8" customHeight="1">
      <c r="A1676" s="37"/>
      <c r="B1676" s="43"/>
      <c r="C1676" s="283" t="s">
        <v>3074</v>
      </c>
      <c r="D1676" s="284" t="s">
        <v>3074</v>
      </c>
      <c r="E1676" s="285" t="s">
        <v>1</v>
      </c>
      <c r="F1676" s="286">
        <v>209</v>
      </c>
      <c r="G1676" s="37"/>
      <c r="H1676" s="43"/>
    </row>
    <row r="1677" spans="1:8" s="2" customFormat="1" ht="16.8" customHeight="1">
      <c r="A1677" s="37"/>
      <c r="B1677" s="43"/>
      <c r="C1677" s="287" t="s">
        <v>3074</v>
      </c>
      <c r="D1677" s="287" t="s">
        <v>3075</v>
      </c>
      <c r="E1677" s="15" t="s">
        <v>1</v>
      </c>
      <c r="F1677" s="288">
        <v>209</v>
      </c>
      <c r="G1677" s="37"/>
      <c r="H1677" s="43"/>
    </row>
    <row r="1678" spans="1:8" s="2" customFormat="1" ht="16.8" customHeight="1">
      <c r="A1678" s="37"/>
      <c r="B1678" s="43"/>
      <c r="C1678" s="283" t="s">
        <v>3082</v>
      </c>
      <c r="D1678" s="284" t="s">
        <v>3082</v>
      </c>
      <c r="E1678" s="285" t="s">
        <v>1</v>
      </c>
      <c r="F1678" s="286">
        <v>17.3</v>
      </c>
      <c r="G1678" s="37"/>
      <c r="H1678" s="43"/>
    </row>
    <row r="1679" spans="1:8" s="2" customFormat="1" ht="16.8" customHeight="1">
      <c r="A1679" s="37"/>
      <c r="B1679" s="43"/>
      <c r="C1679" s="287" t="s">
        <v>3082</v>
      </c>
      <c r="D1679" s="287" t="s">
        <v>3083</v>
      </c>
      <c r="E1679" s="15" t="s">
        <v>1</v>
      </c>
      <c r="F1679" s="288">
        <v>17.3</v>
      </c>
      <c r="G1679" s="37"/>
      <c r="H1679" s="43"/>
    </row>
    <row r="1680" spans="1:8" s="2" customFormat="1" ht="16.8" customHeight="1">
      <c r="A1680" s="37"/>
      <c r="B1680" s="43"/>
      <c r="C1680" s="283" t="s">
        <v>360</v>
      </c>
      <c r="D1680" s="284" t="s">
        <v>360</v>
      </c>
      <c r="E1680" s="285" t="s">
        <v>1</v>
      </c>
      <c r="F1680" s="286">
        <v>1515.295</v>
      </c>
      <c r="G1680" s="37"/>
      <c r="H1680" s="43"/>
    </row>
    <row r="1681" spans="1:8" s="2" customFormat="1" ht="16.8" customHeight="1">
      <c r="A1681" s="37"/>
      <c r="B1681" s="43"/>
      <c r="C1681" s="287" t="s">
        <v>360</v>
      </c>
      <c r="D1681" s="287" t="s">
        <v>2826</v>
      </c>
      <c r="E1681" s="15" t="s">
        <v>1</v>
      </c>
      <c r="F1681" s="288">
        <v>1515.295</v>
      </c>
      <c r="G1681" s="37"/>
      <c r="H1681" s="43"/>
    </row>
    <row r="1682" spans="1:8" s="2" customFormat="1" ht="16.8" customHeight="1">
      <c r="A1682" s="37"/>
      <c r="B1682" s="43"/>
      <c r="C1682" s="283" t="s">
        <v>3092</v>
      </c>
      <c r="D1682" s="284" t="s">
        <v>3092</v>
      </c>
      <c r="E1682" s="285" t="s">
        <v>1</v>
      </c>
      <c r="F1682" s="286">
        <v>19.5</v>
      </c>
      <c r="G1682" s="37"/>
      <c r="H1682" s="43"/>
    </row>
    <row r="1683" spans="1:8" s="2" customFormat="1" ht="16.8" customHeight="1">
      <c r="A1683" s="37"/>
      <c r="B1683" s="43"/>
      <c r="C1683" s="287" t="s">
        <v>3092</v>
      </c>
      <c r="D1683" s="287" t="s">
        <v>3093</v>
      </c>
      <c r="E1683" s="15" t="s">
        <v>1</v>
      </c>
      <c r="F1683" s="288">
        <v>19.5</v>
      </c>
      <c r="G1683" s="37"/>
      <c r="H1683" s="43"/>
    </row>
    <row r="1684" spans="1:8" s="2" customFormat="1" ht="16.8" customHeight="1">
      <c r="A1684" s="37"/>
      <c r="B1684" s="43"/>
      <c r="C1684" s="283" t="s">
        <v>2286</v>
      </c>
      <c r="D1684" s="284" t="s">
        <v>2286</v>
      </c>
      <c r="E1684" s="285" t="s">
        <v>1</v>
      </c>
      <c r="F1684" s="286">
        <v>1108.76</v>
      </c>
      <c r="G1684" s="37"/>
      <c r="H1684" s="43"/>
    </row>
    <row r="1685" spans="1:8" s="2" customFormat="1" ht="16.8" customHeight="1">
      <c r="A1685" s="37"/>
      <c r="B1685" s="43"/>
      <c r="C1685" s="287" t="s">
        <v>2286</v>
      </c>
      <c r="D1685" s="287" t="s">
        <v>3100</v>
      </c>
      <c r="E1685" s="15" t="s">
        <v>1</v>
      </c>
      <c r="F1685" s="288">
        <v>1108.76</v>
      </c>
      <c r="G1685" s="37"/>
      <c r="H1685" s="43"/>
    </row>
    <row r="1686" spans="1:8" s="2" customFormat="1" ht="16.8" customHeight="1">
      <c r="A1686" s="37"/>
      <c r="B1686" s="43"/>
      <c r="C1686" s="283" t="s">
        <v>3109</v>
      </c>
      <c r="D1686" s="284" t="s">
        <v>3109</v>
      </c>
      <c r="E1686" s="285" t="s">
        <v>1</v>
      </c>
      <c r="F1686" s="286">
        <v>140</v>
      </c>
      <c r="G1686" s="37"/>
      <c r="H1686" s="43"/>
    </row>
    <row r="1687" spans="1:8" s="2" customFormat="1" ht="16.8" customHeight="1">
      <c r="A1687" s="37"/>
      <c r="B1687" s="43"/>
      <c r="C1687" s="287" t="s">
        <v>3109</v>
      </c>
      <c r="D1687" s="287" t="s">
        <v>3110</v>
      </c>
      <c r="E1687" s="15" t="s">
        <v>1</v>
      </c>
      <c r="F1687" s="288">
        <v>140</v>
      </c>
      <c r="G1687" s="37"/>
      <c r="H1687" s="43"/>
    </row>
    <row r="1688" spans="1:8" s="2" customFormat="1" ht="16.8" customHeight="1">
      <c r="A1688" s="37"/>
      <c r="B1688" s="43"/>
      <c r="C1688" s="283" t="s">
        <v>786</v>
      </c>
      <c r="D1688" s="284" t="s">
        <v>786</v>
      </c>
      <c r="E1688" s="285" t="s">
        <v>1</v>
      </c>
      <c r="F1688" s="286">
        <v>22.3</v>
      </c>
      <c r="G1688" s="37"/>
      <c r="H1688" s="43"/>
    </row>
    <row r="1689" spans="1:8" s="2" customFormat="1" ht="16.8" customHeight="1">
      <c r="A1689" s="37"/>
      <c r="B1689" s="43"/>
      <c r="C1689" s="287" t="s">
        <v>786</v>
      </c>
      <c r="D1689" s="287" t="s">
        <v>3119</v>
      </c>
      <c r="E1689" s="15" t="s">
        <v>1</v>
      </c>
      <c r="F1689" s="288">
        <v>22.3</v>
      </c>
      <c r="G1689" s="37"/>
      <c r="H1689" s="43"/>
    </row>
    <row r="1690" spans="1:8" s="2" customFormat="1" ht="16.8" customHeight="1">
      <c r="A1690" s="37"/>
      <c r="B1690" s="43"/>
      <c r="C1690" s="283" t="s">
        <v>852</v>
      </c>
      <c r="D1690" s="284" t="s">
        <v>852</v>
      </c>
      <c r="E1690" s="285" t="s">
        <v>1</v>
      </c>
      <c r="F1690" s="286">
        <v>4968</v>
      </c>
      <c r="G1690" s="37"/>
      <c r="H1690" s="43"/>
    </row>
    <row r="1691" spans="1:8" s="2" customFormat="1" ht="16.8" customHeight="1">
      <c r="A1691" s="37"/>
      <c r="B1691" s="43"/>
      <c r="C1691" s="287" t="s">
        <v>852</v>
      </c>
      <c r="D1691" s="287" t="s">
        <v>3149</v>
      </c>
      <c r="E1691" s="15" t="s">
        <v>1</v>
      </c>
      <c r="F1691" s="288">
        <v>4968</v>
      </c>
      <c r="G1691" s="37"/>
      <c r="H1691" s="43"/>
    </row>
    <row r="1692" spans="1:8" s="2" customFormat="1" ht="16.8" customHeight="1">
      <c r="A1692" s="37"/>
      <c r="B1692" s="43"/>
      <c r="C1692" s="283" t="s">
        <v>3156</v>
      </c>
      <c r="D1692" s="284" t="s">
        <v>3156</v>
      </c>
      <c r="E1692" s="285" t="s">
        <v>1</v>
      </c>
      <c r="F1692" s="286">
        <v>9936</v>
      </c>
      <c r="G1692" s="37"/>
      <c r="H1692" s="43"/>
    </row>
    <row r="1693" spans="1:8" s="2" customFormat="1" ht="16.8" customHeight="1">
      <c r="A1693" s="37"/>
      <c r="B1693" s="43"/>
      <c r="C1693" s="287" t="s">
        <v>3156</v>
      </c>
      <c r="D1693" s="287" t="s">
        <v>3157</v>
      </c>
      <c r="E1693" s="15" t="s">
        <v>1</v>
      </c>
      <c r="F1693" s="288">
        <v>9936</v>
      </c>
      <c r="G1693" s="37"/>
      <c r="H1693" s="43"/>
    </row>
    <row r="1694" spans="1:8" s="2" customFormat="1" ht="16.8" customHeight="1">
      <c r="A1694" s="37"/>
      <c r="B1694" s="43"/>
      <c r="C1694" s="283" t="s">
        <v>2831</v>
      </c>
      <c r="D1694" s="284" t="s">
        <v>2831</v>
      </c>
      <c r="E1694" s="285" t="s">
        <v>1</v>
      </c>
      <c r="F1694" s="286">
        <v>1515.295</v>
      </c>
      <c r="G1694" s="37"/>
      <c r="H1694" s="43"/>
    </row>
    <row r="1695" spans="1:8" s="2" customFormat="1" ht="16.8" customHeight="1">
      <c r="A1695" s="37"/>
      <c r="B1695" s="43"/>
      <c r="C1695" s="287" t="s">
        <v>2831</v>
      </c>
      <c r="D1695" s="287" t="s">
        <v>2826</v>
      </c>
      <c r="E1695" s="15" t="s">
        <v>1</v>
      </c>
      <c r="F1695" s="288">
        <v>1515.295</v>
      </c>
      <c r="G1695" s="37"/>
      <c r="H1695" s="43"/>
    </row>
    <row r="1696" spans="1:8" s="2" customFormat="1" ht="16.8" customHeight="1">
      <c r="A1696" s="37"/>
      <c r="B1696" s="43"/>
      <c r="C1696" s="283" t="s">
        <v>970</v>
      </c>
      <c r="D1696" s="284" t="s">
        <v>970</v>
      </c>
      <c r="E1696" s="285" t="s">
        <v>1</v>
      </c>
      <c r="F1696" s="286">
        <v>2</v>
      </c>
      <c r="G1696" s="37"/>
      <c r="H1696" s="43"/>
    </row>
    <row r="1697" spans="1:8" s="2" customFormat="1" ht="16.8" customHeight="1">
      <c r="A1697" s="37"/>
      <c r="B1697" s="43"/>
      <c r="C1697" s="287" t="s">
        <v>970</v>
      </c>
      <c r="D1697" s="287" t="s">
        <v>3193</v>
      </c>
      <c r="E1697" s="15" t="s">
        <v>1</v>
      </c>
      <c r="F1697" s="288">
        <v>2</v>
      </c>
      <c r="G1697" s="37"/>
      <c r="H1697" s="43"/>
    </row>
    <row r="1698" spans="1:8" s="2" customFormat="1" ht="16.8" customHeight="1">
      <c r="A1698" s="37"/>
      <c r="B1698" s="43"/>
      <c r="C1698" s="283" t="s">
        <v>3250</v>
      </c>
      <c r="D1698" s="284" t="s">
        <v>3250</v>
      </c>
      <c r="E1698" s="285" t="s">
        <v>1</v>
      </c>
      <c r="F1698" s="286">
        <v>696.4</v>
      </c>
      <c r="G1698" s="37"/>
      <c r="H1698" s="43"/>
    </row>
    <row r="1699" spans="1:8" s="2" customFormat="1" ht="16.8" customHeight="1">
      <c r="A1699" s="37"/>
      <c r="B1699" s="43"/>
      <c r="C1699" s="287" t="s">
        <v>3250</v>
      </c>
      <c r="D1699" s="287" t="s">
        <v>3251</v>
      </c>
      <c r="E1699" s="15" t="s">
        <v>1</v>
      </c>
      <c r="F1699" s="288">
        <v>696.4</v>
      </c>
      <c r="G1699" s="37"/>
      <c r="H1699" s="43"/>
    </row>
    <row r="1700" spans="1:8" s="2" customFormat="1" ht="16.8" customHeight="1">
      <c r="A1700" s="37"/>
      <c r="B1700" s="43"/>
      <c r="C1700" s="283" t="s">
        <v>2839</v>
      </c>
      <c r="D1700" s="284" t="s">
        <v>2839</v>
      </c>
      <c r="E1700" s="285" t="s">
        <v>1</v>
      </c>
      <c r="F1700" s="286">
        <v>122.549</v>
      </c>
      <c r="G1700" s="37"/>
      <c r="H1700" s="43"/>
    </row>
    <row r="1701" spans="1:8" s="2" customFormat="1" ht="16.8" customHeight="1">
      <c r="A1701" s="37"/>
      <c r="B1701" s="43"/>
      <c r="C1701" s="287" t="s">
        <v>2839</v>
      </c>
      <c r="D1701" s="287" t="s">
        <v>2840</v>
      </c>
      <c r="E1701" s="15" t="s">
        <v>1</v>
      </c>
      <c r="F1701" s="288">
        <v>122.549</v>
      </c>
      <c r="G1701" s="37"/>
      <c r="H1701" s="43"/>
    </row>
    <row r="1702" spans="1:8" s="2" customFormat="1" ht="16.8" customHeight="1">
      <c r="A1702" s="37"/>
      <c r="B1702" s="43"/>
      <c r="C1702" s="283" t="s">
        <v>3259</v>
      </c>
      <c r="D1702" s="284" t="s">
        <v>3259</v>
      </c>
      <c r="E1702" s="285" t="s">
        <v>1</v>
      </c>
      <c r="F1702" s="286">
        <v>2969.08</v>
      </c>
      <c r="G1702" s="37"/>
      <c r="H1702" s="43"/>
    </row>
    <row r="1703" spans="1:8" s="2" customFormat="1" ht="16.8" customHeight="1">
      <c r="A1703" s="37"/>
      <c r="B1703" s="43"/>
      <c r="C1703" s="287" t="s">
        <v>3259</v>
      </c>
      <c r="D1703" s="287" t="s">
        <v>3260</v>
      </c>
      <c r="E1703" s="15" t="s">
        <v>1</v>
      </c>
      <c r="F1703" s="288">
        <v>2969.08</v>
      </c>
      <c r="G1703" s="37"/>
      <c r="H1703" s="43"/>
    </row>
    <row r="1704" spans="1:8" s="2" customFormat="1" ht="16.8" customHeight="1">
      <c r="A1704" s="37"/>
      <c r="B1704" s="43"/>
      <c r="C1704" s="283" t="s">
        <v>3309</v>
      </c>
      <c r="D1704" s="284" t="s">
        <v>3309</v>
      </c>
      <c r="E1704" s="285" t="s">
        <v>1</v>
      </c>
      <c r="F1704" s="286">
        <v>429.506</v>
      </c>
      <c r="G1704" s="37"/>
      <c r="H1704" s="43"/>
    </row>
    <row r="1705" spans="1:8" s="2" customFormat="1" ht="16.8" customHeight="1">
      <c r="A1705" s="37"/>
      <c r="B1705" s="43"/>
      <c r="C1705" s="287" t="s">
        <v>3309</v>
      </c>
      <c r="D1705" s="287" t="s">
        <v>3310</v>
      </c>
      <c r="E1705" s="15" t="s">
        <v>1</v>
      </c>
      <c r="F1705" s="288">
        <v>429.506</v>
      </c>
      <c r="G1705" s="37"/>
      <c r="H1705" s="43"/>
    </row>
    <row r="1706" spans="1:8" s="2" customFormat="1" ht="16.8" customHeight="1">
      <c r="A1706" s="37"/>
      <c r="B1706" s="43"/>
      <c r="C1706" s="283" t="s">
        <v>2847</v>
      </c>
      <c r="D1706" s="284" t="s">
        <v>2847</v>
      </c>
      <c r="E1706" s="285" t="s">
        <v>1</v>
      </c>
      <c r="F1706" s="286">
        <v>52.521</v>
      </c>
      <c r="G1706" s="37"/>
      <c r="H1706" s="43"/>
    </row>
    <row r="1707" spans="1:8" s="2" customFormat="1" ht="16.8" customHeight="1">
      <c r="A1707" s="37"/>
      <c r="B1707" s="43"/>
      <c r="C1707" s="287" t="s">
        <v>2847</v>
      </c>
      <c r="D1707" s="287" t="s">
        <v>2848</v>
      </c>
      <c r="E1707" s="15" t="s">
        <v>1</v>
      </c>
      <c r="F1707" s="288">
        <v>52.521</v>
      </c>
      <c r="G1707" s="37"/>
      <c r="H1707" s="43"/>
    </row>
    <row r="1708" spans="1:8" s="2" customFormat="1" ht="16.8" customHeight="1">
      <c r="A1708" s="37"/>
      <c r="B1708" s="43"/>
      <c r="C1708" s="283" t="s">
        <v>243</v>
      </c>
      <c r="D1708" s="284" t="s">
        <v>243</v>
      </c>
      <c r="E1708" s="285" t="s">
        <v>1</v>
      </c>
      <c r="F1708" s="286">
        <v>3030.59</v>
      </c>
      <c r="G1708" s="37"/>
      <c r="H1708" s="43"/>
    </row>
    <row r="1709" spans="1:8" s="2" customFormat="1" ht="16.8" customHeight="1">
      <c r="A1709" s="37"/>
      <c r="B1709" s="43"/>
      <c r="C1709" s="287" t="s">
        <v>1</v>
      </c>
      <c r="D1709" s="287" t="s">
        <v>2856</v>
      </c>
      <c r="E1709" s="15" t="s">
        <v>1</v>
      </c>
      <c r="F1709" s="288">
        <v>0</v>
      </c>
      <c r="G1709" s="37"/>
      <c r="H1709" s="43"/>
    </row>
    <row r="1710" spans="1:8" s="2" customFormat="1" ht="16.8" customHeight="1">
      <c r="A1710" s="37"/>
      <c r="B1710" s="43"/>
      <c r="C1710" s="287" t="s">
        <v>243</v>
      </c>
      <c r="D1710" s="287" t="s">
        <v>2857</v>
      </c>
      <c r="E1710" s="15" t="s">
        <v>1</v>
      </c>
      <c r="F1710" s="288">
        <v>3030.59</v>
      </c>
      <c r="G1710" s="37"/>
      <c r="H1710" s="43"/>
    </row>
    <row r="1711" spans="1:8" s="2" customFormat="1" ht="16.8" customHeight="1">
      <c r="A1711" s="37"/>
      <c r="B1711" s="43"/>
      <c r="C1711" s="283" t="s">
        <v>2884</v>
      </c>
      <c r="D1711" s="284" t="s">
        <v>2884</v>
      </c>
      <c r="E1711" s="285" t="s">
        <v>1</v>
      </c>
      <c r="F1711" s="286">
        <v>1572.035</v>
      </c>
      <c r="G1711" s="37"/>
      <c r="H1711" s="43"/>
    </row>
    <row r="1712" spans="1:8" s="2" customFormat="1" ht="16.8" customHeight="1">
      <c r="A1712" s="37"/>
      <c r="B1712" s="43"/>
      <c r="C1712" s="287" t="s">
        <v>2884</v>
      </c>
      <c r="D1712" s="287" t="s">
        <v>2885</v>
      </c>
      <c r="E1712" s="15" t="s">
        <v>1</v>
      </c>
      <c r="F1712" s="288">
        <v>1572.035</v>
      </c>
      <c r="G1712" s="37"/>
      <c r="H1712" s="43"/>
    </row>
    <row r="1713" spans="1:8" s="2" customFormat="1" ht="16.8" customHeight="1">
      <c r="A1713" s="37"/>
      <c r="B1713" s="43"/>
      <c r="C1713" s="283" t="s">
        <v>2896</v>
      </c>
      <c r="D1713" s="284" t="s">
        <v>2896</v>
      </c>
      <c r="E1713" s="285" t="s">
        <v>1</v>
      </c>
      <c r="F1713" s="286">
        <v>1522.11</v>
      </c>
      <c r="G1713" s="37"/>
      <c r="H1713" s="43"/>
    </row>
    <row r="1714" spans="1:8" s="2" customFormat="1" ht="16.8" customHeight="1">
      <c r="A1714" s="37"/>
      <c r="B1714" s="43"/>
      <c r="C1714" s="287" t="s">
        <v>2896</v>
      </c>
      <c r="D1714" s="287" t="s">
        <v>2897</v>
      </c>
      <c r="E1714" s="15" t="s">
        <v>1</v>
      </c>
      <c r="F1714" s="288">
        <v>1522.11</v>
      </c>
      <c r="G1714" s="37"/>
      <c r="H1714" s="43"/>
    </row>
    <row r="1715" spans="1:8" s="2" customFormat="1" ht="16.8" customHeight="1">
      <c r="A1715" s="37"/>
      <c r="B1715" s="43"/>
      <c r="C1715" s="283" t="s">
        <v>2920</v>
      </c>
      <c r="D1715" s="284" t="s">
        <v>2920</v>
      </c>
      <c r="E1715" s="285" t="s">
        <v>1</v>
      </c>
      <c r="F1715" s="286">
        <v>4.95</v>
      </c>
      <c r="G1715" s="37"/>
      <c r="H1715" s="43"/>
    </row>
    <row r="1716" spans="1:8" s="2" customFormat="1" ht="16.8" customHeight="1">
      <c r="A1716" s="37"/>
      <c r="B1716" s="43"/>
      <c r="C1716" s="287" t="s">
        <v>2920</v>
      </c>
      <c r="D1716" s="287" t="s">
        <v>2921</v>
      </c>
      <c r="E1716" s="15" t="s">
        <v>1</v>
      </c>
      <c r="F1716" s="288">
        <v>4.95</v>
      </c>
      <c r="G1716" s="37"/>
      <c r="H1716" s="43"/>
    </row>
    <row r="1717" spans="1:8" s="2" customFormat="1" ht="16.8" customHeight="1">
      <c r="A1717" s="37"/>
      <c r="B1717" s="43"/>
      <c r="C1717" s="283" t="s">
        <v>2932</v>
      </c>
      <c r="D1717" s="284" t="s">
        <v>2932</v>
      </c>
      <c r="E1717" s="285" t="s">
        <v>1</v>
      </c>
      <c r="F1717" s="286">
        <v>5.344</v>
      </c>
      <c r="G1717" s="37"/>
      <c r="H1717" s="43"/>
    </row>
    <row r="1718" spans="1:8" s="2" customFormat="1" ht="16.8" customHeight="1">
      <c r="A1718" s="37"/>
      <c r="B1718" s="43"/>
      <c r="C1718" s="287" t="s">
        <v>2932</v>
      </c>
      <c r="D1718" s="287" t="s">
        <v>2933</v>
      </c>
      <c r="E1718" s="15" t="s">
        <v>1</v>
      </c>
      <c r="F1718" s="288">
        <v>5.344</v>
      </c>
      <c r="G1718" s="37"/>
      <c r="H1718" s="43"/>
    </row>
    <row r="1719" spans="1:8" s="2" customFormat="1" ht="16.8" customHeight="1">
      <c r="A1719" s="37"/>
      <c r="B1719" s="43"/>
      <c r="C1719" s="283" t="s">
        <v>2154</v>
      </c>
      <c r="D1719" s="284" t="s">
        <v>2154</v>
      </c>
      <c r="E1719" s="285" t="s">
        <v>1</v>
      </c>
      <c r="F1719" s="286">
        <v>236.64</v>
      </c>
      <c r="G1719" s="37"/>
      <c r="H1719" s="43"/>
    </row>
    <row r="1720" spans="1:8" s="2" customFormat="1" ht="16.8" customHeight="1">
      <c r="A1720" s="37"/>
      <c r="B1720" s="43"/>
      <c r="C1720" s="287" t="s">
        <v>1</v>
      </c>
      <c r="D1720" s="287" t="s">
        <v>2947</v>
      </c>
      <c r="E1720" s="15" t="s">
        <v>1</v>
      </c>
      <c r="F1720" s="288">
        <v>0</v>
      </c>
      <c r="G1720" s="37"/>
      <c r="H1720" s="43"/>
    </row>
    <row r="1721" spans="1:8" s="2" customFormat="1" ht="16.8" customHeight="1">
      <c r="A1721" s="37"/>
      <c r="B1721" s="43"/>
      <c r="C1721" s="287" t="s">
        <v>2154</v>
      </c>
      <c r="D1721" s="287" t="s">
        <v>2948</v>
      </c>
      <c r="E1721" s="15" t="s">
        <v>1</v>
      </c>
      <c r="F1721" s="288">
        <v>236.64</v>
      </c>
      <c r="G1721" s="37"/>
      <c r="H1721" s="43"/>
    </row>
    <row r="1722" spans="1:8" s="2" customFormat="1" ht="16.8" customHeight="1">
      <c r="A1722" s="37"/>
      <c r="B1722" s="43"/>
      <c r="C1722" s="283" t="s">
        <v>2961</v>
      </c>
      <c r="D1722" s="284" t="s">
        <v>2961</v>
      </c>
      <c r="E1722" s="285" t="s">
        <v>1</v>
      </c>
      <c r="F1722" s="286">
        <v>-0.81</v>
      </c>
      <c r="G1722" s="37"/>
      <c r="H1722" s="43"/>
    </row>
    <row r="1723" spans="1:8" s="2" customFormat="1" ht="16.8" customHeight="1">
      <c r="A1723" s="37"/>
      <c r="B1723" s="43"/>
      <c r="C1723" s="287" t="s">
        <v>2961</v>
      </c>
      <c r="D1723" s="287" t="s">
        <v>2962</v>
      </c>
      <c r="E1723" s="15" t="s">
        <v>1</v>
      </c>
      <c r="F1723" s="288">
        <v>-0.81</v>
      </c>
      <c r="G1723" s="37"/>
      <c r="H1723" s="43"/>
    </row>
    <row r="1724" spans="1:8" s="2" customFormat="1" ht="16.8" customHeight="1">
      <c r="A1724" s="37"/>
      <c r="B1724" s="43"/>
      <c r="C1724" s="283" t="s">
        <v>2977</v>
      </c>
      <c r="D1724" s="284" t="s">
        <v>2977</v>
      </c>
      <c r="E1724" s="285" t="s">
        <v>1</v>
      </c>
      <c r="F1724" s="286">
        <v>3.51</v>
      </c>
      <c r="G1724" s="37"/>
      <c r="H1724" s="43"/>
    </row>
    <row r="1725" spans="1:8" s="2" customFormat="1" ht="16.8" customHeight="1">
      <c r="A1725" s="37"/>
      <c r="B1725" s="43"/>
      <c r="C1725" s="287" t="s">
        <v>2977</v>
      </c>
      <c r="D1725" s="287" t="s">
        <v>2978</v>
      </c>
      <c r="E1725" s="15" t="s">
        <v>1</v>
      </c>
      <c r="F1725" s="288">
        <v>3.51</v>
      </c>
      <c r="G1725" s="37"/>
      <c r="H1725" s="43"/>
    </row>
    <row r="1726" spans="1:8" s="2" customFormat="1" ht="16.8" customHeight="1">
      <c r="A1726" s="37"/>
      <c r="B1726" s="43"/>
      <c r="C1726" s="283" t="s">
        <v>2817</v>
      </c>
      <c r="D1726" s="284" t="s">
        <v>2817</v>
      </c>
      <c r="E1726" s="285" t="s">
        <v>1</v>
      </c>
      <c r="F1726" s="286">
        <v>385.094</v>
      </c>
      <c r="G1726" s="37"/>
      <c r="H1726" s="43"/>
    </row>
    <row r="1727" spans="1:8" s="2" customFormat="1" ht="16.8" customHeight="1">
      <c r="A1727" s="37"/>
      <c r="B1727" s="43"/>
      <c r="C1727" s="287" t="s">
        <v>2817</v>
      </c>
      <c r="D1727" s="287" t="s">
        <v>2818</v>
      </c>
      <c r="E1727" s="15" t="s">
        <v>1</v>
      </c>
      <c r="F1727" s="288">
        <v>385.094</v>
      </c>
      <c r="G1727" s="37"/>
      <c r="H1727" s="43"/>
    </row>
    <row r="1728" spans="1:8" s="2" customFormat="1" ht="16.8" customHeight="1">
      <c r="A1728" s="37"/>
      <c r="B1728" s="43"/>
      <c r="C1728" s="283" t="s">
        <v>3018</v>
      </c>
      <c r="D1728" s="284" t="s">
        <v>3018</v>
      </c>
      <c r="E1728" s="285" t="s">
        <v>1</v>
      </c>
      <c r="F1728" s="286">
        <v>241.3</v>
      </c>
      <c r="G1728" s="37"/>
      <c r="H1728" s="43"/>
    </row>
    <row r="1729" spans="1:8" s="2" customFormat="1" ht="16.8" customHeight="1">
      <c r="A1729" s="37"/>
      <c r="B1729" s="43"/>
      <c r="C1729" s="287" t="s">
        <v>3018</v>
      </c>
      <c r="D1729" s="287" t="s">
        <v>3019</v>
      </c>
      <c r="E1729" s="15" t="s">
        <v>1</v>
      </c>
      <c r="F1729" s="288">
        <v>241.3</v>
      </c>
      <c r="G1729" s="37"/>
      <c r="H1729" s="43"/>
    </row>
    <row r="1730" spans="1:8" s="2" customFormat="1" ht="16.8" customHeight="1">
      <c r="A1730" s="37"/>
      <c r="B1730" s="43"/>
      <c r="C1730" s="283" t="s">
        <v>3029</v>
      </c>
      <c r="D1730" s="284" t="s">
        <v>3029</v>
      </c>
      <c r="E1730" s="285" t="s">
        <v>1</v>
      </c>
      <c r="F1730" s="286">
        <v>1607.68</v>
      </c>
      <c r="G1730" s="37"/>
      <c r="H1730" s="43"/>
    </row>
    <row r="1731" spans="1:8" s="2" customFormat="1" ht="16.8" customHeight="1">
      <c r="A1731" s="37"/>
      <c r="B1731" s="43"/>
      <c r="C1731" s="287" t="s">
        <v>3029</v>
      </c>
      <c r="D1731" s="287" t="s">
        <v>3030</v>
      </c>
      <c r="E1731" s="15" t="s">
        <v>1</v>
      </c>
      <c r="F1731" s="288">
        <v>1607.68</v>
      </c>
      <c r="G1731" s="37"/>
      <c r="H1731" s="43"/>
    </row>
    <row r="1732" spans="1:8" s="2" customFormat="1" ht="16.8" customHeight="1">
      <c r="A1732" s="37"/>
      <c r="B1732" s="43"/>
      <c r="C1732" s="283" t="s">
        <v>3054</v>
      </c>
      <c r="D1732" s="284" t="s">
        <v>3054</v>
      </c>
      <c r="E1732" s="285" t="s">
        <v>1</v>
      </c>
      <c r="F1732" s="286">
        <v>30</v>
      </c>
      <c r="G1732" s="37"/>
      <c r="H1732" s="43"/>
    </row>
    <row r="1733" spans="1:8" s="2" customFormat="1" ht="16.8" customHeight="1">
      <c r="A1733" s="37"/>
      <c r="B1733" s="43"/>
      <c r="C1733" s="287" t="s">
        <v>3054</v>
      </c>
      <c r="D1733" s="287" t="s">
        <v>3055</v>
      </c>
      <c r="E1733" s="15" t="s">
        <v>1</v>
      </c>
      <c r="F1733" s="288">
        <v>30</v>
      </c>
      <c r="G1733" s="37"/>
      <c r="H1733" s="43"/>
    </row>
    <row r="1734" spans="1:8" s="2" customFormat="1" ht="16.8" customHeight="1">
      <c r="A1734" s="37"/>
      <c r="B1734" s="43"/>
      <c r="C1734" s="283" t="s">
        <v>3111</v>
      </c>
      <c r="D1734" s="284" t="s">
        <v>3111</v>
      </c>
      <c r="E1734" s="285" t="s">
        <v>1</v>
      </c>
      <c r="F1734" s="286">
        <v>177.5</v>
      </c>
      <c r="G1734" s="37"/>
      <c r="H1734" s="43"/>
    </row>
    <row r="1735" spans="1:8" s="2" customFormat="1" ht="16.8" customHeight="1">
      <c r="A1735" s="37"/>
      <c r="B1735" s="43"/>
      <c r="C1735" s="287" t="s">
        <v>3111</v>
      </c>
      <c r="D1735" s="287" t="s">
        <v>3112</v>
      </c>
      <c r="E1735" s="15" t="s">
        <v>1</v>
      </c>
      <c r="F1735" s="288">
        <v>177.5</v>
      </c>
      <c r="G1735" s="37"/>
      <c r="H1735" s="43"/>
    </row>
    <row r="1736" spans="1:8" s="2" customFormat="1" ht="16.8" customHeight="1">
      <c r="A1736" s="37"/>
      <c r="B1736" s="43"/>
      <c r="C1736" s="283" t="s">
        <v>788</v>
      </c>
      <c r="D1736" s="284" t="s">
        <v>788</v>
      </c>
      <c r="E1736" s="285" t="s">
        <v>1</v>
      </c>
      <c r="F1736" s="286">
        <v>174.4</v>
      </c>
      <c r="G1736" s="37"/>
      <c r="H1736" s="43"/>
    </row>
    <row r="1737" spans="1:8" s="2" customFormat="1" ht="16.8" customHeight="1">
      <c r="A1737" s="37"/>
      <c r="B1737" s="43"/>
      <c r="C1737" s="287" t="s">
        <v>788</v>
      </c>
      <c r="D1737" s="287" t="s">
        <v>3120</v>
      </c>
      <c r="E1737" s="15" t="s">
        <v>1</v>
      </c>
      <c r="F1737" s="288">
        <v>174.4</v>
      </c>
      <c r="G1737" s="37"/>
      <c r="H1737" s="43"/>
    </row>
    <row r="1738" spans="1:8" s="2" customFormat="1" ht="16.8" customHeight="1">
      <c r="A1738" s="37"/>
      <c r="B1738" s="43"/>
      <c r="C1738" s="283" t="s">
        <v>247</v>
      </c>
      <c r="D1738" s="284" t="s">
        <v>247</v>
      </c>
      <c r="E1738" s="285" t="s">
        <v>1</v>
      </c>
      <c r="F1738" s="286">
        <v>1572.035</v>
      </c>
      <c r="G1738" s="37"/>
      <c r="H1738" s="43"/>
    </row>
    <row r="1739" spans="1:8" s="2" customFormat="1" ht="12">
      <c r="A1739" s="37"/>
      <c r="B1739" s="43"/>
      <c r="C1739" s="287" t="s">
        <v>1</v>
      </c>
      <c r="D1739" s="287" t="s">
        <v>2858</v>
      </c>
      <c r="E1739" s="15" t="s">
        <v>1</v>
      </c>
      <c r="F1739" s="288">
        <v>0</v>
      </c>
      <c r="G1739" s="37"/>
      <c r="H1739" s="43"/>
    </row>
    <row r="1740" spans="1:8" s="2" customFormat="1" ht="16.8" customHeight="1">
      <c r="A1740" s="37"/>
      <c r="B1740" s="43"/>
      <c r="C1740" s="287" t="s">
        <v>247</v>
      </c>
      <c r="D1740" s="287" t="s">
        <v>2859</v>
      </c>
      <c r="E1740" s="15" t="s">
        <v>1</v>
      </c>
      <c r="F1740" s="288">
        <v>1572.035</v>
      </c>
      <c r="G1740" s="37"/>
      <c r="H1740" s="43"/>
    </row>
    <row r="1741" spans="1:8" s="2" customFormat="1" ht="16.8" customHeight="1">
      <c r="A1741" s="37"/>
      <c r="B1741" s="43"/>
      <c r="C1741" s="283" t="s">
        <v>2922</v>
      </c>
      <c r="D1741" s="284" t="s">
        <v>2922</v>
      </c>
      <c r="E1741" s="285" t="s">
        <v>1</v>
      </c>
      <c r="F1741" s="286">
        <v>3.672</v>
      </c>
      <c r="G1741" s="37"/>
      <c r="H1741" s="43"/>
    </row>
    <row r="1742" spans="1:8" s="2" customFormat="1" ht="16.8" customHeight="1">
      <c r="A1742" s="37"/>
      <c r="B1742" s="43"/>
      <c r="C1742" s="287" t="s">
        <v>2922</v>
      </c>
      <c r="D1742" s="287" t="s">
        <v>2923</v>
      </c>
      <c r="E1742" s="15" t="s">
        <v>1</v>
      </c>
      <c r="F1742" s="288">
        <v>3.672</v>
      </c>
      <c r="G1742" s="37"/>
      <c r="H1742" s="43"/>
    </row>
    <row r="1743" spans="1:8" s="2" customFormat="1" ht="16.8" customHeight="1">
      <c r="A1743" s="37"/>
      <c r="B1743" s="43"/>
      <c r="C1743" s="283" t="s">
        <v>2934</v>
      </c>
      <c r="D1743" s="284" t="s">
        <v>2934</v>
      </c>
      <c r="E1743" s="285" t="s">
        <v>1</v>
      </c>
      <c r="F1743" s="286">
        <v>5.16</v>
      </c>
      <c r="G1743" s="37"/>
      <c r="H1743" s="43"/>
    </row>
    <row r="1744" spans="1:8" s="2" customFormat="1" ht="16.8" customHeight="1">
      <c r="A1744" s="37"/>
      <c r="B1744" s="43"/>
      <c r="C1744" s="287" t="s">
        <v>2934</v>
      </c>
      <c r="D1744" s="287" t="s">
        <v>2935</v>
      </c>
      <c r="E1744" s="15" t="s">
        <v>1</v>
      </c>
      <c r="F1744" s="288">
        <v>5.16</v>
      </c>
      <c r="G1744" s="37"/>
      <c r="H1744" s="43"/>
    </row>
    <row r="1745" spans="1:8" s="2" customFormat="1" ht="16.8" customHeight="1">
      <c r="A1745" s="37"/>
      <c r="B1745" s="43"/>
      <c r="C1745" s="283" t="s">
        <v>2949</v>
      </c>
      <c r="D1745" s="284" t="s">
        <v>2949</v>
      </c>
      <c r="E1745" s="285" t="s">
        <v>1</v>
      </c>
      <c r="F1745" s="286">
        <v>280.5</v>
      </c>
      <c r="G1745" s="37"/>
      <c r="H1745" s="43"/>
    </row>
    <row r="1746" spans="1:8" s="2" customFormat="1" ht="16.8" customHeight="1">
      <c r="A1746" s="37"/>
      <c r="B1746" s="43"/>
      <c r="C1746" s="287" t="s">
        <v>2949</v>
      </c>
      <c r="D1746" s="287" t="s">
        <v>2950</v>
      </c>
      <c r="E1746" s="15" t="s">
        <v>1</v>
      </c>
      <c r="F1746" s="288">
        <v>280.5</v>
      </c>
      <c r="G1746" s="37"/>
      <c r="H1746" s="43"/>
    </row>
    <row r="1747" spans="1:8" s="2" customFormat="1" ht="16.8" customHeight="1">
      <c r="A1747" s="37"/>
      <c r="B1747" s="43"/>
      <c r="C1747" s="283" t="s">
        <v>2963</v>
      </c>
      <c r="D1747" s="284" t="s">
        <v>2963</v>
      </c>
      <c r="E1747" s="285" t="s">
        <v>1</v>
      </c>
      <c r="F1747" s="286">
        <v>7.84</v>
      </c>
      <c r="G1747" s="37"/>
      <c r="H1747" s="43"/>
    </row>
    <row r="1748" spans="1:8" s="2" customFormat="1" ht="16.8" customHeight="1">
      <c r="A1748" s="37"/>
      <c r="B1748" s="43"/>
      <c r="C1748" s="287" t="s">
        <v>2963</v>
      </c>
      <c r="D1748" s="287" t="s">
        <v>2964</v>
      </c>
      <c r="E1748" s="15" t="s">
        <v>1</v>
      </c>
      <c r="F1748" s="288">
        <v>7.84</v>
      </c>
      <c r="G1748" s="37"/>
      <c r="H1748" s="43"/>
    </row>
    <row r="1749" spans="1:8" s="2" customFormat="1" ht="16.8" customHeight="1">
      <c r="A1749" s="37"/>
      <c r="B1749" s="43"/>
      <c r="C1749" s="283" t="s">
        <v>2979</v>
      </c>
      <c r="D1749" s="284" t="s">
        <v>2979</v>
      </c>
      <c r="E1749" s="285" t="s">
        <v>1</v>
      </c>
      <c r="F1749" s="286">
        <v>5.75</v>
      </c>
      <c r="G1749" s="37"/>
      <c r="H1749" s="43"/>
    </row>
    <row r="1750" spans="1:8" s="2" customFormat="1" ht="16.8" customHeight="1">
      <c r="A1750" s="37"/>
      <c r="B1750" s="43"/>
      <c r="C1750" s="287" t="s">
        <v>2979</v>
      </c>
      <c r="D1750" s="287" t="s">
        <v>2980</v>
      </c>
      <c r="E1750" s="15" t="s">
        <v>1</v>
      </c>
      <c r="F1750" s="288">
        <v>5.75</v>
      </c>
      <c r="G1750" s="37"/>
      <c r="H1750" s="43"/>
    </row>
    <row r="1751" spans="1:8" s="2" customFormat="1" ht="16.8" customHeight="1">
      <c r="A1751" s="37"/>
      <c r="B1751" s="43"/>
      <c r="C1751" s="283" t="s">
        <v>3056</v>
      </c>
      <c r="D1751" s="284" t="s">
        <v>3056</v>
      </c>
      <c r="E1751" s="285" t="s">
        <v>1</v>
      </c>
      <c r="F1751" s="286">
        <v>50</v>
      </c>
      <c r="G1751" s="37"/>
      <c r="H1751" s="43"/>
    </row>
    <row r="1752" spans="1:8" s="2" customFormat="1" ht="16.8" customHeight="1">
      <c r="A1752" s="37"/>
      <c r="B1752" s="43"/>
      <c r="C1752" s="287" t="s">
        <v>3056</v>
      </c>
      <c r="D1752" s="287" t="s">
        <v>3057</v>
      </c>
      <c r="E1752" s="15" t="s">
        <v>1</v>
      </c>
      <c r="F1752" s="288">
        <v>50</v>
      </c>
      <c r="G1752" s="37"/>
      <c r="H1752" s="43"/>
    </row>
    <row r="1753" spans="1:8" s="2" customFormat="1" ht="16.8" customHeight="1">
      <c r="A1753" s="37"/>
      <c r="B1753" s="43"/>
      <c r="C1753" s="283" t="s">
        <v>790</v>
      </c>
      <c r="D1753" s="284" t="s">
        <v>790</v>
      </c>
      <c r="E1753" s="285" t="s">
        <v>1</v>
      </c>
      <c r="F1753" s="286">
        <v>402.9</v>
      </c>
      <c r="G1753" s="37"/>
      <c r="H1753" s="43"/>
    </row>
    <row r="1754" spans="1:8" s="2" customFormat="1" ht="16.8" customHeight="1">
      <c r="A1754" s="37"/>
      <c r="B1754" s="43"/>
      <c r="C1754" s="287" t="s">
        <v>790</v>
      </c>
      <c r="D1754" s="287" t="s">
        <v>3121</v>
      </c>
      <c r="E1754" s="15" t="s">
        <v>1</v>
      </c>
      <c r="F1754" s="288">
        <v>402.9</v>
      </c>
      <c r="G1754" s="37"/>
      <c r="H1754" s="43"/>
    </row>
    <row r="1755" spans="1:8" s="2" customFormat="1" ht="16.8" customHeight="1">
      <c r="A1755" s="37"/>
      <c r="B1755" s="43"/>
      <c r="C1755" s="283" t="s">
        <v>249</v>
      </c>
      <c r="D1755" s="284" t="s">
        <v>249</v>
      </c>
      <c r="E1755" s="285" t="s">
        <v>1</v>
      </c>
      <c r="F1755" s="286">
        <v>4777.695</v>
      </c>
      <c r="G1755" s="37"/>
      <c r="H1755" s="43"/>
    </row>
    <row r="1756" spans="1:8" s="2" customFormat="1" ht="16.8" customHeight="1">
      <c r="A1756" s="37"/>
      <c r="B1756" s="43"/>
      <c r="C1756" s="287" t="s">
        <v>249</v>
      </c>
      <c r="D1756" s="287" t="s">
        <v>2860</v>
      </c>
      <c r="E1756" s="15" t="s">
        <v>1</v>
      </c>
      <c r="F1756" s="288">
        <v>4777.695</v>
      </c>
      <c r="G1756" s="37"/>
      <c r="H1756" s="43"/>
    </row>
    <row r="1757" spans="1:8" s="2" customFormat="1" ht="16.8" customHeight="1">
      <c r="A1757" s="37"/>
      <c r="B1757" s="43"/>
      <c r="C1757" s="283" t="s">
        <v>2924</v>
      </c>
      <c r="D1757" s="284" t="s">
        <v>2924</v>
      </c>
      <c r="E1757" s="285" t="s">
        <v>1</v>
      </c>
      <c r="F1757" s="286">
        <v>600.972</v>
      </c>
      <c r="G1757" s="37"/>
      <c r="H1757" s="43"/>
    </row>
    <row r="1758" spans="1:8" s="2" customFormat="1" ht="16.8" customHeight="1">
      <c r="A1758" s="37"/>
      <c r="B1758" s="43"/>
      <c r="C1758" s="287" t="s">
        <v>2924</v>
      </c>
      <c r="D1758" s="287" t="s">
        <v>2925</v>
      </c>
      <c r="E1758" s="15" t="s">
        <v>1</v>
      </c>
      <c r="F1758" s="288">
        <v>600.972</v>
      </c>
      <c r="G1758" s="37"/>
      <c r="H1758" s="43"/>
    </row>
    <row r="1759" spans="1:8" s="2" customFormat="1" ht="16.8" customHeight="1">
      <c r="A1759" s="37"/>
      <c r="B1759" s="43"/>
      <c r="C1759" s="283" t="s">
        <v>2936</v>
      </c>
      <c r="D1759" s="284" t="s">
        <v>2936</v>
      </c>
      <c r="E1759" s="285" t="s">
        <v>1</v>
      </c>
      <c r="F1759" s="286">
        <v>804.953</v>
      </c>
      <c r="G1759" s="37"/>
      <c r="H1759" s="43"/>
    </row>
    <row r="1760" spans="1:8" s="2" customFormat="1" ht="16.8" customHeight="1">
      <c r="A1760" s="37"/>
      <c r="B1760" s="43"/>
      <c r="C1760" s="287" t="s">
        <v>2936</v>
      </c>
      <c r="D1760" s="287" t="s">
        <v>2937</v>
      </c>
      <c r="E1760" s="15" t="s">
        <v>1</v>
      </c>
      <c r="F1760" s="288">
        <v>804.953</v>
      </c>
      <c r="G1760" s="37"/>
      <c r="H1760" s="43"/>
    </row>
    <row r="1761" spans="1:8" s="2" customFormat="1" ht="16.8" customHeight="1">
      <c r="A1761" s="37"/>
      <c r="B1761" s="43"/>
      <c r="C1761" s="283" t="s">
        <v>2951</v>
      </c>
      <c r="D1761" s="284" t="s">
        <v>2951</v>
      </c>
      <c r="E1761" s="285" t="s">
        <v>1</v>
      </c>
      <c r="F1761" s="286">
        <v>15.23</v>
      </c>
      <c r="G1761" s="37"/>
      <c r="H1761" s="43"/>
    </row>
    <row r="1762" spans="1:8" s="2" customFormat="1" ht="16.8" customHeight="1">
      <c r="A1762" s="37"/>
      <c r="B1762" s="43"/>
      <c r="C1762" s="287" t="s">
        <v>2951</v>
      </c>
      <c r="D1762" s="287" t="s">
        <v>2952</v>
      </c>
      <c r="E1762" s="15" t="s">
        <v>1</v>
      </c>
      <c r="F1762" s="288">
        <v>15.23</v>
      </c>
      <c r="G1762" s="37"/>
      <c r="H1762" s="43"/>
    </row>
    <row r="1763" spans="1:8" s="2" customFormat="1" ht="16.8" customHeight="1">
      <c r="A1763" s="37"/>
      <c r="B1763" s="43"/>
      <c r="C1763" s="283" t="s">
        <v>2965</v>
      </c>
      <c r="D1763" s="284" t="s">
        <v>2965</v>
      </c>
      <c r="E1763" s="285" t="s">
        <v>1</v>
      </c>
      <c r="F1763" s="286">
        <v>4.8</v>
      </c>
      <c r="G1763" s="37"/>
      <c r="H1763" s="43"/>
    </row>
    <row r="1764" spans="1:8" s="2" customFormat="1" ht="16.8" customHeight="1">
      <c r="A1764" s="37"/>
      <c r="B1764" s="43"/>
      <c r="C1764" s="287" t="s">
        <v>2965</v>
      </c>
      <c r="D1764" s="287" t="s">
        <v>2966</v>
      </c>
      <c r="E1764" s="15" t="s">
        <v>1</v>
      </c>
      <c r="F1764" s="288">
        <v>4.8</v>
      </c>
      <c r="G1764" s="37"/>
      <c r="H1764" s="43"/>
    </row>
    <row r="1765" spans="1:8" s="2" customFormat="1" ht="16.8" customHeight="1">
      <c r="A1765" s="37"/>
      <c r="B1765" s="43"/>
      <c r="C1765" s="283" t="s">
        <v>2981</v>
      </c>
      <c r="D1765" s="284" t="s">
        <v>2981</v>
      </c>
      <c r="E1765" s="285" t="s">
        <v>1</v>
      </c>
      <c r="F1765" s="286">
        <v>25.63</v>
      </c>
      <c r="G1765" s="37"/>
      <c r="H1765" s="43"/>
    </row>
    <row r="1766" spans="1:8" s="2" customFormat="1" ht="16.8" customHeight="1">
      <c r="A1766" s="37"/>
      <c r="B1766" s="43"/>
      <c r="C1766" s="287" t="s">
        <v>2981</v>
      </c>
      <c r="D1766" s="287" t="s">
        <v>2982</v>
      </c>
      <c r="E1766" s="15" t="s">
        <v>1</v>
      </c>
      <c r="F1766" s="288">
        <v>25.63</v>
      </c>
      <c r="G1766" s="37"/>
      <c r="H1766" s="43"/>
    </row>
    <row r="1767" spans="1:8" s="2" customFormat="1" ht="16.8" customHeight="1">
      <c r="A1767" s="37"/>
      <c r="B1767" s="43"/>
      <c r="C1767" s="283" t="s">
        <v>3058</v>
      </c>
      <c r="D1767" s="284" t="s">
        <v>3058</v>
      </c>
      <c r="E1767" s="285" t="s">
        <v>1</v>
      </c>
      <c r="F1767" s="286">
        <v>413.8</v>
      </c>
      <c r="G1767" s="37"/>
      <c r="H1767" s="43"/>
    </row>
    <row r="1768" spans="1:8" s="2" customFormat="1" ht="16.8" customHeight="1">
      <c r="A1768" s="37"/>
      <c r="B1768" s="43"/>
      <c r="C1768" s="287" t="s">
        <v>3058</v>
      </c>
      <c r="D1768" s="287" t="s">
        <v>3059</v>
      </c>
      <c r="E1768" s="15" t="s">
        <v>1</v>
      </c>
      <c r="F1768" s="288">
        <v>413.8</v>
      </c>
      <c r="G1768" s="37"/>
      <c r="H1768" s="43"/>
    </row>
    <row r="1769" spans="1:8" s="2" customFormat="1" ht="16.8" customHeight="1">
      <c r="A1769" s="37"/>
      <c r="B1769" s="43"/>
      <c r="C1769" s="283" t="s">
        <v>2953</v>
      </c>
      <c r="D1769" s="284" t="s">
        <v>2953</v>
      </c>
      <c r="E1769" s="285" t="s">
        <v>1</v>
      </c>
      <c r="F1769" s="286">
        <v>1157.54</v>
      </c>
      <c r="G1769" s="37"/>
      <c r="H1769" s="43"/>
    </row>
    <row r="1770" spans="1:8" s="2" customFormat="1" ht="16.8" customHeight="1">
      <c r="A1770" s="37"/>
      <c r="B1770" s="43"/>
      <c r="C1770" s="287" t="s">
        <v>2953</v>
      </c>
      <c r="D1770" s="287" t="s">
        <v>2954</v>
      </c>
      <c r="E1770" s="15" t="s">
        <v>1</v>
      </c>
      <c r="F1770" s="288">
        <v>1157.54</v>
      </c>
      <c r="G1770" s="37"/>
      <c r="H1770" s="43"/>
    </row>
    <row r="1771" spans="1:8" s="2" customFormat="1" ht="16.8" customHeight="1">
      <c r="A1771" s="37"/>
      <c r="B1771" s="43"/>
      <c r="C1771" s="283" t="s">
        <v>2967</v>
      </c>
      <c r="D1771" s="284" t="s">
        <v>2967</v>
      </c>
      <c r="E1771" s="285" t="s">
        <v>1</v>
      </c>
      <c r="F1771" s="286">
        <v>2.74</v>
      </c>
      <c r="G1771" s="37"/>
      <c r="H1771" s="43"/>
    </row>
    <row r="1772" spans="1:8" s="2" customFormat="1" ht="16.8" customHeight="1">
      <c r="A1772" s="37"/>
      <c r="B1772" s="43"/>
      <c r="C1772" s="287" t="s">
        <v>2967</v>
      </c>
      <c r="D1772" s="287" t="s">
        <v>2968</v>
      </c>
      <c r="E1772" s="15" t="s">
        <v>1</v>
      </c>
      <c r="F1772" s="288">
        <v>2.74</v>
      </c>
      <c r="G1772" s="37"/>
      <c r="H1772" s="43"/>
    </row>
    <row r="1773" spans="1:8" s="2" customFormat="1" ht="16.8" customHeight="1">
      <c r="A1773" s="37"/>
      <c r="B1773" s="43"/>
      <c r="C1773" s="283" t="s">
        <v>2983</v>
      </c>
      <c r="D1773" s="284" t="s">
        <v>2983</v>
      </c>
      <c r="E1773" s="285" t="s">
        <v>1</v>
      </c>
      <c r="F1773" s="286">
        <v>45.36</v>
      </c>
      <c r="G1773" s="37"/>
      <c r="H1773" s="43"/>
    </row>
    <row r="1774" spans="1:8" s="2" customFormat="1" ht="16.8" customHeight="1">
      <c r="A1774" s="37"/>
      <c r="B1774" s="43"/>
      <c r="C1774" s="287" t="s">
        <v>2983</v>
      </c>
      <c r="D1774" s="287" t="s">
        <v>2984</v>
      </c>
      <c r="E1774" s="15" t="s">
        <v>1</v>
      </c>
      <c r="F1774" s="288">
        <v>45.36</v>
      </c>
      <c r="G1774" s="37"/>
      <c r="H1774" s="43"/>
    </row>
    <row r="1775" spans="1:8" s="2" customFormat="1" ht="16.8" customHeight="1">
      <c r="A1775" s="37"/>
      <c r="B1775" s="43"/>
      <c r="C1775" s="283" t="s">
        <v>2969</v>
      </c>
      <c r="D1775" s="284" t="s">
        <v>2969</v>
      </c>
      <c r="E1775" s="285" t="s">
        <v>1</v>
      </c>
      <c r="F1775" s="286">
        <v>538.738</v>
      </c>
      <c r="G1775" s="37"/>
      <c r="H1775" s="43"/>
    </row>
    <row r="1776" spans="1:8" s="2" customFormat="1" ht="16.8" customHeight="1">
      <c r="A1776" s="37"/>
      <c r="B1776" s="43"/>
      <c r="C1776" s="287" t="s">
        <v>2969</v>
      </c>
      <c r="D1776" s="287" t="s">
        <v>2970</v>
      </c>
      <c r="E1776" s="15" t="s">
        <v>1</v>
      </c>
      <c r="F1776" s="288">
        <v>538.738</v>
      </c>
      <c r="G1776" s="37"/>
      <c r="H1776" s="43"/>
    </row>
    <row r="1777" spans="1:8" s="2" customFormat="1" ht="16.8" customHeight="1">
      <c r="A1777" s="37"/>
      <c r="B1777" s="43"/>
      <c r="C1777" s="283" t="s">
        <v>2985</v>
      </c>
      <c r="D1777" s="284" t="s">
        <v>2985</v>
      </c>
      <c r="E1777" s="285" t="s">
        <v>1</v>
      </c>
      <c r="F1777" s="286">
        <v>2333.87</v>
      </c>
      <c r="G1777" s="37"/>
      <c r="H1777" s="43"/>
    </row>
    <row r="1778" spans="1:8" s="2" customFormat="1" ht="16.8" customHeight="1">
      <c r="A1778" s="37"/>
      <c r="B1778" s="43"/>
      <c r="C1778" s="287" t="s">
        <v>2985</v>
      </c>
      <c r="D1778" s="287" t="s">
        <v>2986</v>
      </c>
      <c r="E1778" s="15" t="s">
        <v>1</v>
      </c>
      <c r="F1778" s="288">
        <v>2333.87</v>
      </c>
      <c r="G1778" s="37"/>
      <c r="H1778" s="43"/>
    </row>
    <row r="1779" spans="1:8" s="2" customFormat="1" ht="26.4" customHeight="1">
      <c r="A1779" s="37"/>
      <c r="B1779" s="43"/>
      <c r="C1779" s="282" t="s">
        <v>3707</v>
      </c>
      <c r="D1779" s="282" t="s">
        <v>121</v>
      </c>
      <c r="E1779" s="37"/>
      <c r="F1779" s="37"/>
      <c r="G1779" s="37"/>
      <c r="H1779" s="43"/>
    </row>
    <row r="1780" spans="1:8" s="2" customFormat="1" ht="16.8" customHeight="1">
      <c r="A1780" s="37"/>
      <c r="B1780" s="43"/>
      <c r="C1780" s="283" t="s">
        <v>326</v>
      </c>
      <c r="D1780" s="284" t="s">
        <v>326</v>
      </c>
      <c r="E1780" s="285" t="s">
        <v>1</v>
      </c>
      <c r="F1780" s="286">
        <v>10</v>
      </c>
      <c r="G1780" s="37"/>
      <c r="H1780" s="43"/>
    </row>
    <row r="1781" spans="1:8" s="2" customFormat="1" ht="16.8" customHeight="1">
      <c r="A1781" s="37"/>
      <c r="B1781" s="43"/>
      <c r="C1781" s="287" t="s">
        <v>326</v>
      </c>
      <c r="D1781" s="287" t="s">
        <v>201</v>
      </c>
      <c r="E1781" s="15" t="s">
        <v>1</v>
      </c>
      <c r="F1781" s="288">
        <v>10</v>
      </c>
      <c r="G1781" s="37"/>
      <c r="H1781" s="43"/>
    </row>
    <row r="1782" spans="1:8" s="2" customFormat="1" ht="16.8" customHeight="1">
      <c r="A1782" s="37"/>
      <c r="B1782" s="43"/>
      <c r="C1782" s="283" t="s">
        <v>381</v>
      </c>
      <c r="D1782" s="284" t="s">
        <v>381</v>
      </c>
      <c r="E1782" s="285" t="s">
        <v>1</v>
      </c>
      <c r="F1782" s="286">
        <v>8</v>
      </c>
      <c r="G1782" s="37"/>
      <c r="H1782" s="43"/>
    </row>
    <row r="1783" spans="1:8" s="2" customFormat="1" ht="16.8" customHeight="1">
      <c r="A1783" s="37"/>
      <c r="B1783" s="43"/>
      <c r="C1783" s="287" t="s">
        <v>381</v>
      </c>
      <c r="D1783" s="287" t="s">
        <v>3391</v>
      </c>
      <c r="E1783" s="15" t="s">
        <v>1</v>
      </c>
      <c r="F1783" s="288">
        <v>8</v>
      </c>
      <c r="G1783" s="37"/>
      <c r="H1783" s="43"/>
    </row>
    <row r="1784" spans="1:8" s="2" customFormat="1" ht="16.8" customHeight="1">
      <c r="A1784" s="37"/>
      <c r="B1784" s="43"/>
      <c r="C1784" s="283" t="s">
        <v>389</v>
      </c>
      <c r="D1784" s="284" t="s">
        <v>389</v>
      </c>
      <c r="E1784" s="285" t="s">
        <v>1</v>
      </c>
      <c r="F1784" s="286">
        <v>8</v>
      </c>
      <c r="G1784" s="37"/>
      <c r="H1784" s="43"/>
    </row>
    <row r="1785" spans="1:8" s="2" customFormat="1" ht="16.8" customHeight="1">
      <c r="A1785" s="37"/>
      <c r="B1785" s="43"/>
      <c r="C1785" s="287" t="s">
        <v>389</v>
      </c>
      <c r="D1785" s="287" t="s">
        <v>192</v>
      </c>
      <c r="E1785" s="15" t="s">
        <v>1</v>
      </c>
      <c r="F1785" s="288">
        <v>8</v>
      </c>
      <c r="G1785" s="37"/>
      <c r="H1785" s="43"/>
    </row>
    <row r="1786" spans="1:8" s="2" customFormat="1" ht="16.8" customHeight="1">
      <c r="A1786" s="37"/>
      <c r="B1786" s="43"/>
      <c r="C1786" s="283" t="s">
        <v>395</v>
      </c>
      <c r="D1786" s="284" t="s">
        <v>395</v>
      </c>
      <c r="E1786" s="285" t="s">
        <v>1</v>
      </c>
      <c r="F1786" s="286">
        <v>3</v>
      </c>
      <c r="G1786" s="37"/>
      <c r="H1786" s="43"/>
    </row>
    <row r="1787" spans="1:8" s="2" customFormat="1" ht="16.8" customHeight="1">
      <c r="A1787" s="37"/>
      <c r="B1787" s="43"/>
      <c r="C1787" s="287" t="s">
        <v>395</v>
      </c>
      <c r="D1787" s="287" t="s">
        <v>167</v>
      </c>
      <c r="E1787" s="15" t="s">
        <v>1</v>
      </c>
      <c r="F1787" s="288">
        <v>3</v>
      </c>
      <c r="G1787" s="37"/>
      <c r="H1787" s="43"/>
    </row>
    <row r="1788" spans="1:8" s="2" customFormat="1" ht="16.8" customHeight="1">
      <c r="A1788" s="37"/>
      <c r="B1788" s="43"/>
      <c r="C1788" s="283" t="s">
        <v>225</v>
      </c>
      <c r="D1788" s="284" t="s">
        <v>225</v>
      </c>
      <c r="E1788" s="285" t="s">
        <v>1</v>
      </c>
      <c r="F1788" s="286">
        <v>2</v>
      </c>
      <c r="G1788" s="37"/>
      <c r="H1788" s="43"/>
    </row>
    <row r="1789" spans="1:8" s="2" customFormat="1" ht="16.8" customHeight="1">
      <c r="A1789" s="37"/>
      <c r="B1789" s="43"/>
      <c r="C1789" s="287" t="s">
        <v>225</v>
      </c>
      <c r="D1789" s="287" t="s">
        <v>162</v>
      </c>
      <c r="E1789" s="15" t="s">
        <v>1</v>
      </c>
      <c r="F1789" s="288">
        <v>2</v>
      </c>
      <c r="G1789" s="37"/>
      <c r="H1789" s="43"/>
    </row>
    <row r="1790" spans="1:8" s="2" customFormat="1" ht="16.8" customHeight="1">
      <c r="A1790" s="37"/>
      <c r="B1790" s="43"/>
      <c r="C1790" s="283" t="s">
        <v>233</v>
      </c>
      <c r="D1790" s="284" t="s">
        <v>233</v>
      </c>
      <c r="E1790" s="285" t="s">
        <v>1</v>
      </c>
      <c r="F1790" s="286">
        <v>3</v>
      </c>
      <c r="G1790" s="37"/>
      <c r="H1790" s="43"/>
    </row>
    <row r="1791" spans="1:8" s="2" customFormat="1" ht="16.8" customHeight="1">
      <c r="A1791" s="37"/>
      <c r="B1791" s="43"/>
      <c r="C1791" s="287" t="s">
        <v>233</v>
      </c>
      <c r="D1791" s="287" t="s">
        <v>167</v>
      </c>
      <c r="E1791" s="15" t="s">
        <v>1</v>
      </c>
      <c r="F1791" s="288">
        <v>3</v>
      </c>
      <c r="G1791" s="37"/>
      <c r="H1791" s="43"/>
    </row>
    <row r="1792" spans="1:8" s="2" customFormat="1" ht="16.8" customHeight="1">
      <c r="A1792" s="37"/>
      <c r="B1792" s="43"/>
      <c r="C1792" s="283" t="s">
        <v>256</v>
      </c>
      <c r="D1792" s="284" t="s">
        <v>256</v>
      </c>
      <c r="E1792" s="285" t="s">
        <v>1</v>
      </c>
      <c r="F1792" s="286">
        <v>2</v>
      </c>
      <c r="G1792" s="37"/>
      <c r="H1792" s="43"/>
    </row>
    <row r="1793" spans="1:8" s="2" customFormat="1" ht="16.8" customHeight="1">
      <c r="A1793" s="37"/>
      <c r="B1793" s="43"/>
      <c r="C1793" s="287" t="s">
        <v>256</v>
      </c>
      <c r="D1793" s="287" t="s">
        <v>162</v>
      </c>
      <c r="E1793" s="15" t="s">
        <v>1</v>
      </c>
      <c r="F1793" s="288">
        <v>2</v>
      </c>
      <c r="G1793" s="37"/>
      <c r="H1793" s="43"/>
    </row>
    <row r="1794" spans="1:8" s="2" customFormat="1" ht="16.8" customHeight="1">
      <c r="A1794" s="37"/>
      <c r="B1794" s="43"/>
      <c r="C1794" s="283" t="s">
        <v>418</v>
      </c>
      <c r="D1794" s="284" t="s">
        <v>418</v>
      </c>
      <c r="E1794" s="285" t="s">
        <v>1</v>
      </c>
      <c r="F1794" s="286">
        <v>3</v>
      </c>
      <c r="G1794" s="37"/>
      <c r="H1794" s="43"/>
    </row>
    <row r="1795" spans="1:8" s="2" customFormat="1" ht="16.8" customHeight="1">
      <c r="A1795" s="37"/>
      <c r="B1795" s="43"/>
      <c r="C1795" s="287" t="s">
        <v>418</v>
      </c>
      <c r="D1795" s="287" t="s">
        <v>167</v>
      </c>
      <c r="E1795" s="15" t="s">
        <v>1</v>
      </c>
      <c r="F1795" s="288">
        <v>3</v>
      </c>
      <c r="G1795" s="37"/>
      <c r="H1795" s="43"/>
    </row>
    <row r="1796" spans="1:8" s="2" customFormat="1" ht="16.8" customHeight="1">
      <c r="A1796" s="37"/>
      <c r="B1796" s="43"/>
      <c r="C1796" s="283" t="s">
        <v>424</v>
      </c>
      <c r="D1796" s="284" t="s">
        <v>424</v>
      </c>
      <c r="E1796" s="285" t="s">
        <v>1</v>
      </c>
      <c r="F1796" s="286">
        <v>2</v>
      </c>
      <c r="G1796" s="37"/>
      <c r="H1796" s="43"/>
    </row>
    <row r="1797" spans="1:8" s="2" customFormat="1" ht="16.8" customHeight="1">
      <c r="A1797" s="37"/>
      <c r="B1797" s="43"/>
      <c r="C1797" s="287" t="s">
        <v>424</v>
      </c>
      <c r="D1797" s="287" t="s">
        <v>162</v>
      </c>
      <c r="E1797" s="15" t="s">
        <v>1</v>
      </c>
      <c r="F1797" s="288">
        <v>2</v>
      </c>
      <c r="G1797" s="37"/>
      <c r="H1797" s="43"/>
    </row>
    <row r="1798" spans="1:8" s="2" customFormat="1" ht="16.8" customHeight="1">
      <c r="A1798" s="37"/>
      <c r="B1798" s="43"/>
      <c r="C1798" s="283" t="s">
        <v>443</v>
      </c>
      <c r="D1798" s="284" t="s">
        <v>443</v>
      </c>
      <c r="E1798" s="285" t="s">
        <v>1</v>
      </c>
      <c r="F1798" s="286">
        <v>2</v>
      </c>
      <c r="G1798" s="37"/>
      <c r="H1798" s="43"/>
    </row>
    <row r="1799" spans="1:8" s="2" customFormat="1" ht="16.8" customHeight="1">
      <c r="A1799" s="37"/>
      <c r="B1799" s="43"/>
      <c r="C1799" s="287" t="s">
        <v>443</v>
      </c>
      <c r="D1799" s="287" t="s">
        <v>162</v>
      </c>
      <c r="E1799" s="15" t="s">
        <v>1</v>
      </c>
      <c r="F1799" s="288">
        <v>2</v>
      </c>
      <c r="G1799" s="37"/>
      <c r="H1799" s="43"/>
    </row>
    <row r="1800" spans="1:8" s="2" customFormat="1" ht="16.8" customHeight="1">
      <c r="A1800" s="37"/>
      <c r="B1800" s="43"/>
      <c r="C1800" s="283" t="s">
        <v>450</v>
      </c>
      <c r="D1800" s="284" t="s">
        <v>450</v>
      </c>
      <c r="E1800" s="285" t="s">
        <v>1</v>
      </c>
      <c r="F1800" s="286">
        <v>1</v>
      </c>
      <c r="G1800" s="37"/>
      <c r="H1800" s="43"/>
    </row>
    <row r="1801" spans="1:8" s="2" customFormat="1" ht="16.8" customHeight="1">
      <c r="A1801" s="37"/>
      <c r="B1801" s="43"/>
      <c r="C1801" s="287" t="s">
        <v>450</v>
      </c>
      <c r="D1801" s="287" t="s">
        <v>90</v>
      </c>
      <c r="E1801" s="15" t="s">
        <v>1</v>
      </c>
      <c r="F1801" s="288">
        <v>1</v>
      </c>
      <c r="G1801" s="37"/>
      <c r="H1801" s="43"/>
    </row>
    <row r="1802" spans="1:8" s="2" customFormat="1" ht="16.8" customHeight="1">
      <c r="A1802" s="37"/>
      <c r="B1802" s="43"/>
      <c r="C1802" s="283" t="s">
        <v>334</v>
      </c>
      <c r="D1802" s="284" t="s">
        <v>334</v>
      </c>
      <c r="E1802" s="285" t="s">
        <v>1</v>
      </c>
      <c r="F1802" s="286">
        <v>6</v>
      </c>
      <c r="G1802" s="37"/>
      <c r="H1802" s="43"/>
    </row>
    <row r="1803" spans="1:8" s="2" customFormat="1" ht="16.8" customHeight="1">
      <c r="A1803" s="37"/>
      <c r="B1803" s="43"/>
      <c r="C1803" s="287" t="s">
        <v>334</v>
      </c>
      <c r="D1803" s="287" t="s">
        <v>181</v>
      </c>
      <c r="E1803" s="15" t="s">
        <v>1</v>
      </c>
      <c r="F1803" s="288">
        <v>6</v>
      </c>
      <c r="G1803" s="37"/>
      <c r="H1803" s="43"/>
    </row>
    <row r="1804" spans="1:8" s="2" customFormat="1" ht="16.8" customHeight="1">
      <c r="A1804" s="37"/>
      <c r="B1804" s="43"/>
      <c r="C1804" s="283" t="s">
        <v>455</v>
      </c>
      <c r="D1804" s="284" t="s">
        <v>455</v>
      </c>
      <c r="E1804" s="285" t="s">
        <v>1</v>
      </c>
      <c r="F1804" s="286">
        <v>52</v>
      </c>
      <c r="G1804" s="37"/>
      <c r="H1804" s="43"/>
    </row>
    <row r="1805" spans="1:8" s="2" customFormat="1" ht="16.8" customHeight="1">
      <c r="A1805" s="37"/>
      <c r="B1805" s="43"/>
      <c r="C1805" s="287" t="s">
        <v>455</v>
      </c>
      <c r="D1805" s="287" t="s">
        <v>3429</v>
      </c>
      <c r="E1805" s="15" t="s">
        <v>1</v>
      </c>
      <c r="F1805" s="288">
        <v>52</v>
      </c>
      <c r="G1805" s="37"/>
      <c r="H1805" s="43"/>
    </row>
    <row r="1806" spans="1:8" s="2" customFormat="1" ht="16.8" customHeight="1">
      <c r="A1806" s="37"/>
      <c r="B1806" s="43"/>
      <c r="C1806" s="283" t="s">
        <v>463</v>
      </c>
      <c r="D1806" s="284" t="s">
        <v>463</v>
      </c>
      <c r="E1806" s="285" t="s">
        <v>1</v>
      </c>
      <c r="F1806" s="286">
        <v>17</v>
      </c>
      <c r="G1806" s="37"/>
      <c r="H1806" s="43"/>
    </row>
    <row r="1807" spans="1:8" s="2" customFormat="1" ht="16.8" customHeight="1">
      <c r="A1807" s="37"/>
      <c r="B1807" s="43"/>
      <c r="C1807" s="287" t="s">
        <v>463</v>
      </c>
      <c r="D1807" s="287" t="s">
        <v>265</v>
      </c>
      <c r="E1807" s="15" t="s">
        <v>1</v>
      </c>
      <c r="F1807" s="288">
        <v>17</v>
      </c>
      <c r="G1807" s="37"/>
      <c r="H1807" s="43"/>
    </row>
    <row r="1808" spans="1:8" s="2" customFormat="1" ht="16.8" customHeight="1">
      <c r="A1808" s="37"/>
      <c r="B1808" s="43"/>
      <c r="C1808" s="283" t="s">
        <v>468</v>
      </c>
      <c r="D1808" s="284" t="s">
        <v>468</v>
      </c>
      <c r="E1808" s="285" t="s">
        <v>1</v>
      </c>
      <c r="F1808" s="286">
        <v>1</v>
      </c>
      <c r="G1808" s="37"/>
      <c r="H1808" s="43"/>
    </row>
    <row r="1809" spans="1:8" s="2" customFormat="1" ht="16.8" customHeight="1">
      <c r="A1809" s="37"/>
      <c r="B1809" s="43"/>
      <c r="C1809" s="287" t="s">
        <v>468</v>
      </c>
      <c r="D1809" s="287" t="s">
        <v>90</v>
      </c>
      <c r="E1809" s="15" t="s">
        <v>1</v>
      </c>
      <c r="F1809" s="288">
        <v>1</v>
      </c>
      <c r="G1809" s="37"/>
      <c r="H1809" s="43"/>
    </row>
    <row r="1810" spans="1:8" s="2" customFormat="1" ht="16.8" customHeight="1">
      <c r="A1810" s="37"/>
      <c r="B1810" s="43"/>
      <c r="C1810" s="283" t="s">
        <v>474</v>
      </c>
      <c r="D1810" s="284" t="s">
        <v>474</v>
      </c>
      <c r="E1810" s="285" t="s">
        <v>1</v>
      </c>
      <c r="F1810" s="286">
        <v>10</v>
      </c>
      <c r="G1810" s="37"/>
      <c r="H1810" s="43"/>
    </row>
    <row r="1811" spans="1:8" s="2" customFormat="1" ht="16.8" customHeight="1">
      <c r="A1811" s="37"/>
      <c r="B1811" s="43"/>
      <c r="C1811" s="287" t="s">
        <v>474</v>
      </c>
      <c r="D1811" s="287" t="s">
        <v>201</v>
      </c>
      <c r="E1811" s="15" t="s">
        <v>1</v>
      </c>
      <c r="F1811" s="288">
        <v>10</v>
      </c>
      <c r="G1811" s="37"/>
      <c r="H1811" s="43"/>
    </row>
    <row r="1812" spans="1:8" s="2" customFormat="1" ht="16.8" customHeight="1">
      <c r="A1812" s="37"/>
      <c r="B1812" s="43"/>
      <c r="C1812" s="283" t="s">
        <v>488</v>
      </c>
      <c r="D1812" s="284" t="s">
        <v>488</v>
      </c>
      <c r="E1812" s="285" t="s">
        <v>1</v>
      </c>
      <c r="F1812" s="286">
        <v>8</v>
      </c>
      <c r="G1812" s="37"/>
      <c r="H1812" s="43"/>
    </row>
    <row r="1813" spans="1:8" s="2" customFormat="1" ht="16.8" customHeight="1">
      <c r="A1813" s="37"/>
      <c r="B1813" s="43"/>
      <c r="C1813" s="287" t="s">
        <v>488</v>
      </c>
      <c r="D1813" s="287" t="s">
        <v>3438</v>
      </c>
      <c r="E1813" s="15" t="s">
        <v>1</v>
      </c>
      <c r="F1813" s="288">
        <v>8</v>
      </c>
      <c r="G1813" s="37"/>
      <c r="H1813" s="43"/>
    </row>
    <row r="1814" spans="1:8" s="2" customFormat="1" ht="16.8" customHeight="1">
      <c r="A1814" s="37"/>
      <c r="B1814" s="43"/>
      <c r="C1814" s="283" t="s">
        <v>494</v>
      </c>
      <c r="D1814" s="284" t="s">
        <v>494</v>
      </c>
      <c r="E1814" s="285" t="s">
        <v>1</v>
      </c>
      <c r="F1814" s="286">
        <v>13</v>
      </c>
      <c r="G1814" s="37"/>
      <c r="H1814" s="43"/>
    </row>
    <row r="1815" spans="1:8" s="2" customFormat="1" ht="16.8" customHeight="1">
      <c r="A1815" s="37"/>
      <c r="B1815" s="43"/>
      <c r="C1815" s="287" t="s">
        <v>494</v>
      </c>
      <c r="D1815" s="287" t="s">
        <v>3440</v>
      </c>
      <c r="E1815" s="15" t="s">
        <v>1</v>
      </c>
      <c r="F1815" s="288">
        <v>13</v>
      </c>
      <c r="G1815" s="37"/>
      <c r="H1815" s="43"/>
    </row>
    <row r="1816" spans="1:8" s="2" customFormat="1" ht="16.8" customHeight="1">
      <c r="A1816" s="37"/>
      <c r="B1816" s="43"/>
      <c r="C1816" s="283" t="s">
        <v>506</v>
      </c>
      <c r="D1816" s="284" t="s">
        <v>506</v>
      </c>
      <c r="E1816" s="285" t="s">
        <v>1</v>
      </c>
      <c r="F1816" s="286">
        <v>8</v>
      </c>
      <c r="G1816" s="37"/>
      <c r="H1816" s="43"/>
    </row>
    <row r="1817" spans="1:8" s="2" customFormat="1" ht="16.8" customHeight="1">
      <c r="A1817" s="37"/>
      <c r="B1817" s="43"/>
      <c r="C1817" s="287" t="s">
        <v>506</v>
      </c>
      <c r="D1817" s="287" t="s">
        <v>192</v>
      </c>
      <c r="E1817" s="15" t="s">
        <v>1</v>
      </c>
      <c r="F1817" s="288">
        <v>8</v>
      </c>
      <c r="G1817" s="37"/>
      <c r="H1817" s="43"/>
    </row>
    <row r="1818" spans="1:8" s="2" customFormat="1" ht="16.8" customHeight="1">
      <c r="A1818" s="37"/>
      <c r="B1818" s="43"/>
      <c r="C1818" s="283" t="s">
        <v>512</v>
      </c>
      <c r="D1818" s="284" t="s">
        <v>512</v>
      </c>
      <c r="E1818" s="285" t="s">
        <v>1</v>
      </c>
      <c r="F1818" s="286">
        <v>6</v>
      </c>
      <c r="G1818" s="37"/>
      <c r="H1818" s="43"/>
    </row>
    <row r="1819" spans="1:8" s="2" customFormat="1" ht="16.8" customHeight="1">
      <c r="A1819" s="37"/>
      <c r="B1819" s="43"/>
      <c r="C1819" s="287" t="s">
        <v>512</v>
      </c>
      <c r="D1819" s="287" t="s">
        <v>3444</v>
      </c>
      <c r="E1819" s="15" t="s">
        <v>1</v>
      </c>
      <c r="F1819" s="288">
        <v>6</v>
      </c>
      <c r="G1819" s="37"/>
      <c r="H1819" s="43"/>
    </row>
    <row r="1820" spans="1:8" s="2" customFormat="1" ht="16.8" customHeight="1">
      <c r="A1820" s="37"/>
      <c r="B1820" s="43"/>
      <c r="C1820" s="283" t="s">
        <v>518</v>
      </c>
      <c r="D1820" s="284" t="s">
        <v>518</v>
      </c>
      <c r="E1820" s="285" t="s">
        <v>1</v>
      </c>
      <c r="F1820" s="286">
        <v>3</v>
      </c>
      <c r="G1820" s="37"/>
      <c r="H1820" s="43"/>
    </row>
    <row r="1821" spans="1:8" s="2" customFormat="1" ht="16.8" customHeight="1">
      <c r="A1821" s="37"/>
      <c r="B1821" s="43"/>
      <c r="C1821" s="287" t="s">
        <v>518</v>
      </c>
      <c r="D1821" s="287" t="s">
        <v>3449</v>
      </c>
      <c r="E1821" s="15" t="s">
        <v>1</v>
      </c>
      <c r="F1821" s="288">
        <v>3</v>
      </c>
      <c r="G1821" s="37"/>
      <c r="H1821" s="43"/>
    </row>
    <row r="1822" spans="1:8" s="2" customFormat="1" ht="16.8" customHeight="1">
      <c r="A1822" s="37"/>
      <c r="B1822" s="43"/>
      <c r="C1822" s="283" t="s">
        <v>527</v>
      </c>
      <c r="D1822" s="284" t="s">
        <v>527</v>
      </c>
      <c r="E1822" s="285" t="s">
        <v>1</v>
      </c>
      <c r="F1822" s="286">
        <v>3</v>
      </c>
      <c r="G1822" s="37"/>
      <c r="H1822" s="43"/>
    </row>
    <row r="1823" spans="1:8" s="2" customFormat="1" ht="16.8" customHeight="1">
      <c r="A1823" s="37"/>
      <c r="B1823" s="43"/>
      <c r="C1823" s="287" t="s">
        <v>527</v>
      </c>
      <c r="D1823" s="287" t="s">
        <v>167</v>
      </c>
      <c r="E1823" s="15" t="s">
        <v>1</v>
      </c>
      <c r="F1823" s="288">
        <v>3</v>
      </c>
      <c r="G1823" s="37"/>
      <c r="H1823" s="43"/>
    </row>
    <row r="1824" spans="1:8" s="2" customFormat="1" ht="16.8" customHeight="1">
      <c r="A1824" s="37"/>
      <c r="B1824" s="43"/>
      <c r="C1824" s="283" t="s">
        <v>339</v>
      </c>
      <c r="D1824" s="284" t="s">
        <v>339</v>
      </c>
      <c r="E1824" s="285" t="s">
        <v>1</v>
      </c>
      <c r="F1824" s="286">
        <v>5</v>
      </c>
      <c r="G1824" s="37"/>
      <c r="H1824" s="43"/>
    </row>
    <row r="1825" spans="1:8" s="2" customFormat="1" ht="16.8" customHeight="1">
      <c r="A1825" s="37"/>
      <c r="B1825" s="43"/>
      <c r="C1825" s="287" t="s">
        <v>339</v>
      </c>
      <c r="D1825" s="287" t="s">
        <v>176</v>
      </c>
      <c r="E1825" s="15" t="s">
        <v>1</v>
      </c>
      <c r="F1825" s="288">
        <v>5</v>
      </c>
      <c r="G1825" s="37"/>
      <c r="H1825" s="43"/>
    </row>
    <row r="1826" spans="1:8" s="2" customFormat="1" ht="16.8" customHeight="1">
      <c r="A1826" s="37"/>
      <c r="B1826" s="43"/>
      <c r="C1826" s="283" t="s">
        <v>533</v>
      </c>
      <c r="D1826" s="284" t="s">
        <v>533</v>
      </c>
      <c r="E1826" s="285" t="s">
        <v>1</v>
      </c>
      <c r="F1826" s="286">
        <v>3</v>
      </c>
      <c r="G1826" s="37"/>
      <c r="H1826" s="43"/>
    </row>
    <row r="1827" spans="1:8" s="2" customFormat="1" ht="16.8" customHeight="1">
      <c r="A1827" s="37"/>
      <c r="B1827" s="43"/>
      <c r="C1827" s="287" t="s">
        <v>533</v>
      </c>
      <c r="D1827" s="287" t="s">
        <v>3449</v>
      </c>
      <c r="E1827" s="15" t="s">
        <v>1</v>
      </c>
      <c r="F1827" s="288">
        <v>3</v>
      </c>
      <c r="G1827" s="37"/>
      <c r="H1827" s="43"/>
    </row>
    <row r="1828" spans="1:8" s="2" customFormat="1" ht="16.8" customHeight="1">
      <c r="A1828" s="37"/>
      <c r="B1828" s="43"/>
      <c r="C1828" s="283" t="s">
        <v>541</v>
      </c>
      <c r="D1828" s="284" t="s">
        <v>541</v>
      </c>
      <c r="E1828" s="285" t="s">
        <v>1</v>
      </c>
      <c r="F1828" s="286">
        <v>5</v>
      </c>
      <c r="G1828" s="37"/>
      <c r="H1828" s="43"/>
    </row>
    <row r="1829" spans="1:8" s="2" customFormat="1" ht="16.8" customHeight="1">
      <c r="A1829" s="37"/>
      <c r="B1829" s="43"/>
      <c r="C1829" s="287" t="s">
        <v>541</v>
      </c>
      <c r="D1829" s="287" t="s">
        <v>3460</v>
      </c>
      <c r="E1829" s="15" t="s">
        <v>1</v>
      </c>
      <c r="F1829" s="288">
        <v>5</v>
      </c>
      <c r="G1829" s="37"/>
      <c r="H1829" s="43"/>
    </row>
    <row r="1830" spans="1:8" s="2" customFormat="1" ht="16.8" customHeight="1">
      <c r="A1830" s="37"/>
      <c r="B1830" s="43"/>
      <c r="C1830" s="283" t="s">
        <v>547</v>
      </c>
      <c r="D1830" s="284" t="s">
        <v>547</v>
      </c>
      <c r="E1830" s="285" t="s">
        <v>1</v>
      </c>
      <c r="F1830" s="286">
        <v>2</v>
      </c>
      <c r="G1830" s="37"/>
      <c r="H1830" s="43"/>
    </row>
    <row r="1831" spans="1:8" s="2" customFormat="1" ht="16.8" customHeight="1">
      <c r="A1831" s="37"/>
      <c r="B1831" s="43"/>
      <c r="C1831" s="287" t="s">
        <v>547</v>
      </c>
      <c r="D1831" s="287" t="s">
        <v>162</v>
      </c>
      <c r="E1831" s="15" t="s">
        <v>1</v>
      </c>
      <c r="F1831" s="288">
        <v>2</v>
      </c>
      <c r="G1831" s="37"/>
      <c r="H1831" s="43"/>
    </row>
    <row r="1832" spans="1:8" s="2" customFormat="1" ht="16.8" customHeight="1">
      <c r="A1832" s="37"/>
      <c r="B1832" s="43"/>
      <c r="C1832" s="283" t="s">
        <v>555</v>
      </c>
      <c r="D1832" s="284" t="s">
        <v>555</v>
      </c>
      <c r="E1832" s="285" t="s">
        <v>1</v>
      </c>
      <c r="F1832" s="286">
        <v>2</v>
      </c>
      <c r="G1832" s="37"/>
      <c r="H1832" s="43"/>
    </row>
    <row r="1833" spans="1:8" s="2" customFormat="1" ht="16.8" customHeight="1">
      <c r="A1833" s="37"/>
      <c r="B1833" s="43"/>
      <c r="C1833" s="287" t="s">
        <v>555</v>
      </c>
      <c r="D1833" s="287" t="s">
        <v>162</v>
      </c>
      <c r="E1833" s="15" t="s">
        <v>1</v>
      </c>
      <c r="F1833" s="288">
        <v>2</v>
      </c>
      <c r="G1833" s="37"/>
      <c r="H1833" s="43"/>
    </row>
    <row r="1834" spans="1:8" s="2" customFormat="1" ht="16.8" customHeight="1">
      <c r="A1834" s="37"/>
      <c r="B1834" s="43"/>
      <c r="C1834" s="283" t="s">
        <v>561</v>
      </c>
      <c r="D1834" s="284" t="s">
        <v>561</v>
      </c>
      <c r="E1834" s="285" t="s">
        <v>1</v>
      </c>
      <c r="F1834" s="286">
        <v>2</v>
      </c>
      <c r="G1834" s="37"/>
      <c r="H1834" s="43"/>
    </row>
    <row r="1835" spans="1:8" s="2" customFormat="1" ht="16.8" customHeight="1">
      <c r="A1835" s="37"/>
      <c r="B1835" s="43"/>
      <c r="C1835" s="287" t="s">
        <v>561</v>
      </c>
      <c r="D1835" s="287" t="s">
        <v>3386</v>
      </c>
      <c r="E1835" s="15" t="s">
        <v>1</v>
      </c>
      <c r="F1835" s="288">
        <v>2</v>
      </c>
      <c r="G1835" s="37"/>
      <c r="H1835" s="43"/>
    </row>
    <row r="1836" spans="1:8" s="2" customFormat="1" ht="16.8" customHeight="1">
      <c r="A1836" s="37"/>
      <c r="B1836" s="43"/>
      <c r="C1836" s="283" t="s">
        <v>569</v>
      </c>
      <c r="D1836" s="284" t="s">
        <v>569</v>
      </c>
      <c r="E1836" s="285" t="s">
        <v>1</v>
      </c>
      <c r="F1836" s="286">
        <v>27</v>
      </c>
      <c r="G1836" s="37"/>
      <c r="H1836" s="43"/>
    </row>
    <row r="1837" spans="1:8" s="2" customFormat="1" ht="16.8" customHeight="1">
      <c r="A1837" s="37"/>
      <c r="B1837" s="43"/>
      <c r="C1837" s="287" t="s">
        <v>569</v>
      </c>
      <c r="D1837" s="287" t="s">
        <v>508</v>
      </c>
      <c r="E1837" s="15" t="s">
        <v>1</v>
      </c>
      <c r="F1837" s="288">
        <v>27</v>
      </c>
      <c r="G1837" s="37"/>
      <c r="H1837" s="43"/>
    </row>
    <row r="1838" spans="1:8" s="2" customFormat="1" ht="16.8" customHeight="1">
      <c r="A1838" s="37"/>
      <c r="B1838" s="43"/>
      <c r="C1838" s="283" t="s">
        <v>575</v>
      </c>
      <c r="D1838" s="284" t="s">
        <v>575</v>
      </c>
      <c r="E1838" s="285" t="s">
        <v>1</v>
      </c>
      <c r="F1838" s="286">
        <v>29</v>
      </c>
      <c r="G1838" s="37"/>
      <c r="H1838" s="43"/>
    </row>
    <row r="1839" spans="1:8" s="2" customFormat="1" ht="16.8" customHeight="1">
      <c r="A1839" s="37"/>
      <c r="B1839" s="43"/>
      <c r="C1839" s="287" t="s">
        <v>575</v>
      </c>
      <c r="D1839" s="287" t="s">
        <v>523</v>
      </c>
      <c r="E1839" s="15" t="s">
        <v>1</v>
      </c>
      <c r="F1839" s="288">
        <v>29</v>
      </c>
      <c r="G1839" s="37"/>
      <c r="H1839" s="43"/>
    </row>
    <row r="1840" spans="1:8" s="2" customFormat="1" ht="16.8" customHeight="1">
      <c r="A1840" s="37"/>
      <c r="B1840" s="43"/>
      <c r="C1840" s="283" t="s">
        <v>582</v>
      </c>
      <c r="D1840" s="284" t="s">
        <v>582</v>
      </c>
      <c r="E1840" s="285" t="s">
        <v>1</v>
      </c>
      <c r="F1840" s="286">
        <v>27</v>
      </c>
      <c r="G1840" s="37"/>
      <c r="H1840" s="43"/>
    </row>
    <row r="1841" spans="1:8" s="2" customFormat="1" ht="16.8" customHeight="1">
      <c r="A1841" s="37"/>
      <c r="B1841" s="43"/>
      <c r="C1841" s="287" t="s">
        <v>582</v>
      </c>
      <c r="D1841" s="287" t="s">
        <v>508</v>
      </c>
      <c r="E1841" s="15" t="s">
        <v>1</v>
      </c>
      <c r="F1841" s="288">
        <v>27</v>
      </c>
      <c r="G1841" s="37"/>
      <c r="H1841" s="43"/>
    </row>
    <row r="1842" spans="1:8" s="2" customFormat="1" ht="16.8" customHeight="1">
      <c r="A1842" s="37"/>
      <c r="B1842" s="43"/>
      <c r="C1842" s="283" t="s">
        <v>588</v>
      </c>
      <c r="D1842" s="284" t="s">
        <v>588</v>
      </c>
      <c r="E1842" s="285" t="s">
        <v>1</v>
      </c>
      <c r="F1842" s="286">
        <v>27</v>
      </c>
      <c r="G1842" s="37"/>
      <c r="H1842" s="43"/>
    </row>
    <row r="1843" spans="1:8" s="2" customFormat="1" ht="16.8" customHeight="1">
      <c r="A1843" s="37"/>
      <c r="B1843" s="43"/>
      <c r="C1843" s="287" t="s">
        <v>588</v>
      </c>
      <c r="D1843" s="287" t="s">
        <v>508</v>
      </c>
      <c r="E1843" s="15" t="s">
        <v>1</v>
      </c>
      <c r="F1843" s="288">
        <v>27</v>
      </c>
      <c r="G1843" s="37"/>
      <c r="H1843" s="43"/>
    </row>
    <row r="1844" spans="1:8" s="2" customFormat="1" ht="16.8" customHeight="1">
      <c r="A1844" s="37"/>
      <c r="B1844" s="43"/>
      <c r="C1844" s="283" t="s">
        <v>1906</v>
      </c>
      <c r="D1844" s="284" t="s">
        <v>1906</v>
      </c>
      <c r="E1844" s="285" t="s">
        <v>1</v>
      </c>
      <c r="F1844" s="286">
        <v>0.002</v>
      </c>
      <c r="G1844" s="37"/>
      <c r="H1844" s="43"/>
    </row>
    <row r="1845" spans="1:8" s="2" customFormat="1" ht="16.8" customHeight="1">
      <c r="A1845" s="37"/>
      <c r="B1845" s="43"/>
      <c r="C1845" s="287" t="s">
        <v>1906</v>
      </c>
      <c r="D1845" s="287" t="s">
        <v>3489</v>
      </c>
      <c r="E1845" s="15" t="s">
        <v>1</v>
      </c>
      <c r="F1845" s="288">
        <v>0.002</v>
      </c>
      <c r="G1845" s="37"/>
      <c r="H1845" s="43"/>
    </row>
    <row r="1846" spans="1:8" s="2" customFormat="1" ht="16.8" customHeight="1">
      <c r="A1846" s="37"/>
      <c r="B1846" s="43"/>
      <c r="C1846" s="283" t="s">
        <v>345</v>
      </c>
      <c r="D1846" s="284" t="s">
        <v>345</v>
      </c>
      <c r="E1846" s="285" t="s">
        <v>1</v>
      </c>
      <c r="F1846" s="286">
        <v>3</v>
      </c>
      <c r="G1846" s="37"/>
      <c r="H1846" s="43"/>
    </row>
    <row r="1847" spans="1:8" s="2" customFormat="1" ht="16.8" customHeight="1">
      <c r="A1847" s="37"/>
      <c r="B1847" s="43"/>
      <c r="C1847" s="287" t="s">
        <v>345</v>
      </c>
      <c r="D1847" s="287" t="s">
        <v>167</v>
      </c>
      <c r="E1847" s="15" t="s">
        <v>1</v>
      </c>
      <c r="F1847" s="288">
        <v>3</v>
      </c>
      <c r="G1847" s="37"/>
      <c r="H1847" s="43"/>
    </row>
    <row r="1848" spans="1:8" s="2" customFormat="1" ht="16.8" customHeight="1">
      <c r="A1848" s="37"/>
      <c r="B1848" s="43"/>
      <c r="C1848" s="283" t="s">
        <v>597</v>
      </c>
      <c r="D1848" s="284" t="s">
        <v>597</v>
      </c>
      <c r="E1848" s="285" t="s">
        <v>1</v>
      </c>
      <c r="F1848" s="286">
        <v>224</v>
      </c>
      <c r="G1848" s="37"/>
      <c r="H1848" s="43"/>
    </row>
    <row r="1849" spans="1:8" s="2" customFormat="1" ht="16.8" customHeight="1">
      <c r="A1849" s="37"/>
      <c r="B1849" s="43"/>
      <c r="C1849" s="287" t="s">
        <v>597</v>
      </c>
      <c r="D1849" s="287" t="s">
        <v>3495</v>
      </c>
      <c r="E1849" s="15" t="s">
        <v>1</v>
      </c>
      <c r="F1849" s="288">
        <v>224</v>
      </c>
      <c r="G1849" s="37"/>
      <c r="H1849" s="43"/>
    </row>
    <row r="1850" spans="1:8" s="2" customFormat="1" ht="16.8" customHeight="1">
      <c r="A1850" s="37"/>
      <c r="B1850" s="43"/>
      <c r="C1850" s="283" t="s">
        <v>603</v>
      </c>
      <c r="D1850" s="284" t="s">
        <v>603</v>
      </c>
      <c r="E1850" s="285" t="s">
        <v>1</v>
      </c>
      <c r="F1850" s="286">
        <v>47</v>
      </c>
      <c r="G1850" s="37"/>
      <c r="H1850" s="43"/>
    </row>
    <row r="1851" spans="1:8" s="2" customFormat="1" ht="16.8" customHeight="1">
      <c r="A1851" s="37"/>
      <c r="B1851" s="43"/>
      <c r="C1851" s="287" t="s">
        <v>603</v>
      </c>
      <c r="D1851" s="287" t="s">
        <v>3501</v>
      </c>
      <c r="E1851" s="15" t="s">
        <v>1</v>
      </c>
      <c r="F1851" s="288">
        <v>47</v>
      </c>
      <c r="G1851" s="37"/>
      <c r="H1851" s="43"/>
    </row>
    <row r="1852" spans="1:8" s="2" customFormat="1" ht="16.8" customHeight="1">
      <c r="A1852" s="37"/>
      <c r="B1852" s="43"/>
      <c r="C1852" s="283" t="s">
        <v>628</v>
      </c>
      <c r="D1852" s="284" t="s">
        <v>628</v>
      </c>
      <c r="E1852" s="285" t="s">
        <v>1</v>
      </c>
      <c r="F1852" s="286">
        <v>141</v>
      </c>
      <c r="G1852" s="37"/>
      <c r="H1852" s="43"/>
    </row>
    <row r="1853" spans="1:8" s="2" customFormat="1" ht="16.8" customHeight="1">
      <c r="A1853" s="37"/>
      <c r="B1853" s="43"/>
      <c r="C1853" s="287" t="s">
        <v>628</v>
      </c>
      <c r="D1853" s="287" t="s">
        <v>3507</v>
      </c>
      <c r="E1853" s="15" t="s">
        <v>1</v>
      </c>
      <c r="F1853" s="288">
        <v>141</v>
      </c>
      <c r="G1853" s="37"/>
      <c r="H1853" s="43"/>
    </row>
    <row r="1854" spans="1:8" s="2" customFormat="1" ht="16.8" customHeight="1">
      <c r="A1854" s="37"/>
      <c r="B1854" s="43"/>
      <c r="C1854" s="283" t="s">
        <v>641</v>
      </c>
      <c r="D1854" s="284" t="s">
        <v>641</v>
      </c>
      <c r="E1854" s="285" t="s">
        <v>1</v>
      </c>
      <c r="F1854" s="286">
        <v>70.5</v>
      </c>
      <c r="G1854" s="37"/>
      <c r="H1854" s="43"/>
    </row>
    <row r="1855" spans="1:8" s="2" customFormat="1" ht="16.8" customHeight="1">
      <c r="A1855" s="37"/>
      <c r="B1855" s="43"/>
      <c r="C1855" s="287" t="s">
        <v>641</v>
      </c>
      <c r="D1855" s="287" t="s">
        <v>3517</v>
      </c>
      <c r="E1855" s="15" t="s">
        <v>1</v>
      </c>
      <c r="F1855" s="288">
        <v>70.5</v>
      </c>
      <c r="G1855" s="37"/>
      <c r="H1855" s="43"/>
    </row>
    <row r="1856" spans="1:8" s="2" customFormat="1" ht="16.8" customHeight="1">
      <c r="A1856" s="37"/>
      <c r="B1856" s="43"/>
      <c r="C1856" s="283" t="s">
        <v>647</v>
      </c>
      <c r="D1856" s="284" t="s">
        <v>647</v>
      </c>
      <c r="E1856" s="285" t="s">
        <v>1</v>
      </c>
      <c r="F1856" s="286">
        <v>168</v>
      </c>
      <c r="G1856" s="37"/>
      <c r="H1856" s="43"/>
    </row>
    <row r="1857" spans="1:8" s="2" customFormat="1" ht="16.8" customHeight="1">
      <c r="A1857" s="37"/>
      <c r="B1857" s="43"/>
      <c r="C1857" s="287" t="s">
        <v>647</v>
      </c>
      <c r="D1857" s="287" t="s">
        <v>3524</v>
      </c>
      <c r="E1857" s="15" t="s">
        <v>1</v>
      </c>
      <c r="F1857" s="288">
        <v>168</v>
      </c>
      <c r="G1857" s="37"/>
      <c r="H1857" s="43"/>
    </row>
    <row r="1858" spans="1:8" s="2" customFormat="1" ht="16.8" customHeight="1">
      <c r="A1858" s="37"/>
      <c r="B1858" s="43"/>
      <c r="C1858" s="283" t="s">
        <v>653</v>
      </c>
      <c r="D1858" s="284" t="s">
        <v>653</v>
      </c>
      <c r="E1858" s="285" t="s">
        <v>1</v>
      </c>
      <c r="F1858" s="286">
        <v>56</v>
      </c>
      <c r="G1858" s="37"/>
      <c r="H1858" s="43"/>
    </row>
    <row r="1859" spans="1:8" s="2" customFormat="1" ht="16.8" customHeight="1">
      <c r="A1859" s="37"/>
      <c r="B1859" s="43"/>
      <c r="C1859" s="287" t="s">
        <v>653</v>
      </c>
      <c r="D1859" s="287" t="s">
        <v>3531</v>
      </c>
      <c r="E1859" s="15" t="s">
        <v>1</v>
      </c>
      <c r="F1859" s="288">
        <v>56</v>
      </c>
      <c r="G1859" s="37"/>
      <c r="H1859" s="43"/>
    </row>
    <row r="1860" spans="1:8" s="2" customFormat="1" ht="16.8" customHeight="1">
      <c r="A1860" s="37"/>
      <c r="B1860" s="43"/>
      <c r="C1860" s="283" t="s">
        <v>660</v>
      </c>
      <c r="D1860" s="284" t="s">
        <v>660</v>
      </c>
      <c r="E1860" s="285" t="s">
        <v>1</v>
      </c>
      <c r="F1860" s="286">
        <v>8.4</v>
      </c>
      <c r="G1860" s="37"/>
      <c r="H1860" s="43"/>
    </row>
    <row r="1861" spans="1:8" s="2" customFormat="1" ht="16.8" customHeight="1">
      <c r="A1861" s="37"/>
      <c r="B1861" s="43"/>
      <c r="C1861" s="287" t="s">
        <v>660</v>
      </c>
      <c r="D1861" s="287" t="s">
        <v>3537</v>
      </c>
      <c r="E1861" s="15" t="s">
        <v>1</v>
      </c>
      <c r="F1861" s="288">
        <v>8.4</v>
      </c>
      <c r="G1861" s="37"/>
      <c r="H1861" s="43"/>
    </row>
    <row r="1862" spans="1:8" s="2" customFormat="1" ht="16.8" customHeight="1">
      <c r="A1862" s="37"/>
      <c r="B1862" s="43"/>
      <c r="C1862" s="283" t="s">
        <v>2678</v>
      </c>
      <c r="D1862" s="284" t="s">
        <v>2678</v>
      </c>
      <c r="E1862" s="285" t="s">
        <v>1</v>
      </c>
      <c r="F1862" s="286">
        <v>56</v>
      </c>
      <c r="G1862" s="37"/>
      <c r="H1862" s="43"/>
    </row>
    <row r="1863" spans="1:8" s="2" customFormat="1" ht="16.8" customHeight="1">
      <c r="A1863" s="37"/>
      <c r="B1863" s="43"/>
      <c r="C1863" s="287" t="s">
        <v>2678</v>
      </c>
      <c r="D1863" s="287" t="s">
        <v>3543</v>
      </c>
      <c r="E1863" s="15" t="s">
        <v>1</v>
      </c>
      <c r="F1863" s="288">
        <v>56</v>
      </c>
      <c r="G1863" s="37"/>
      <c r="H1863" s="43"/>
    </row>
    <row r="1864" spans="1:8" s="2" customFormat="1" ht="16.8" customHeight="1">
      <c r="A1864" s="37"/>
      <c r="B1864" s="43"/>
      <c r="C1864" s="283" t="s">
        <v>692</v>
      </c>
      <c r="D1864" s="284" t="s">
        <v>692</v>
      </c>
      <c r="E1864" s="285" t="s">
        <v>1</v>
      </c>
      <c r="F1864" s="286">
        <v>2.8</v>
      </c>
      <c r="G1864" s="37"/>
      <c r="H1864" s="43"/>
    </row>
    <row r="1865" spans="1:8" s="2" customFormat="1" ht="16.8" customHeight="1">
      <c r="A1865" s="37"/>
      <c r="B1865" s="43"/>
      <c r="C1865" s="287" t="s">
        <v>692</v>
      </c>
      <c r="D1865" s="287" t="s">
        <v>3548</v>
      </c>
      <c r="E1865" s="15" t="s">
        <v>1</v>
      </c>
      <c r="F1865" s="288">
        <v>2.8</v>
      </c>
      <c r="G1865" s="37"/>
      <c r="H1865" s="43"/>
    </row>
    <row r="1866" spans="1:8" s="2" customFormat="1" ht="16.8" customHeight="1">
      <c r="A1866" s="37"/>
      <c r="B1866" s="43"/>
      <c r="C1866" s="283" t="s">
        <v>1776</v>
      </c>
      <c r="D1866" s="284" t="s">
        <v>1776</v>
      </c>
      <c r="E1866" s="285" t="s">
        <v>1</v>
      </c>
      <c r="F1866" s="286">
        <v>1</v>
      </c>
      <c r="G1866" s="37"/>
      <c r="H1866" s="43"/>
    </row>
    <row r="1867" spans="1:8" s="2" customFormat="1" ht="16.8" customHeight="1">
      <c r="A1867" s="37"/>
      <c r="B1867" s="43"/>
      <c r="C1867" s="287" t="s">
        <v>1776</v>
      </c>
      <c r="D1867" s="287" t="s">
        <v>90</v>
      </c>
      <c r="E1867" s="15" t="s">
        <v>1</v>
      </c>
      <c r="F1867" s="288">
        <v>1</v>
      </c>
      <c r="G1867" s="37"/>
      <c r="H1867" s="43"/>
    </row>
    <row r="1868" spans="1:8" s="2" customFormat="1" ht="16.8" customHeight="1">
      <c r="A1868" s="37"/>
      <c r="B1868" s="43"/>
      <c r="C1868" s="283" t="s">
        <v>699</v>
      </c>
      <c r="D1868" s="284" t="s">
        <v>699</v>
      </c>
      <c r="E1868" s="285" t="s">
        <v>1</v>
      </c>
      <c r="F1868" s="286">
        <v>2.8</v>
      </c>
      <c r="G1868" s="37"/>
      <c r="H1868" s="43"/>
    </row>
    <row r="1869" spans="1:8" s="2" customFormat="1" ht="16.8" customHeight="1">
      <c r="A1869" s="37"/>
      <c r="B1869" s="43"/>
      <c r="C1869" s="287" t="s">
        <v>699</v>
      </c>
      <c r="D1869" s="287" t="s">
        <v>3548</v>
      </c>
      <c r="E1869" s="15" t="s">
        <v>1</v>
      </c>
      <c r="F1869" s="288">
        <v>2.8</v>
      </c>
      <c r="G1869" s="37"/>
      <c r="H1869" s="43"/>
    </row>
    <row r="1870" spans="1:8" s="2" customFormat="1" ht="16.8" customHeight="1">
      <c r="A1870" s="37"/>
      <c r="B1870" s="43"/>
      <c r="C1870" s="283" t="s">
        <v>709</v>
      </c>
      <c r="D1870" s="284" t="s">
        <v>709</v>
      </c>
      <c r="E1870" s="285" t="s">
        <v>1</v>
      </c>
      <c r="F1870" s="286">
        <v>49</v>
      </c>
      <c r="G1870" s="37"/>
      <c r="H1870" s="43"/>
    </row>
    <row r="1871" spans="1:8" s="2" customFormat="1" ht="16.8" customHeight="1">
      <c r="A1871" s="37"/>
      <c r="B1871" s="43"/>
      <c r="C1871" s="287" t="s">
        <v>709</v>
      </c>
      <c r="D1871" s="287" t="s">
        <v>3557</v>
      </c>
      <c r="E1871" s="15" t="s">
        <v>1</v>
      </c>
      <c r="F1871" s="288">
        <v>49</v>
      </c>
      <c r="G1871" s="37"/>
      <c r="H1871" s="43"/>
    </row>
    <row r="1872" spans="1:8" s="2" customFormat="1" ht="16.8" customHeight="1">
      <c r="A1872" s="37"/>
      <c r="B1872" s="43"/>
      <c r="C1872" s="283" t="s">
        <v>715</v>
      </c>
      <c r="D1872" s="284" t="s">
        <v>715</v>
      </c>
      <c r="E1872" s="285" t="s">
        <v>1</v>
      </c>
      <c r="F1872" s="286">
        <v>29</v>
      </c>
      <c r="G1872" s="37"/>
      <c r="H1872" s="43"/>
    </row>
    <row r="1873" spans="1:8" s="2" customFormat="1" ht="16.8" customHeight="1">
      <c r="A1873" s="37"/>
      <c r="B1873" s="43"/>
      <c r="C1873" s="287" t="s">
        <v>715</v>
      </c>
      <c r="D1873" s="287" t="s">
        <v>523</v>
      </c>
      <c r="E1873" s="15" t="s">
        <v>1</v>
      </c>
      <c r="F1873" s="288">
        <v>29</v>
      </c>
      <c r="G1873" s="37"/>
      <c r="H1873" s="43"/>
    </row>
    <row r="1874" spans="1:8" s="2" customFormat="1" ht="16.8" customHeight="1">
      <c r="A1874" s="37"/>
      <c r="B1874" s="43"/>
      <c r="C1874" s="283" t="s">
        <v>722</v>
      </c>
      <c r="D1874" s="284" t="s">
        <v>722</v>
      </c>
      <c r="E1874" s="285" t="s">
        <v>1</v>
      </c>
      <c r="F1874" s="286">
        <v>20</v>
      </c>
      <c r="G1874" s="37"/>
      <c r="H1874" s="43"/>
    </row>
    <row r="1875" spans="1:8" s="2" customFormat="1" ht="16.8" customHeight="1">
      <c r="A1875" s="37"/>
      <c r="B1875" s="43"/>
      <c r="C1875" s="287" t="s">
        <v>722</v>
      </c>
      <c r="D1875" s="287" t="s">
        <v>282</v>
      </c>
      <c r="E1875" s="15" t="s">
        <v>1</v>
      </c>
      <c r="F1875" s="288">
        <v>20</v>
      </c>
      <c r="G1875" s="37"/>
      <c r="H1875" s="43"/>
    </row>
    <row r="1876" spans="1:8" s="2" customFormat="1" ht="16.8" customHeight="1">
      <c r="A1876" s="37"/>
      <c r="B1876" s="43"/>
      <c r="C1876" s="283" t="s">
        <v>728</v>
      </c>
      <c r="D1876" s="284" t="s">
        <v>728</v>
      </c>
      <c r="E1876" s="285" t="s">
        <v>1</v>
      </c>
      <c r="F1876" s="286">
        <v>2</v>
      </c>
      <c r="G1876" s="37"/>
      <c r="H1876" s="43"/>
    </row>
    <row r="1877" spans="1:8" s="2" customFormat="1" ht="16.8" customHeight="1">
      <c r="A1877" s="37"/>
      <c r="B1877" s="43"/>
      <c r="C1877" s="287" t="s">
        <v>728</v>
      </c>
      <c r="D1877" s="287" t="s">
        <v>3386</v>
      </c>
      <c r="E1877" s="15" t="s">
        <v>1</v>
      </c>
      <c r="F1877" s="288">
        <v>2</v>
      </c>
      <c r="G1877" s="37"/>
      <c r="H1877" s="43"/>
    </row>
    <row r="1878" spans="1:8" s="2" customFormat="1" ht="16.8" customHeight="1">
      <c r="A1878" s="37"/>
      <c r="B1878" s="43"/>
      <c r="C1878" s="283" t="s">
        <v>735</v>
      </c>
      <c r="D1878" s="284" t="s">
        <v>735</v>
      </c>
      <c r="E1878" s="285" t="s">
        <v>1</v>
      </c>
      <c r="F1878" s="286">
        <v>7</v>
      </c>
      <c r="G1878" s="37"/>
      <c r="H1878" s="43"/>
    </row>
    <row r="1879" spans="1:8" s="2" customFormat="1" ht="16.8" customHeight="1">
      <c r="A1879" s="37"/>
      <c r="B1879" s="43"/>
      <c r="C1879" s="287" t="s">
        <v>735</v>
      </c>
      <c r="D1879" s="287" t="s">
        <v>3574</v>
      </c>
      <c r="E1879" s="15" t="s">
        <v>1</v>
      </c>
      <c r="F1879" s="288">
        <v>7</v>
      </c>
      <c r="G1879" s="37"/>
      <c r="H1879" s="43"/>
    </row>
    <row r="1880" spans="1:8" s="2" customFormat="1" ht="16.8" customHeight="1">
      <c r="A1880" s="37"/>
      <c r="B1880" s="43"/>
      <c r="C1880" s="283" t="s">
        <v>2257</v>
      </c>
      <c r="D1880" s="284" t="s">
        <v>2257</v>
      </c>
      <c r="E1880" s="285" t="s">
        <v>1</v>
      </c>
      <c r="F1880" s="286">
        <v>168</v>
      </c>
      <c r="G1880" s="37"/>
      <c r="H1880" s="43"/>
    </row>
    <row r="1881" spans="1:8" s="2" customFormat="1" ht="16.8" customHeight="1">
      <c r="A1881" s="37"/>
      <c r="B1881" s="43"/>
      <c r="C1881" s="287" t="s">
        <v>2257</v>
      </c>
      <c r="D1881" s="287" t="s">
        <v>3524</v>
      </c>
      <c r="E1881" s="15" t="s">
        <v>1</v>
      </c>
      <c r="F1881" s="288">
        <v>168</v>
      </c>
      <c r="G1881" s="37"/>
      <c r="H1881" s="43"/>
    </row>
    <row r="1882" spans="1:8" s="2" customFormat="1" ht="16.8" customHeight="1">
      <c r="A1882" s="37"/>
      <c r="B1882" s="43"/>
      <c r="C1882" s="283" t="s">
        <v>743</v>
      </c>
      <c r="D1882" s="284" t="s">
        <v>743</v>
      </c>
      <c r="E1882" s="285" t="s">
        <v>1</v>
      </c>
      <c r="F1882" s="286">
        <v>18</v>
      </c>
      <c r="G1882" s="37"/>
      <c r="H1882" s="43"/>
    </row>
    <row r="1883" spans="1:8" s="2" customFormat="1" ht="16.8" customHeight="1">
      <c r="A1883" s="37"/>
      <c r="B1883" s="43"/>
      <c r="C1883" s="287" t="s">
        <v>743</v>
      </c>
      <c r="D1883" s="287" t="s">
        <v>3582</v>
      </c>
      <c r="E1883" s="15" t="s">
        <v>1</v>
      </c>
      <c r="F1883" s="288">
        <v>18</v>
      </c>
      <c r="G1883" s="37"/>
      <c r="H1883" s="43"/>
    </row>
    <row r="1884" spans="1:8" s="2" customFormat="1" ht="16.8" customHeight="1">
      <c r="A1884" s="37"/>
      <c r="B1884" s="43"/>
      <c r="C1884" s="283" t="s">
        <v>748</v>
      </c>
      <c r="D1884" s="284" t="s">
        <v>748</v>
      </c>
      <c r="E1884" s="285" t="s">
        <v>1</v>
      </c>
      <c r="F1884" s="286">
        <v>21</v>
      </c>
      <c r="G1884" s="37"/>
      <c r="H1884" s="43"/>
    </row>
    <row r="1885" spans="1:8" s="2" customFormat="1" ht="16.8" customHeight="1">
      <c r="A1885" s="37"/>
      <c r="B1885" s="43"/>
      <c r="C1885" s="287" t="s">
        <v>748</v>
      </c>
      <c r="D1885" s="287" t="s">
        <v>3584</v>
      </c>
      <c r="E1885" s="15" t="s">
        <v>1</v>
      </c>
      <c r="F1885" s="288">
        <v>21</v>
      </c>
      <c r="G1885" s="37"/>
      <c r="H1885" s="43"/>
    </row>
    <row r="1886" spans="1:8" s="2" customFormat="1" ht="16.8" customHeight="1">
      <c r="A1886" s="37"/>
      <c r="B1886" s="43"/>
      <c r="C1886" s="283" t="s">
        <v>757</v>
      </c>
      <c r="D1886" s="284" t="s">
        <v>757</v>
      </c>
      <c r="E1886" s="285" t="s">
        <v>1</v>
      </c>
      <c r="F1886" s="286">
        <v>9</v>
      </c>
      <c r="G1886" s="37"/>
      <c r="H1886" s="43"/>
    </row>
    <row r="1887" spans="1:8" s="2" customFormat="1" ht="16.8" customHeight="1">
      <c r="A1887" s="37"/>
      <c r="B1887" s="43"/>
      <c r="C1887" s="287" t="s">
        <v>757</v>
      </c>
      <c r="D1887" s="287" t="s">
        <v>3586</v>
      </c>
      <c r="E1887" s="15" t="s">
        <v>1</v>
      </c>
      <c r="F1887" s="288">
        <v>9</v>
      </c>
      <c r="G1887" s="37"/>
      <c r="H1887" s="43"/>
    </row>
    <row r="1888" spans="1:8" s="2" customFormat="1" ht="16.8" customHeight="1">
      <c r="A1888" s="37"/>
      <c r="B1888" s="43"/>
      <c r="C1888" s="283" t="s">
        <v>356</v>
      </c>
      <c r="D1888" s="284" t="s">
        <v>356</v>
      </c>
      <c r="E1888" s="285" t="s">
        <v>1</v>
      </c>
      <c r="F1888" s="286">
        <v>1</v>
      </c>
      <c r="G1888" s="37"/>
      <c r="H1888" s="43"/>
    </row>
    <row r="1889" spans="1:8" s="2" customFormat="1" ht="16.8" customHeight="1">
      <c r="A1889" s="37"/>
      <c r="B1889" s="43"/>
      <c r="C1889" s="287" t="s">
        <v>356</v>
      </c>
      <c r="D1889" s="287" t="s">
        <v>90</v>
      </c>
      <c r="E1889" s="15" t="s">
        <v>1</v>
      </c>
      <c r="F1889" s="288">
        <v>1</v>
      </c>
      <c r="G1889" s="37"/>
      <c r="H1889" s="43"/>
    </row>
    <row r="1890" spans="1:8" s="2" customFormat="1" ht="16.8" customHeight="1">
      <c r="A1890" s="37"/>
      <c r="B1890" s="43"/>
      <c r="C1890" s="283" t="s">
        <v>2277</v>
      </c>
      <c r="D1890" s="284" t="s">
        <v>2277</v>
      </c>
      <c r="E1890" s="285" t="s">
        <v>1</v>
      </c>
      <c r="F1890" s="286">
        <v>17</v>
      </c>
      <c r="G1890" s="37"/>
      <c r="H1890" s="43"/>
    </row>
    <row r="1891" spans="1:8" s="2" customFormat="1" ht="16.8" customHeight="1">
      <c r="A1891" s="37"/>
      <c r="B1891" s="43"/>
      <c r="C1891" s="287" t="s">
        <v>2277</v>
      </c>
      <c r="D1891" s="287" t="s">
        <v>265</v>
      </c>
      <c r="E1891" s="15" t="s">
        <v>1</v>
      </c>
      <c r="F1891" s="288">
        <v>17</v>
      </c>
      <c r="G1891" s="37"/>
      <c r="H1891" s="43"/>
    </row>
    <row r="1892" spans="1:8" s="2" customFormat="1" ht="16.8" customHeight="1">
      <c r="A1892" s="37"/>
      <c r="B1892" s="43"/>
      <c r="C1892" s="283" t="s">
        <v>2282</v>
      </c>
      <c r="D1892" s="284" t="s">
        <v>2282</v>
      </c>
      <c r="E1892" s="285" t="s">
        <v>1</v>
      </c>
      <c r="F1892" s="286">
        <v>72</v>
      </c>
      <c r="G1892" s="37"/>
      <c r="H1892" s="43"/>
    </row>
    <row r="1893" spans="1:8" s="2" customFormat="1" ht="16.8" customHeight="1">
      <c r="A1893" s="37"/>
      <c r="B1893" s="43"/>
      <c r="C1893" s="287" t="s">
        <v>2282</v>
      </c>
      <c r="D1893" s="287" t="s">
        <v>3589</v>
      </c>
      <c r="E1893" s="15" t="s">
        <v>1</v>
      </c>
      <c r="F1893" s="288">
        <v>72</v>
      </c>
      <c r="G1893" s="37"/>
      <c r="H1893" s="43"/>
    </row>
    <row r="1894" spans="1:8" s="2" customFormat="1" ht="16.8" customHeight="1">
      <c r="A1894" s="37"/>
      <c r="B1894" s="43"/>
      <c r="C1894" s="283" t="s">
        <v>2292</v>
      </c>
      <c r="D1894" s="284" t="s">
        <v>2292</v>
      </c>
      <c r="E1894" s="285" t="s">
        <v>1</v>
      </c>
      <c r="F1894" s="286">
        <v>84</v>
      </c>
      <c r="G1894" s="37"/>
      <c r="H1894" s="43"/>
    </row>
    <row r="1895" spans="1:8" s="2" customFormat="1" ht="16.8" customHeight="1">
      <c r="A1895" s="37"/>
      <c r="B1895" s="43"/>
      <c r="C1895" s="287" t="s">
        <v>2292</v>
      </c>
      <c r="D1895" s="287" t="s">
        <v>3591</v>
      </c>
      <c r="E1895" s="15" t="s">
        <v>1</v>
      </c>
      <c r="F1895" s="288">
        <v>84</v>
      </c>
      <c r="G1895" s="37"/>
      <c r="H1895" s="43"/>
    </row>
    <row r="1896" spans="1:8" s="2" customFormat="1" ht="16.8" customHeight="1">
      <c r="A1896" s="37"/>
      <c r="B1896" s="43"/>
      <c r="C1896" s="283" t="s">
        <v>2298</v>
      </c>
      <c r="D1896" s="284" t="s">
        <v>2298</v>
      </c>
      <c r="E1896" s="285" t="s">
        <v>1</v>
      </c>
      <c r="F1896" s="286">
        <v>36</v>
      </c>
      <c r="G1896" s="37"/>
      <c r="H1896" s="43"/>
    </row>
    <row r="1897" spans="1:8" s="2" customFormat="1" ht="16.8" customHeight="1">
      <c r="A1897" s="37"/>
      <c r="B1897" s="43"/>
      <c r="C1897" s="287" t="s">
        <v>2298</v>
      </c>
      <c r="D1897" s="287" t="s">
        <v>3593</v>
      </c>
      <c r="E1897" s="15" t="s">
        <v>1</v>
      </c>
      <c r="F1897" s="288">
        <v>36</v>
      </c>
      <c r="G1897" s="37"/>
      <c r="H1897" s="43"/>
    </row>
    <row r="1898" spans="1:8" s="2" customFormat="1" ht="16.8" customHeight="1">
      <c r="A1898" s="37"/>
      <c r="B1898" s="43"/>
      <c r="C1898" s="283" t="s">
        <v>782</v>
      </c>
      <c r="D1898" s="284" t="s">
        <v>782</v>
      </c>
      <c r="E1898" s="285" t="s">
        <v>1</v>
      </c>
      <c r="F1898" s="286">
        <v>6</v>
      </c>
      <c r="G1898" s="37"/>
      <c r="H1898" s="43"/>
    </row>
    <row r="1899" spans="1:8" s="2" customFormat="1" ht="16.8" customHeight="1">
      <c r="A1899" s="37"/>
      <c r="B1899" s="43"/>
      <c r="C1899" s="287" t="s">
        <v>782</v>
      </c>
      <c r="D1899" s="287" t="s">
        <v>3597</v>
      </c>
      <c r="E1899" s="15" t="s">
        <v>1</v>
      </c>
      <c r="F1899" s="288">
        <v>6</v>
      </c>
      <c r="G1899" s="37"/>
      <c r="H1899" s="43"/>
    </row>
    <row r="1900" spans="1:8" s="2" customFormat="1" ht="16.8" customHeight="1">
      <c r="A1900" s="37"/>
      <c r="B1900" s="43"/>
      <c r="C1900" s="283" t="s">
        <v>797</v>
      </c>
      <c r="D1900" s="284" t="s">
        <v>797</v>
      </c>
      <c r="E1900" s="285" t="s">
        <v>1</v>
      </c>
      <c r="F1900" s="286">
        <v>24</v>
      </c>
      <c r="G1900" s="37"/>
      <c r="H1900" s="43"/>
    </row>
    <row r="1901" spans="1:8" s="2" customFormat="1" ht="16.8" customHeight="1">
      <c r="A1901" s="37"/>
      <c r="B1901" s="43"/>
      <c r="C1901" s="287" t="s">
        <v>797</v>
      </c>
      <c r="D1901" s="287" t="s">
        <v>3601</v>
      </c>
      <c r="E1901" s="15" t="s">
        <v>1</v>
      </c>
      <c r="F1901" s="288">
        <v>24</v>
      </c>
      <c r="G1901" s="37"/>
      <c r="H1901" s="43"/>
    </row>
    <row r="1902" spans="1:8" s="2" customFormat="1" ht="16.8" customHeight="1">
      <c r="A1902" s="37"/>
      <c r="B1902" s="43"/>
      <c r="C1902" s="283" t="s">
        <v>803</v>
      </c>
      <c r="D1902" s="284" t="s">
        <v>803</v>
      </c>
      <c r="E1902" s="285" t="s">
        <v>1</v>
      </c>
      <c r="F1902" s="286">
        <v>28</v>
      </c>
      <c r="G1902" s="37"/>
      <c r="H1902" s="43"/>
    </row>
    <row r="1903" spans="1:8" s="2" customFormat="1" ht="16.8" customHeight="1">
      <c r="A1903" s="37"/>
      <c r="B1903" s="43"/>
      <c r="C1903" s="287" t="s">
        <v>803</v>
      </c>
      <c r="D1903" s="287" t="s">
        <v>3605</v>
      </c>
      <c r="E1903" s="15" t="s">
        <v>1</v>
      </c>
      <c r="F1903" s="288">
        <v>28</v>
      </c>
      <c r="G1903" s="37"/>
      <c r="H1903" s="43"/>
    </row>
    <row r="1904" spans="1:8" s="2" customFormat="1" ht="16.8" customHeight="1">
      <c r="A1904" s="37"/>
      <c r="B1904" s="43"/>
      <c r="C1904" s="283" t="s">
        <v>811</v>
      </c>
      <c r="D1904" s="284" t="s">
        <v>811</v>
      </c>
      <c r="E1904" s="285" t="s">
        <v>1</v>
      </c>
      <c r="F1904" s="286">
        <v>7</v>
      </c>
      <c r="G1904" s="37"/>
      <c r="H1904" s="43"/>
    </row>
    <row r="1905" spans="1:8" s="2" customFormat="1" ht="16.8" customHeight="1">
      <c r="A1905" s="37"/>
      <c r="B1905" s="43"/>
      <c r="C1905" s="287" t="s">
        <v>811</v>
      </c>
      <c r="D1905" s="287" t="s">
        <v>3609</v>
      </c>
      <c r="E1905" s="15" t="s">
        <v>1</v>
      </c>
      <c r="F1905" s="288">
        <v>7</v>
      </c>
      <c r="G1905" s="37"/>
      <c r="H1905" s="43"/>
    </row>
    <row r="1906" spans="1:8" s="2" customFormat="1" ht="16.8" customHeight="1">
      <c r="A1906" s="37"/>
      <c r="B1906" s="43"/>
      <c r="C1906" s="283" t="s">
        <v>835</v>
      </c>
      <c r="D1906" s="284" t="s">
        <v>835</v>
      </c>
      <c r="E1906" s="285" t="s">
        <v>1</v>
      </c>
      <c r="F1906" s="286">
        <v>16</v>
      </c>
      <c r="G1906" s="37"/>
      <c r="H1906" s="43"/>
    </row>
    <row r="1907" spans="1:8" s="2" customFormat="1" ht="16.8" customHeight="1">
      <c r="A1907" s="37"/>
      <c r="B1907" s="43"/>
      <c r="C1907" s="287" t="s">
        <v>835</v>
      </c>
      <c r="D1907" s="287" t="s">
        <v>3613</v>
      </c>
      <c r="E1907" s="15" t="s">
        <v>1</v>
      </c>
      <c r="F1907" s="288">
        <v>16</v>
      </c>
      <c r="G1907" s="37"/>
      <c r="H1907" s="43"/>
    </row>
    <row r="1908" spans="1:8" s="2" customFormat="1" ht="16.8" customHeight="1">
      <c r="A1908" s="37"/>
      <c r="B1908" s="43"/>
      <c r="C1908" s="283" t="s">
        <v>2323</v>
      </c>
      <c r="D1908" s="284" t="s">
        <v>2323</v>
      </c>
      <c r="E1908" s="285" t="s">
        <v>1</v>
      </c>
      <c r="F1908" s="286">
        <v>4</v>
      </c>
      <c r="G1908" s="37"/>
      <c r="H1908" s="43"/>
    </row>
    <row r="1909" spans="1:8" s="2" customFormat="1" ht="16.8" customHeight="1">
      <c r="A1909" s="37"/>
      <c r="B1909" s="43"/>
      <c r="C1909" s="287" t="s">
        <v>2323</v>
      </c>
      <c r="D1909" s="287" t="s">
        <v>3617</v>
      </c>
      <c r="E1909" s="15" t="s">
        <v>1</v>
      </c>
      <c r="F1909" s="288">
        <v>4</v>
      </c>
      <c r="G1909" s="37"/>
      <c r="H1909" s="43"/>
    </row>
    <row r="1910" spans="1:8" s="2" customFormat="1" ht="16.8" customHeight="1">
      <c r="A1910" s="37"/>
      <c r="B1910" s="43"/>
      <c r="C1910" s="283" t="s">
        <v>365</v>
      </c>
      <c r="D1910" s="284" t="s">
        <v>365</v>
      </c>
      <c r="E1910" s="285" t="s">
        <v>1</v>
      </c>
      <c r="F1910" s="286">
        <v>2</v>
      </c>
      <c r="G1910" s="37"/>
      <c r="H1910" s="43"/>
    </row>
    <row r="1911" spans="1:8" s="2" customFormat="1" ht="16.8" customHeight="1">
      <c r="A1911" s="37"/>
      <c r="B1911" s="43"/>
      <c r="C1911" s="287" t="s">
        <v>365</v>
      </c>
      <c r="D1911" s="287" t="s">
        <v>162</v>
      </c>
      <c r="E1911" s="15" t="s">
        <v>1</v>
      </c>
      <c r="F1911" s="288">
        <v>2</v>
      </c>
      <c r="G1911" s="37"/>
      <c r="H1911" s="43"/>
    </row>
    <row r="1912" spans="1:8" s="2" customFormat="1" ht="16.8" customHeight="1">
      <c r="A1912" s="37"/>
      <c r="B1912" s="43"/>
      <c r="C1912" s="283" t="s">
        <v>1788</v>
      </c>
      <c r="D1912" s="284" t="s">
        <v>1788</v>
      </c>
      <c r="E1912" s="285" t="s">
        <v>1</v>
      </c>
      <c r="F1912" s="286">
        <v>1</v>
      </c>
      <c r="G1912" s="37"/>
      <c r="H1912" s="43"/>
    </row>
    <row r="1913" spans="1:8" s="2" customFormat="1" ht="16.8" customHeight="1">
      <c r="A1913" s="37"/>
      <c r="B1913" s="43"/>
      <c r="C1913" s="287" t="s">
        <v>1788</v>
      </c>
      <c r="D1913" s="287" t="s">
        <v>90</v>
      </c>
      <c r="E1913" s="15" t="s">
        <v>1</v>
      </c>
      <c r="F1913" s="288">
        <v>1</v>
      </c>
      <c r="G1913" s="37"/>
      <c r="H1913" s="43"/>
    </row>
    <row r="1914" spans="1:8" s="2" customFormat="1" ht="16.8" customHeight="1">
      <c r="A1914" s="37"/>
      <c r="B1914" s="43"/>
      <c r="C1914" s="283" t="s">
        <v>375</v>
      </c>
      <c r="D1914" s="284" t="s">
        <v>375</v>
      </c>
      <c r="E1914" s="285" t="s">
        <v>1</v>
      </c>
      <c r="F1914" s="286">
        <v>2</v>
      </c>
      <c r="G1914" s="37"/>
      <c r="H1914" s="43"/>
    </row>
    <row r="1915" spans="1:8" s="2" customFormat="1" ht="16.8" customHeight="1">
      <c r="A1915" s="37"/>
      <c r="B1915" s="43"/>
      <c r="C1915" s="287" t="s">
        <v>375</v>
      </c>
      <c r="D1915" s="287" t="s">
        <v>3386</v>
      </c>
      <c r="E1915" s="15" t="s">
        <v>1</v>
      </c>
      <c r="F1915" s="288">
        <v>2</v>
      </c>
      <c r="G1915" s="37"/>
      <c r="H1915" s="43"/>
    </row>
    <row r="1916" spans="1:8" s="2" customFormat="1" ht="16.8" customHeight="1">
      <c r="A1916" s="37"/>
      <c r="B1916" s="43"/>
      <c r="C1916" s="283" t="s">
        <v>328</v>
      </c>
      <c r="D1916" s="284" t="s">
        <v>328</v>
      </c>
      <c r="E1916" s="285" t="s">
        <v>1</v>
      </c>
      <c r="F1916" s="286">
        <v>10</v>
      </c>
      <c r="G1916" s="37"/>
      <c r="H1916" s="43"/>
    </row>
    <row r="1917" spans="1:8" s="2" customFormat="1" ht="16.8" customHeight="1">
      <c r="A1917" s="37"/>
      <c r="B1917" s="43"/>
      <c r="C1917" s="287" t="s">
        <v>328</v>
      </c>
      <c r="D1917" s="287" t="s">
        <v>3358</v>
      </c>
      <c r="E1917" s="15" t="s">
        <v>1</v>
      </c>
      <c r="F1917" s="288">
        <v>10</v>
      </c>
      <c r="G1917" s="37"/>
      <c r="H1917" s="43"/>
    </row>
    <row r="1918" spans="1:8" s="2" customFormat="1" ht="16.8" customHeight="1">
      <c r="A1918" s="37"/>
      <c r="B1918" s="43"/>
      <c r="C1918" s="283" t="s">
        <v>383</v>
      </c>
      <c r="D1918" s="284" t="s">
        <v>383</v>
      </c>
      <c r="E1918" s="285" t="s">
        <v>1</v>
      </c>
      <c r="F1918" s="286">
        <v>8</v>
      </c>
      <c r="G1918" s="37"/>
      <c r="H1918" s="43"/>
    </row>
    <row r="1919" spans="1:8" s="2" customFormat="1" ht="16.8" customHeight="1">
      <c r="A1919" s="37"/>
      <c r="B1919" s="43"/>
      <c r="C1919" s="287" t="s">
        <v>383</v>
      </c>
      <c r="D1919" s="287" t="s">
        <v>3392</v>
      </c>
      <c r="E1919" s="15" t="s">
        <v>1</v>
      </c>
      <c r="F1919" s="288">
        <v>8</v>
      </c>
      <c r="G1919" s="37"/>
      <c r="H1919" s="43"/>
    </row>
    <row r="1920" spans="1:8" s="2" customFormat="1" ht="16.8" customHeight="1">
      <c r="A1920" s="37"/>
      <c r="B1920" s="43"/>
      <c r="C1920" s="283" t="s">
        <v>1976</v>
      </c>
      <c r="D1920" s="284" t="s">
        <v>1976</v>
      </c>
      <c r="E1920" s="285" t="s">
        <v>1</v>
      </c>
      <c r="F1920" s="286">
        <v>8</v>
      </c>
      <c r="G1920" s="37"/>
      <c r="H1920" s="43"/>
    </row>
    <row r="1921" spans="1:8" s="2" customFormat="1" ht="16.8" customHeight="1">
      <c r="A1921" s="37"/>
      <c r="B1921" s="43"/>
      <c r="C1921" s="287" t="s">
        <v>1976</v>
      </c>
      <c r="D1921" s="287" t="s">
        <v>3392</v>
      </c>
      <c r="E1921" s="15" t="s">
        <v>1</v>
      </c>
      <c r="F1921" s="288">
        <v>8</v>
      </c>
      <c r="G1921" s="37"/>
      <c r="H1921" s="43"/>
    </row>
    <row r="1922" spans="1:8" s="2" customFormat="1" ht="16.8" customHeight="1">
      <c r="A1922" s="37"/>
      <c r="B1922" s="43"/>
      <c r="C1922" s="283" t="s">
        <v>397</v>
      </c>
      <c r="D1922" s="284" t="s">
        <v>397</v>
      </c>
      <c r="E1922" s="285" t="s">
        <v>1</v>
      </c>
      <c r="F1922" s="286">
        <v>3</v>
      </c>
      <c r="G1922" s="37"/>
      <c r="H1922" s="43"/>
    </row>
    <row r="1923" spans="1:8" s="2" customFormat="1" ht="16.8" customHeight="1">
      <c r="A1923" s="37"/>
      <c r="B1923" s="43"/>
      <c r="C1923" s="287" t="s">
        <v>397</v>
      </c>
      <c r="D1923" s="287" t="s">
        <v>1921</v>
      </c>
      <c r="E1923" s="15" t="s">
        <v>1</v>
      </c>
      <c r="F1923" s="288">
        <v>3</v>
      </c>
      <c r="G1923" s="37"/>
      <c r="H1923" s="43"/>
    </row>
    <row r="1924" spans="1:8" s="2" customFormat="1" ht="16.8" customHeight="1">
      <c r="A1924" s="37"/>
      <c r="B1924" s="43"/>
      <c r="C1924" s="283" t="s">
        <v>1984</v>
      </c>
      <c r="D1924" s="284" t="s">
        <v>1984</v>
      </c>
      <c r="E1924" s="285" t="s">
        <v>1</v>
      </c>
      <c r="F1924" s="286">
        <v>2</v>
      </c>
      <c r="G1924" s="37"/>
      <c r="H1924" s="43"/>
    </row>
    <row r="1925" spans="1:8" s="2" customFormat="1" ht="16.8" customHeight="1">
      <c r="A1925" s="37"/>
      <c r="B1925" s="43"/>
      <c r="C1925" s="287" t="s">
        <v>1984</v>
      </c>
      <c r="D1925" s="287" t="s">
        <v>3377</v>
      </c>
      <c r="E1925" s="15" t="s">
        <v>1</v>
      </c>
      <c r="F1925" s="288">
        <v>2</v>
      </c>
      <c r="G1925" s="37"/>
      <c r="H1925" s="43"/>
    </row>
    <row r="1926" spans="1:8" s="2" customFormat="1" ht="16.8" customHeight="1">
      <c r="A1926" s="37"/>
      <c r="B1926" s="43"/>
      <c r="C1926" s="283" t="s">
        <v>237</v>
      </c>
      <c r="D1926" s="284" t="s">
        <v>237</v>
      </c>
      <c r="E1926" s="285" t="s">
        <v>1</v>
      </c>
      <c r="F1926" s="286">
        <v>3</v>
      </c>
      <c r="G1926" s="37"/>
      <c r="H1926" s="43"/>
    </row>
    <row r="1927" spans="1:8" s="2" customFormat="1" ht="16.8" customHeight="1">
      <c r="A1927" s="37"/>
      <c r="B1927" s="43"/>
      <c r="C1927" s="287" t="s">
        <v>237</v>
      </c>
      <c r="D1927" s="287" t="s">
        <v>1921</v>
      </c>
      <c r="E1927" s="15" t="s">
        <v>1</v>
      </c>
      <c r="F1927" s="288">
        <v>3</v>
      </c>
      <c r="G1927" s="37"/>
      <c r="H1927" s="43"/>
    </row>
    <row r="1928" spans="1:8" s="2" customFormat="1" ht="16.8" customHeight="1">
      <c r="A1928" s="37"/>
      <c r="B1928" s="43"/>
      <c r="C1928" s="283" t="s">
        <v>258</v>
      </c>
      <c r="D1928" s="284" t="s">
        <v>258</v>
      </c>
      <c r="E1928" s="285" t="s">
        <v>1</v>
      </c>
      <c r="F1928" s="286">
        <v>2</v>
      </c>
      <c r="G1928" s="37"/>
      <c r="H1928" s="43"/>
    </row>
    <row r="1929" spans="1:8" s="2" customFormat="1" ht="16.8" customHeight="1">
      <c r="A1929" s="37"/>
      <c r="B1929" s="43"/>
      <c r="C1929" s="287" t="s">
        <v>258</v>
      </c>
      <c r="D1929" s="287" t="s">
        <v>3377</v>
      </c>
      <c r="E1929" s="15" t="s">
        <v>1</v>
      </c>
      <c r="F1929" s="288">
        <v>2</v>
      </c>
      <c r="G1929" s="37"/>
      <c r="H1929" s="43"/>
    </row>
    <row r="1930" spans="1:8" s="2" customFormat="1" ht="16.8" customHeight="1">
      <c r="A1930" s="37"/>
      <c r="B1930" s="43"/>
      <c r="C1930" s="283" t="s">
        <v>2080</v>
      </c>
      <c r="D1930" s="284" t="s">
        <v>2080</v>
      </c>
      <c r="E1930" s="285" t="s">
        <v>1</v>
      </c>
      <c r="F1930" s="286">
        <v>3</v>
      </c>
      <c r="G1930" s="37"/>
      <c r="H1930" s="43"/>
    </row>
    <row r="1931" spans="1:8" s="2" customFormat="1" ht="16.8" customHeight="1">
      <c r="A1931" s="37"/>
      <c r="B1931" s="43"/>
      <c r="C1931" s="287" t="s">
        <v>2080</v>
      </c>
      <c r="D1931" s="287" t="s">
        <v>1921</v>
      </c>
      <c r="E1931" s="15" t="s">
        <v>1</v>
      </c>
      <c r="F1931" s="288">
        <v>3</v>
      </c>
      <c r="G1931" s="37"/>
      <c r="H1931" s="43"/>
    </row>
    <row r="1932" spans="1:8" s="2" customFormat="1" ht="16.8" customHeight="1">
      <c r="A1932" s="37"/>
      <c r="B1932" s="43"/>
      <c r="C1932" s="283" t="s">
        <v>426</v>
      </c>
      <c r="D1932" s="284" t="s">
        <v>426</v>
      </c>
      <c r="E1932" s="285" t="s">
        <v>1</v>
      </c>
      <c r="F1932" s="286">
        <v>2</v>
      </c>
      <c r="G1932" s="37"/>
      <c r="H1932" s="43"/>
    </row>
    <row r="1933" spans="1:8" s="2" customFormat="1" ht="16.8" customHeight="1">
      <c r="A1933" s="37"/>
      <c r="B1933" s="43"/>
      <c r="C1933" s="287" t="s">
        <v>426</v>
      </c>
      <c r="D1933" s="287" t="s">
        <v>3377</v>
      </c>
      <c r="E1933" s="15" t="s">
        <v>1</v>
      </c>
      <c r="F1933" s="288">
        <v>2</v>
      </c>
      <c r="G1933" s="37"/>
      <c r="H1933" s="43"/>
    </row>
    <row r="1934" spans="1:8" s="2" customFormat="1" ht="16.8" customHeight="1">
      <c r="A1934" s="37"/>
      <c r="B1934" s="43"/>
      <c r="C1934" s="283" t="s">
        <v>445</v>
      </c>
      <c r="D1934" s="284" t="s">
        <v>445</v>
      </c>
      <c r="E1934" s="285" t="s">
        <v>1</v>
      </c>
      <c r="F1934" s="286">
        <v>2</v>
      </c>
      <c r="G1934" s="37"/>
      <c r="H1934" s="43"/>
    </row>
    <row r="1935" spans="1:8" s="2" customFormat="1" ht="16.8" customHeight="1">
      <c r="A1935" s="37"/>
      <c r="B1935" s="43"/>
      <c r="C1935" s="287" t="s">
        <v>445</v>
      </c>
      <c r="D1935" s="287" t="s">
        <v>3377</v>
      </c>
      <c r="E1935" s="15" t="s">
        <v>1</v>
      </c>
      <c r="F1935" s="288">
        <v>2</v>
      </c>
      <c r="G1935" s="37"/>
      <c r="H1935" s="43"/>
    </row>
    <row r="1936" spans="1:8" s="2" customFormat="1" ht="16.8" customHeight="1">
      <c r="A1936" s="37"/>
      <c r="B1936" s="43"/>
      <c r="C1936" s="283" t="s">
        <v>2876</v>
      </c>
      <c r="D1936" s="284" t="s">
        <v>2876</v>
      </c>
      <c r="E1936" s="285" t="s">
        <v>1</v>
      </c>
      <c r="F1936" s="286">
        <v>1</v>
      </c>
      <c r="G1936" s="37"/>
      <c r="H1936" s="43"/>
    </row>
    <row r="1937" spans="1:8" s="2" customFormat="1" ht="16.8" customHeight="1">
      <c r="A1937" s="37"/>
      <c r="B1937" s="43"/>
      <c r="C1937" s="287" t="s">
        <v>2876</v>
      </c>
      <c r="D1937" s="287" t="s">
        <v>1945</v>
      </c>
      <c r="E1937" s="15" t="s">
        <v>1</v>
      </c>
      <c r="F1937" s="288">
        <v>1</v>
      </c>
      <c r="G1937" s="37"/>
      <c r="H1937" s="43"/>
    </row>
    <row r="1938" spans="1:8" s="2" customFormat="1" ht="16.8" customHeight="1">
      <c r="A1938" s="37"/>
      <c r="B1938" s="43"/>
      <c r="C1938" s="283" t="s">
        <v>1765</v>
      </c>
      <c r="D1938" s="284" t="s">
        <v>1765</v>
      </c>
      <c r="E1938" s="285" t="s">
        <v>1</v>
      </c>
      <c r="F1938" s="286">
        <v>6</v>
      </c>
      <c r="G1938" s="37"/>
      <c r="H1938" s="43"/>
    </row>
    <row r="1939" spans="1:8" s="2" customFormat="1" ht="16.8" customHeight="1">
      <c r="A1939" s="37"/>
      <c r="B1939" s="43"/>
      <c r="C1939" s="287" t="s">
        <v>1765</v>
      </c>
      <c r="D1939" s="287" t="s">
        <v>3361</v>
      </c>
      <c r="E1939" s="15" t="s">
        <v>1</v>
      </c>
      <c r="F1939" s="288">
        <v>6</v>
      </c>
      <c r="G1939" s="37"/>
      <c r="H1939" s="43"/>
    </row>
    <row r="1940" spans="1:8" s="2" customFormat="1" ht="16.8" customHeight="1">
      <c r="A1940" s="37"/>
      <c r="B1940" s="43"/>
      <c r="C1940" s="283" t="s">
        <v>457</v>
      </c>
      <c r="D1940" s="284" t="s">
        <v>457</v>
      </c>
      <c r="E1940" s="285" t="s">
        <v>1</v>
      </c>
      <c r="F1940" s="286">
        <v>52</v>
      </c>
      <c r="G1940" s="37"/>
      <c r="H1940" s="43"/>
    </row>
    <row r="1941" spans="1:8" s="2" customFormat="1" ht="16.8" customHeight="1">
      <c r="A1941" s="37"/>
      <c r="B1941" s="43"/>
      <c r="C1941" s="287" t="s">
        <v>457</v>
      </c>
      <c r="D1941" s="287" t="s">
        <v>3430</v>
      </c>
      <c r="E1941" s="15" t="s">
        <v>1</v>
      </c>
      <c r="F1941" s="288">
        <v>52</v>
      </c>
      <c r="G1941" s="37"/>
      <c r="H1941" s="43"/>
    </row>
    <row r="1942" spans="1:8" s="2" customFormat="1" ht="16.8" customHeight="1">
      <c r="A1942" s="37"/>
      <c r="B1942" s="43"/>
      <c r="C1942" s="283" t="s">
        <v>2012</v>
      </c>
      <c r="D1942" s="284" t="s">
        <v>2012</v>
      </c>
      <c r="E1942" s="285" t="s">
        <v>1</v>
      </c>
      <c r="F1942" s="286">
        <v>17</v>
      </c>
      <c r="G1942" s="37"/>
      <c r="H1942" s="43"/>
    </row>
    <row r="1943" spans="1:8" s="2" customFormat="1" ht="16.8" customHeight="1">
      <c r="A1943" s="37"/>
      <c r="B1943" s="43"/>
      <c r="C1943" s="287" t="s">
        <v>2012</v>
      </c>
      <c r="D1943" s="287" t="s">
        <v>3433</v>
      </c>
      <c r="E1943" s="15" t="s">
        <v>1</v>
      </c>
      <c r="F1943" s="288">
        <v>17</v>
      </c>
      <c r="G1943" s="37"/>
      <c r="H1943" s="43"/>
    </row>
    <row r="1944" spans="1:8" s="2" customFormat="1" ht="16.8" customHeight="1">
      <c r="A1944" s="37"/>
      <c r="B1944" s="43"/>
      <c r="C1944" s="283" t="s">
        <v>2892</v>
      </c>
      <c r="D1944" s="284" t="s">
        <v>2892</v>
      </c>
      <c r="E1944" s="285" t="s">
        <v>1</v>
      </c>
      <c r="F1944" s="286">
        <v>1</v>
      </c>
      <c r="G1944" s="37"/>
      <c r="H1944" s="43"/>
    </row>
    <row r="1945" spans="1:8" s="2" customFormat="1" ht="16.8" customHeight="1">
      <c r="A1945" s="37"/>
      <c r="B1945" s="43"/>
      <c r="C1945" s="287" t="s">
        <v>2892</v>
      </c>
      <c r="D1945" s="287" t="s">
        <v>1945</v>
      </c>
      <c r="E1945" s="15" t="s">
        <v>1</v>
      </c>
      <c r="F1945" s="288">
        <v>1</v>
      </c>
      <c r="G1945" s="37"/>
      <c r="H1945" s="43"/>
    </row>
    <row r="1946" spans="1:8" s="2" customFormat="1" ht="16.8" customHeight="1">
      <c r="A1946" s="37"/>
      <c r="B1946" s="43"/>
      <c r="C1946" s="283" t="s">
        <v>476</v>
      </c>
      <c r="D1946" s="284" t="s">
        <v>476</v>
      </c>
      <c r="E1946" s="285" t="s">
        <v>1</v>
      </c>
      <c r="F1946" s="286">
        <v>10</v>
      </c>
      <c r="G1946" s="37"/>
      <c r="H1946" s="43"/>
    </row>
    <row r="1947" spans="1:8" s="2" customFormat="1" ht="16.8" customHeight="1">
      <c r="A1947" s="37"/>
      <c r="B1947" s="43"/>
      <c r="C1947" s="287" t="s">
        <v>476</v>
      </c>
      <c r="D1947" s="287" t="s">
        <v>3358</v>
      </c>
      <c r="E1947" s="15" t="s">
        <v>1</v>
      </c>
      <c r="F1947" s="288">
        <v>10</v>
      </c>
      <c r="G1947" s="37"/>
      <c r="H1947" s="43"/>
    </row>
    <row r="1948" spans="1:8" s="2" customFormat="1" ht="16.8" customHeight="1">
      <c r="A1948" s="37"/>
      <c r="B1948" s="43"/>
      <c r="C1948" s="283" t="s">
        <v>2116</v>
      </c>
      <c r="D1948" s="284" t="s">
        <v>2116</v>
      </c>
      <c r="E1948" s="285" t="s">
        <v>1</v>
      </c>
      <c r="F1948" s="286">
        <v>8</v>
      </c>
      <c r="G1948" s="37"/>
      <c r="H1948" s="43"/>
    </row>
    <row r="1949" spans="1:8" s="2" customFormat="1" ht="16.8" customHeight="1">
      <c r="A1949" s="37"/>
      <c r="B1949" s="43"/>
      <c r="C1949" s="287" t="s">
        <v>2116</v>
      </c>
      <c r="D1949" s="287" t="s">
        <v>3392</v>
      </c>
      <c r="E1949" s="15" t="s">
        <v>1</v>
      </c>
      <c r="F1949" s="288">
        <v>8</v>
      </c>
      <c r="G1949" s="37"/>
      <c r="H1949" s="43"/>
    </row>
    <row r="1950" spans="1:8" s="2" customFormat="1" ht="16.8" customHeight="1">
      <c r="A1950" s="37"/>
      <c r="B1950" s="43"/>
      <c r="C1950" s="283" t="s">
        <v>496</v>
      </c>
      <c r="D1950" s="284" t="s">
        <v>496</v>
      </c>
      <c r="E1950" s="285" t="s">
        <v>1</v>
      </c>
      <c r="F1950" s="286">
        <v>13</v>
      </c>
      <c r="G1950" s="37"/>
      <c r="H1950" s="43"/>
    </row>
    <row r="1951" spans="1:8" s="2" customFormat="1" ht="16.8" customHeight="1">
      <c r="A1951" s="37"/>
      <c r="B1951" s="43"/>
      <c r="C1951" s="287" t="s">
        <v>496</v>
      </c>
      <c r="D1951" s="287" t="s">
        <v>3441</v>
      </c>
      <c r="E1951" s="15" t="s">
        <v>1</v>
      </c>
      <c r="F1951" s="288">
        <v>13</v>
      </c>
      <c r="G1951" s="37"/>
      <c r="H1951" s="43"/>
    </row>
    <row r="1952" spans="1:8" s="2" customFormat="1" ht="16.8" customHeight="1">
      <c r="A1952" s="37"/>
      <c r="B1952" s="43"/>
      <c r="C1952" s="283" t="s">
        <v>2595</v>
      </c>
      <c r="D1952" s="284" t="s">
        <v>2595</v>
      </c>
      <c r="E1952" s="285" t="s">
        <v>1</v>
      </c>
      <c r="F1952" s="286">
        <v>8</v>
      </c>
      <c r="G1952" s="37"/>
      <c r="H1952" s="43"/>
    </row>
    <row r="1953" spans="1:8" s="2" customFormat="1" ht="16.8" customHeight="1">
      <c r="A1953" s="37"/>
      <c r="B1953" s="43"/>
      <c r="C1953" s="287" t="s">
        <v>2595</v>
      </c>
      <c r="D1953" s="287" t="s">
        <v>3392</v>
      </c>
      <c r="E1953" s="15" t="s">
        <v>1</v>
      </c>
      <c r="F1953" s="288">
        <v>8</v>
      </c>
      <c r="G1953" s="37"/>
      <c r="H1953" s="43"/>
    </row>
    <row r="1954" spans="1:8" s="2" customFormat="1" ht="16.8" customHeight="1">
      <c r="A1954" s="37"/>
      <c r="B1954" s="43"/>
      <c r="C1954" s="283" t="s">
        <v>3445</v>
      </c>
      <c r="D1954" s="284" t="s">
        <v>3445</v>
      </c>
      <c r="E1954" s="285" t="s">
        <v>1</v>
      </c>
      <c r="F1954" s="286">
        <v>6</v>
      </c>
      <c r="G1954" s="37"/>
      <c r="H1954" s="43"/>
    </row>
    <row r="1955" spans="1:8" s="2" customFormat="1" ht="16.8" customHeight="1">
      <c r="A1955" s="37"/>
      <c r="B1955" s="43"/>
      <c r="C1955" s="287" t="s">
        <v>3445</v>
      </c>
      <c r="D1955" s="287" t="s">
        <v>3361</v>
      </c>
      <c r="E1955" s="15" t="s">
        <v>1</v>
      </c>
      <c r="F1955" s="288">
        <v>6</v>
      </c>
      <c r="G1955" s="37"/>
      <c r="H1955" s="43"/>
    </row>
    <row r="1956" spans="1:8" s="2" customFormat="1" ht="16.8" customHeight="1">
      <c r="A1956" s="37"/>
      <c r="B1956" s="43"/>
      <c r="C1956" s="283" t="s">
        <v>519</v>
      </c>
      <c r="D1956" s="284" t="s">
        <v>519</v>
      </c>
      <c r="E1956" s="285" t="s">
        <v>1</v>
      </c>
      <c r="F1956" s="286">
        <v>3</v>
      </c>
      <c r="G1956" s="37"/>
      <c r="H1956" s="43"/>
    </row>
    <row r="1957" spans="1:8" s="2" customFormat="1" ht="16.8" customHeight="1">
      <c r="A1957" s="37"/>
      <c r="B1957" s="43"/>
      <c r="C1957" s="287" t="s">
        <v>519</v>
      </c>
      <c r="D1957" s="287" t="s">
        <v>1921</v>
      </c>
      <c r="E1957" s="15" t="s">
        <v>1</v>
      </c>
      <c r="F1957" s="288">
        <v>3</v>
      </c>
      <c r="G1957" s="37"/>
      <c r="H1957" s="43"/>
    </row>
    <row r="1958" spans="1:8" s="2" customFormat="1" ht="16.8" customHeight="1">
      <c r="A1958" s="37"/>
      <c r="B1958" s="43"/>
      <c r="C1958" s="283" t="s">
        <v>3453</v>
      </c>
      <c r="D1958" s="284" t="s">
        <v>3453</v>
      </c>
      <c r="E1958" s="285" t="s">
        <v>1</v>
      </c>
      <c r="F1958" s="286">
        <v>3</v>
      </c>
      <c r="G1958" s="37"/>
      <c r="H1958" s="43"/>
    </row>
    <row r="1959" spans="1:8" s="2" customFormat="1" ht="16.8" customHeight="1">
      <c r="A1959" s="37"/>
      <c r="B1959" s="43"/>
      <c r="C1959" s="287" t="s">
        <v>3453</v>
      </c>
      <c r="D1959" s="287" t="s">
        <v>1921</v>
      </c>
      <c r="E1959" s="15" t="s">
        <v>1</v>
      </c>
      <c r="F1959" s="288">
        <v>3</v>
      </c>
      <c r="G1959" s="37"/>
      <c r="H1959" s="43"/>
    </row>
    <row r="1960" spans="1:8" s="2" customFormat="1" ht="16.8" customHeight="1">
      <c r="A1960" s="37"/>
      <c r="B1960" s="43"/>
      <c r="C1960" s="283" t="s">
        <v>1769</v>
      </c>
      <c r="D1960" s="284" t="s">
        <v>1769</v>
      </c>
      <c r="E1960" s="285" t="s">
        <v>1</v>
      </c>
      <c r="F1960" s="286">
        <v>5</v>
      </c>
      <c r="G1960" s="37"/>
      <c r="H1960" s="43"/>
    </row>
    <row r="1961" spans="1:8" s="2" customFormat="1" ht="16.8" customHeight="1">
      <c r="A1961" s="37"/>
      <c r="B1961" s="43"/>
      <c r="C1961" s="287" t="s">
        <v>1769</v>
      </c>
      <c r="D1961" s="287" t="s">
        <v>1934</v>
      </c>
      <c r="E1961" s="15" t="s">
        <v>1</v>
      </c>
      <c r="F1961" s="288">
        <v>5</v>
      </c>
      <c r="G1961" s="37"/>
      <c r="H1961" s="43"/>
    </row>
    <row r="1962" spans="1:8" s="2" customFormat="1" ht="16.8" customHeight="1">
      <c r="A1962" s="37"/>
      <c r="B1962" s="43"/>
      <c r="C1962" s="283" t="s">
        <v>2916</v>
      </c>
      <c r="D1962" s="284" t="s">
        <v>2916</v>
      </c>
      <c r="E1962" s="285" t="s">
        <v>1</v>
      </c>
      <c r="F1962" s="286">
        <v>3</v>
      </c>
      <c r="G1962" s="37"/>
      <c r="H1962" s="43"/>
    </row>
    <row r="1963" spans="1:8" s="2" customFormat="1" ht="16.8" customHeight="1">
      <c r="A1963" s="37"/>
      <c r="B1963" s="43"/>
      <c r="C1963" s="287" t="s">
        <v>2916</v>
      </c>
      <c r="D1963" s="287" t="s">
        <v>1921</v>
      </c>
      <c r="E1963" s="15" t="s">
        <v>1</v>
      </c>
      <c r="F1963" s="288">
        <v>3</v>
      </c>
      <c r="G1963" s="37"/>
      <c r="H1963" s="43"/>
    </row>
    <row r="1964" spans="1:8" s="2" customFormat="1" ht="16.8" customHeight="1">
      <c r="A1964" s="37"/>
      <c r="B1964" s="43"/>
      <c r="C1964" s="283" t="s">
        <v>2928</v>
      </c>
      <c r="D1964" s="284" t="s">
        <v>2928</v>
      </c>
      <c r="E1964" s="285" t="s">
        <v>1</v>
      </c>
      <c r="F1964" s="286">
        <v>5</v>
      </c>
      <c r="G1964" s="37"/>
      <c r="H1964" s="43"/>
    </row>
    <row r="1965" spans="1:8" s="2" customFormat="1" ht="16.8" customHeight="1">
      <c r="A1965" s="37"/>
      <c r="B1965" s="43"/>
      <c r="C1965" s="287" t="s">
        <v>2928</v>
      </c>
      <c r="D1965" s="287" t="s">
        <v>1934</v>
      </c>
      <c r="E1965" s="15" t="s">
        <v>1</v>
      </c>
      <c r="F1965" s="288">
        <v>5</v>
      </c>
      <c r="G1965" s="37"/>
      <c r="H1965" s="43"/>
    </row>
    <row r="1966" spans="1:8" s="2" customFormat="1" ht="16.8" customHeight="1">
      <c r="A1966" s="37"/>
      <c r="B1966" s="43"/>
      <c r="C1966" s="283" t="s">
        <v>549</v>
      </c>
      <c r="D1966" s="284" t="s">
        <v>549</v>
      </c>
      <c r="E1966" s="285" t="s">
        <v>1</v>
      </c>
      <c r="F1966" s="286">
        <v>2</v>
      </c>
      <c r="G1966" s="37"/>
      <c r="H1966" s="43"/>
    </row>
    <row r="1967" spans="1:8" s="2" customFormat="1" ht="16.8" customHeight="1">
      <c r="A1967" s="37"/>
      <c r="B1967" s="43"/>
      <c r="C1967" s="287" t="s">
        <v>549</v>
      </c>
      <c r="D1967" s="287" t="s">
        <v>3377</v>
      </c>
      <c r="E1967" s="15" t="s">
        <v>1</v>
      </c>
      <c r="F1967" s="288">
        <v>2</v>
      </c>
      <c r="G1967" s="37"/>
      <c r="H1967" s="43"/>
    </row>
    <row r="1968" spans="1:8" s="2" customFormat="1" ht="16.8" customHeight="1">
      <c r="A1968" s="37"/>
      <c r="B1968" s="43"/>
      <c r="C1968" s="283" t="s">
        <v>2142</v>
      </c>
      <c r="D1968" s="284" t="s">
        <v>2142</v>
      </c>
      <c r="E1968" s="285" t="s">
        <v>1</v>
      </c>
      <c r="F1968" s="286">
        <v>2</v>
      </c>
      <c r="G1968" s="37"/>
      <c r="H1968" s="43"/>
    </row>
    <row r="1969" spans="1:8" s="2" customFormat="1" ht="16.8" customHeight="1">
      <c r="A1969" s="37"/>
      <c r="B1969" s="43"/>
      <c r="C1969" s="287" t="s">
        <v>2142</v>
      </c>
      <c r="D1969" s="287" t="s">
        <v>3377</v>
      </c>
      <c r="E1969" s="15" t="s">
        <v>1</v>
      </c>
      <c r="F1969" s="288">
        <v>2</v>
      </c>
      <c r="G1969" s="37"/>
      <c r="H1969" s="43"/>
    </row>
    <row r="1970" spans="1:8" s="2" customFormat="1" ht="16.8" customHeight="1">
      <c r="A1970" s="37"/>
      <c r="B1970" s="43"/>
      <c r="C1970" s="283" t="s">
        <v>2150</v>
      </c>
      <c r="D1970" s="284" t="s">
        <v>2150</v>
      </c>
      <c r="E1970" s="285" t="s">
        <v>1</v>
      </c>
      <c r="F1970" s="286">
        <v>2</v>
      </c>
      <c r="G1970" s="37"/>
      <c r="H1970" s="43"/>
    </row>
    <row r="1971" spans="1:8" s="2" customFormat="1" ht="16.8" customHeight="1">
      <c r="A1971" s="37"/>
      <c r="B1971" s="43"/>
      <c r="C1971" s="287" t="s">
        <v>2150</v>
      </c>
      <c r="D1971" s="287" t="s">
        <v>3377</v>
      </c>
      <c r="E1971" s="15" t="s">
        <v>1</v>
      </c>
      <c r="F1971" s="288">
        <v>2</v>
      </c>
      <c r="G1971" s="37"/>
      <c r="H1971" s="43"/>
    </row>
    <row r="1972" spans="1:8" s="2" customFormat="1" ht="16.8" customHeight="1">
      <c r="A1972" s="37"/>
      <c r="B1972" s="43"/>
      <c r="C1972" s="283" t="s">
        <v>2957</v>
      </c>
      <c r="D1972" s="284" t="s">
        <v>2957</v>
      </c>
      <c r="E1972" s="285" t="s">
        <v>1</v>
      </c>
      <c r="F1972" s="286">
        <v>27</v>
      </c>
      <c r="G1972" s="37"/>
      <c r="H1972" s="43"/>
    </row>
    <row r="1973" spans="1:8" s="2" customFormat="1" ht="16.8" customHeight="1">
      <c r="A1973" s="37"/>
      <c r="B1973" s="43"/>
      <c r="C1973" s="287" t="s">
        <v>2957</v>
      </c>
      <c r="D1973" s="287" t="s">
        <v>3474</v>
      </c>
      <c r="E1973" s="15" t="s">
        <v>1</v>
      </c>
      <c r="F1973" s="288">
        <v>27</v>
      </c>
      <c r="G1973" s="37"/>
      <c r="H1973" s="43"/>
    </row>
    <row r="1974" spans="1:8" s="2" customFormat="1" ht="16.8" customHeight="1">
      <c r="A1974" s="37"/>
      <c r="B1974" s="43"/>
      <c r="C1974" s="283" t="s">
        <v>2973</v>
      </c>
      <c r="D1974" s="284" t="s">
        <v>2973</v>
      </c>
      <c r="E1974" s="285" t="s">
        <v>1</v>
      </c>
      <c r="F1974" s="286">
        <v>29</v>
      </c>
      <c r="G1974" s="37"/>
      <c r="H1974" s="43"/>
    </row>
    <row r="1975" spans="1:8" s="2" customFormat="1" ht="16.8" customHeight="1">
      <c r="A1975" s="37"/>
      <c r="B1975" s="43"/>
      <c r="C1975" s="287" t="s">
        <v>2973</v>
      </c>
      <c r="D1975" s="287" t="s">
        <v>3478</v>
      </c>
      <c r="E1975" s="15" t="s">
        <v>1</v>
      </c>
      <c r="F1975" s="288">
        <v>29</v>
      </c>
      <c r="G1975" s="37"/>
      <c r="H1975" s="43"/>
    </row>
    <row r="1976" spans="1:8" s="2" customFormat="1" ht="16.8" customHeight="1">
      <c r="A1976" s="37"/>
      <c r="B1976" s="43"/>
      <c r="C1976" s="283" t="s">
        <v>1895</v>
      </c>
      <c r="D1976" s="284" t="s">
        <v>1895</v>
      </c>
      <c r="E1976" s="285" t="s">
        <v>1</v>
      </c>
      <c r="F1976" s="286">
        <v>27</v>
      </c>
      <c r="G1976" s="37"/>
      <c r="H1976" s="43"/>
    </row>
    <row r="1977" spans="1:8" s="2" customFormat="1" ht="16.8" customHeight="1">
      <c r="A1977" s="37"/>
      <c r="B1977" s="43"/>
      <c r="C1977" s="287" t="s">
        <v>1895</v>
      </c>
      <c r="D1977" s="287" t="s">
        <v>3474</v>
      </c>
      <c r="E1977" s="15" t="s">
        <v>1</v>
      </c>
      <c r="F1977" s="288">
        <v>27</v>
      </c>
      <c r="G1977" s="37"/>
      <c r="H1977" s="43"/>
    </row>
    <row r="1978" spans="1:8" s="2" customFormat="1" ht="16.8" customHeight="1">
      <c r="A1978" s="37"/>
      <c r="B1978" s="43"/>
      <c r="C1978" s="283" t="s">
        <v>2645</v>
      </c>
      <c r="D1978" s="284" t="s">
        <v>2645</v>
      </c>
      <c r="E1978" s="285" t="s">
        <v>1</v>
      </c>
      <c r="F1978" s="286">
        <v>27</v>
      </c>
      <c r="G1978" s="37"/>
      <c r="H1978" s="43"/>
    </row>
    <row r="1979" spans="1:8" s="2" customFormat="1" ht="16.8" customHeight="1">
      <c r="A1979" s="37"/>
      <c r="B1979" s="43"/>
      <c r="C1979" s="287" t="s">
        <v>2645</v>
      </c>
      <c r="D1979" s="287" t="s">
        <v>3474</v>
      </c>
      <c r="E1979" s="15" t="s">
        <v>1</v>
      </c>
      <c r="F1979" s="288">
        <v>27</v>
      </c>
      <c r="G1979" s="37"/>
      <c r="H1979" s="43"/>
    </row>
    <row r="1980" spans="1:8" s="2" customFormat="1" ht="16.8" customHeight="1">
      <c r="A1980" s="37"/>
      <c r="B1980" s="43"/>
      <c r="C1980" s="283" t="s">
        <v>1908</v>
      </c>
      <c r="D1980" s="284" t="s">
        <v>1908</v>
      </c>
      <c r="E1980" s="285" t="s">
        <v>1</v>
      </c>
      <c r="F1980" s="286">
        <v>0.002</v>
      </c>
      <c r="G1980" s="37"/>
      <c r="H1980" s="43"/>
    </row>
    <row r="1981" spans="1:8" s="2" customFormat="1" ht="16.8" customHeight="1">
      <c r="A1981" s="37"/>
      <c r="B1981" s="43"/>
      <c r="C1981" s="287" t="s">
        <v>1908</v>
      </c>
      <c r="D1981" s="287" t="s">
        <v>3490</v>
      </c>
      <c r="E1981" s="15" t="s">
        <v>1</v>
      </c>
      <c r="F1981" s="288">
        <v>0.002</v>
      </c>
      <c r="G1981" s="37"/>
      <c r="H1981" s="43"/>
    </row>
    <row r="1982" spans="1:8" s="2" customFormat="1" ht="16.8" customHeight="1">
      <c r="A1982" s="37"/>
      <c r="B1982" s="43"/>
      <c r="C1982" s="283" t="s">
        <v>1772</v>
      </c>
      <c r="D1982" s="284" t="s">
        <v>1772</v>
      </c>
      <c r="E1982" s="285" t="s">
        <v>1</v>
      </c>
      <c r="F1982" s="286">
        <v>3</v>
      </c>
      <c r="G1982" s="37"/>
      <c r="H1982" s="43"/>
    </row>
    <row r="1983" spans="1:8" s="2" customFormat="1" ht="16.8" customHeight="1">
      <c r="A1983" s="37"/>
      <c r="B1983" s="43"/>
      <c r="C1983" s="287" t="s">
        <v>1772</v>
      </c>
      <c r="D1983" s="287" t="s">
        <v>1921</v>
      </c>
      <c r="E1983" s="15" t="s">
        <v>1</v>
      </c>
      <c r="F1983" s="288">
        <v>3</v>
      </c>
      <c r="G1983" s="37"/>
      <c r="H1983" s="43"/>
    </row>
    <row r="1984" spans="1:8" s="2" customFormat="1" ht="16.8" customHeight="1">
      <c r="A1984" s="37"/>
      <c r="B1984" s="43"/>
      <c r="C1984" s="283" t="s">
        <v>1914</v>
      </c>
      <c r="D1984" s="284" t="s">
        <v>1914</v>
      </c>
      <c r="E1984" s="285" t="s">
        <v>1</v>
      </c>
      <c r="F1984" s="286">
        <v>224</v>
      </c>
      <c r="G1984" s="37"/>
      <c r="H1984" s="43"/>
    </row>
    <row r="1985" spans="1:8" s="2" customFormat="1" ht="16.8" customHeight="1">
      <c r="A1985" s="37"/>
      <c r="B1985" s="43"/>
      <c r="C1985" s="287" t="s">
        <v>1914</v>
      </c>
      <c r="D1985" s="287" t="s">
        <v>3496</v>
      </c>
      <c r="E1985" s="15" t="s">
        <v>1</v>
      </c>
      <c r="F1985" s="288">
        <v>224</v>
      </c>
      <c r="G1985" s="37"/>
      <c r="H1985" s="43"/>
    </row>
    <row r="1986" spans="1:8" s="2" customFormat="1" ht="16.8" customHeight="1">
      <c r="A1986" s="37"/>
      <c r="B1986" s="43"/>
      <c r="C1986" s="283" t="s">
        <v>605</v>
      </c>
      <c r="D1986" s="284" t="s">
        <v>605</v>
      </c>
      <c r="E1986" s="285" t="s">
        <v>1</v>
      </c>
      <c r="F1986" s="286">
        <v>47</v>
      </c>
      <c r="G1986" s="37"/>
      <c r="H1986" s="43"/>
    </row>
    <row r="1987" spans="1:8" s="2" customFormat="1" ht="16.8" customHeight="1">
      <c r="A1987" s="37"/>
      <c r="B1987" s="43"/>
      <c r="C1987" s="287" t="s">
        <v>605</v>
      </c>
      <c r="D1987" s="287" t="s">
        <v>3502</v>
      </c>
      <c r="E1987" s="15" t="s">
        <v>1</v>
      </c>
      <c r="F1987" s="288">
        <v>47</v>
      </c>
      <c r="G1987" s="37"/>
      <c r="H1987" s="43"/>
    </row>
    <row r="1988" spans="1:8" s="2" customFormat="1" ht="16.8" customHeight="1">
      <c r="A1988" s="37"/>
      <c r="B1988" s="43"/>
      <c r="C1988" s="283" t="s">
        <v>3508</v>
      </c>
      <c r="D1988" s="284" t="s">
        <v>3508</v>
      </c>
      <c r="E1988" s="285" t="s">
        <v>1</v>
      </c>
      <c r="F1988" s="286">
        <v>141</v>
      </c>
      <c r="G1988" s="37"/>
      <c r="H1988" s="43"/>
    </row>
    <row r="1989" spans="1:8" s="2" customFormat="1" ht="16.8" customHeight="1">
      <c r="A1989" s="37"/>
      <c r="B1989" s="43"/>
      <c r="C1989" s="287" t="s">
        <v>3508</v>
      </c>
      <c r="D1989" s="287" t="s">
        <v>3509</v>
      </c>
      <c r="E1989" s="15" t="s">
        <v>1</v>
      </c>
      <c r="F1989" s="288">
        <v>141</v>
      </c>
      <c r="G1989" s="37"/>
      <c r="H1989" s="43"/>
    </row>
    <row r="1990" spans="1:8" s="2" customFormat="1" ht="16.8" customHeight="1">
      <c r="A1990" s="37"/>
      <c r="B1990" s="43"/>
      <c r="C1990" s="283" t="s">
        <v>2201</v>
      </c>
      <c r="D1990" s="284" t="s">
        <v>2201</v>
      </c>
      <c r="E1990" s="285" t="s">
        <v>1</v>
      </c>
      <c r="F1990" s="286">
        <v>70.5</v>
      </c>
      <c r="G1990" s="37"/>
      <c r="H1990" s="43"/>
    </row>
    <row r="1991" spans="1:8" s="2" customFormat="1" ht="16.8" customHeight="1">
      <c r="A1991" s="37"/>
      <c r="B1991" s="43"/>
      <c r="C1991" s="287" t="s">
        <v>2201</v>
      </c>
      <c r="D1991" s="287" t="s">
        <v>3518</v>
      </c>
      <c r="E1991" s="15" t="s">
        <v>1</v>
      </c>
      <c r="F1991" s="288">
        <v>70.5</v>
      </c>
      <c r="G1991" s="37"/>
      <c r="H1991" s="43"/>
    </row>
    <row r="1992" spans="1:8" s="2" customFormat="1" ht="16.8" customHeight="1">
      <c r="A1992" s="37"/>
      <c r="B1992" s="43"/>
      <c r="C1992" s="283" t="s">
        <v>3525</v>
      </c>
      <c r="D1992" s="284" t="s">
        <v>3525</v>
      </c>
      <c r="E1992" s="285" t="s">
        <v>1</v>
      </c>
      <c r="F1992" s="286">
        <v>168</v>
      </c>
      <c r="G1992" s="37"/>
      <c r="H1992" s="43"/>
    </row>
    <row r="1993" spans="1:8" s="2" customFormat="1" ht="16.8" customHeight="1">
      <c r="A1993" s="37"/>
      <c r="B1993" s="43"/>
      <c r="C1993" s="287" t="s">
        <v>3525</v>
      </c>
      <c r="D1993" s="287" t="s">
        <v>3526</v>
      </c>
      <c r="E1993" s="15" t="s">
        <v>1</v>
      </c>
      <c r="F1993" s="288">
        <v>168</v>
      </c>
      <c r="G1993" s="37"/>
      <c r="H1993" s="43"/>
    </row>
    <row r="1994" spans="1:8" s="2" customFormat="1" ht="16.8" customHeight="1">
      <c r="A1994" s="37"/>
      <c r="B1994" s="43"/>
      <c r="C1994" s="283" t="s">
        <v>3014</v>
      </c>
      <c r="D1994" s="284" t="s">
        <v>3014</v>
      </c>
      <c r="E1994" s="285" t="s">
        <v>1</v>
      </c>
      <c r="F1994" s="286">
        <v>56</v>
      </c>
      <c r="G1994" s="37"/>
      <c r="H1994" s="43"/>
    </row>
    <row r="1995" spans="1:8" s="2" customFormat="1" ht="16.8" customHeight="1">
      <c r="A1995" s="37"/>
      <c r="B1995" s="43"/>
      <c r="C1995" s="287" t="s">
        <v>3014</v>
      </c>
      <c r="D1995" s="287" t="s">
        <v>3532</v>
      </c>
      <c r="E1995" s="15" t="s">
        <v>1</v>
      </c>
      <c r="F1995" s="288">
        <v>56</v>
      </c>
      <c r="G1995" s="37"/>
      <c r="H1995" s="43"/>
    </row>
    <row r="1996" spans="1:8" s="2" customFormat="1" ht="16.8" customHeight="1">
      <c r="A1996" s="37"/>
      <c r="B1996" s="43"/>
      <c r="C1996" s="283" t="s">
        <v>663</v>
      </c>
      <c r="D1996" s="284" t="s">
        <v>663</v>
      </c>
      <c r="E1996" s="285" t="s">
        <v>1</v>
      </c>
      <c r="F1996" s="286">
        <v>8.4</v>
      </c>
      <c r="G1996" s="37"/>
      <c r="H1996" s="43"/>
    </row>
    <row r="1997" spans="1:8" s="2" customFormat="1" ht="16.8" customHeight="1">
      <c r="A1997" s="37"/>
      <c r="B1997" s="43"/>
      <c r="C1997" s="287" t="s">
        <v>663</v>
      </c>
      <c r="D1997" s="287" t="s">
        <v>3538</v>
      </c>
      <c r="E1997" s="15" t="s">
        <v>1</v>
      </c>
      <c r="F1997" s="288">
        <v>8.4</v>
      </c>
      <c r="G1997" s="37"/>
      <c r="H1997" s="43"/>
    </row>
    <row r="1998" spans="1:8" s="2" customFormat="1" ht="16.8" customHeight="1">
      <c r="A1998" s="37"/>
      <c r="B1998" s="43"/>
      <c r="C1998" s="283" t="s">
        <v>2797</v>
      </c>
      <c r="D1998" s="284" t="s">
        <v>2797</v>
      </c>
      <c r="E1998" s="285" t="s">
        <v>1</v>
      </c>
      <c r="F1998" s="286">
        <v>56</v>
      </c>
      <c r="G1998" s="37"/>
      <c r="H1998" s="43"/>
    </row>
    <row r="1999" spans="1:8" s="2" customFormat="1" ht="16.8" customHeight="1">
      <c r="A1999" s="37"/>
      <c r="B1999" s="43"/>
      <c r="C1999" s="287" t="s">
        <v>2797</v>
      </c>
      <c r="D1999" s="287" t="s">
        <v>3532</v>
      </c>
      <c r="E1999" s="15" t="s">
        <v>1</v>
      </c>
      <c r="F1999" s="288">
        <v>56</v>
      </c>
      <c r="G1999" s="37"/>
      <c r="H1999" s="43"/>
    </row>
    <row r="2000" spans="1:8" s="2" customFormat="1" ht="16.8" customHeight="1">
      <c r="A2000" s="37"/>
      <c r="B2000" s="43"/>
      <c r="C2000" s="283" t="s">
        <v>3549</v>
      </c>
      <c r="D2000" s="284" t="s">
        <v>3549</v>
      </c>
      <c r="E2000" s="285" t="s">
        <v>1</v>
      </c>
      <c r="F2000" s="286">
        <v>2.8</v>
      </c>
      <c r="G2000" s="37"/>
      <c r="H2000" s="43"/>
    </row>
    <row r="2001" spans="1:8" s="2" customFormat="1" ht="16.8" customHeight="1">
      <c r="A2001" s="37"/>
      <c r="B2001" s="43"/>
      <c r="C2001" s="287" t="s">
        <v>3549</v>
      </c>
      <c r="D2001" s="287" t="s">
        <v>3550</v>
      </c>
      <c r="E2001" s="15" t="s">
        <v>1</v>
      </c>
      <c r="F2001" s="288">
        <v>2.8</v>
      </c>
      <c r="G2001" s="37"/>
      <c r="H2001" s="43"/>
    </row>
    <row r="2002" spans="1:8" s="2" customFormat="1" ht="16.8" customHeight="1">
      <c r="A2002" s="37"/>
      <c r="B2002" s="43"/>
      <c r="C2002" s="283" t="s">
        <v>1778</v>
      </c>
      <c r="D2002" s="284" t="s">
        <v>1778</v>
      </c>
      <c r="E2002" s="285" t="s">
        <v>1</v>
      </c>
      <c r="F2002" s="286">
        <v>1</v>
      </c>
      <c r="G2002" s="37"/>
      <c r="H2002" s="43"/>
    </row>
    <row r="2003" spans="1:8" s="2" customFormat="1" ht="16.8" customHeight="1">
      <c r="A2003" s="37"/>
      <c r="B2003" s="43"/>
      <c r="C2003" s="287" t="s">
        <v>1778</v>
      </c>
      <c r="D2003" s="287" t="s">
        <v>1945</v>
      </c>
      <c r="E2003" s="15" t="s">
        <v>1</v>
      </c>
      <c r="F2003" s="288">
        <v>1</v>
      </c>
      <c r="G2003" s="37"/>
      <c r="H2003" s="43"/>
    </row>
    <row r="2004" spans="1:8" s="2" customFormat="1" ht="16.8" customHeight="1">
      <c r="A2004" s="37"/>
      <c r="B2004" s="43"/>
      <c r="C2004" s="283" t="s">
        <v>701</v>
      </c>
      <c r="D2004" s="284" t="s">
        <v>701</v>
      </c>
      <c r="E2004" s="285" t="s">
        <v>1</v>
      </c>
      <c r="F2004" s="286">
        <v>2.8</v>
      </c>
      <c r="G2004" s="37"/>
      <c r="H2004" s="43"/>
    </row>
    <row r="2005" spans="1:8" s="2" customFormat="1" ht="16.8" customHeight="1">
      <c r="A2005" s="37"/>
      <c r="B2005" s="43"/>
      <c r="C2005" s="287" t="s">
        <v>701</v>
      </c>
      <c r="D2005" s="287" t="s">
        <v>3550</v>
      </c>
      <c r="E2005" s="15" t="s">
        <v>1</v>
      </c>
      <c r="F2005" s="288">
        <v>2.8</v>
      </c>
      <c r="G2005" s="37"/>
      <c r="H2005" s="43"/>
    </row>
    <row r="2006" spans="1:8" s="2" customFormat="1" ht="16.8" customHeight="1">
      <c r="A2006" s="37"/>
      <c r="B2006" s="43"/>
      <c r="C2006" s="283" t="s">
        <v>2228</v>
      </c>
      <c r="D2006" s="284" t="s">
        <v>2228</v>
      </c>
      <c r="E2006" s="285" t="s">
        <v>1</v>
      </c>
      <c r="F2006" s="286">
        <v>49</v>
      </c>
      <c r="G2006" s="37"/>
      <c r="H2006" s="43"/>
    </row>
    <row r="2007" spans="1:8" s="2" customFormat="1" ht="16.8" customHeight="1">
      <c r="A2007" s="37"/>
      <c r="B2007" s="43"/>
      <c r="C2007" s="287" t="s">
        <v>2228</v>
      </c>
      <c r="D2007" s="287" t="s">
        <v>3558</v>
      </c>
      <c r="E2007" s="15" t="s">
        <v>1</v>
      </c>
      <c r="F2007" s="288">
        <v>49</v>
      </c>
      <c r="G2007" s="37"/>
      <c r="H2007" s="43"/>
    </row>
    <row r="2008" spans="1:8" s="2" customFormat="1" ht="16.8" customHeight="1">
      <c r="A2008" s="37"/>
      <c r="B2008" s="43"/>
      <c r="C2008" s="283" t="s">
        <v>2232</v>
      </c>
      <c r="D2008" s="284" t="s">
        <v>2232</v>
      </c>
      <c r="E2008" s="285" t="s">
        <v>1</v>
      </c>
      <c r="F2008" s="286">
        <v>29</v>
      </c>
      <c r="G2008" s="37"/>
      <c r="H2008" s="43"/>
    </row>
    <row r="2009" spans="1:8" s="2" customFormat="1" ht="16.8" customHeight="1">
      <c r="A2009" s="37"/>
      <c r="B2009" s="43"/>
      <c r="C2009" s="287" t="s">
        <v>2232</v>
      </c>
      <c r="D2009" s="287" t="s">
        <v>3478</v>
      </c>
      <c r="E2009" s="15" t="s">
        <v>1</v>
      </c>
      <c r="F2009" s="288">
        <v>29</v>
      </c>
      <c r="G2009" s="37"/>
      <c r="H2009" s="43"/>
    </row>
    <row r="2010" spans="1:8" s="2" customFormat="1" ht="16.8" customHeight="1">
      <c r="A2010" s="37"/>
      <c r="B2010" s="43"/>
      <c r="C2010" s="283" t="s">
        <v>3047</v>
      </c>
      <c r="D2010" s="284" t="s">
        <v>3047</v>
      </c>
      <c r="E2010" s="285" t="s">
        <v>1</v>
      </c>
      <c r="F2010" s="286">
        <v>20</v>
      </c>
      <c r="G2010" s="37"/>
      <c r="H2010" s="43"/>
    </row>
    <row r="2011" spans="1:8" s="2" customFormat="1" ht="16.8" customHeight="1">
      <c r="A2011" s="37"/>
      <c r="B2011" s="43"/>
      <c r="C2011" s="287" t="s">
        <v>3047</v>
      </c>
      <c r="D2011" s="287" t="s">
        <v>1811</v>
      </c>
      <c r="E2011" s="15" t="s">
        <v>1</v>
      </c>
      <c r="F2011" s="288">
        <v>20</v>
      </c>
      <c r="G2011" s="37"/>
      <c r="H2011" s="43"/>
    </row>
    <row r="2012" spans="1:8" s="2" customFormat="1" ht="16.8" customHeight="1">
      <c r="A2012" s="37"/>
      <c r="B2012" s="43"/>
      <c r="C2012" s="283" t="s">
        <v>2245</v>
      </c>
      <c r="D2012" s="284" t="s">
        <v>2245</v>
      </c>
      <c r="E2012" s="285" t="s">
        <v>1</v>
      </c>
      <c r="F2012" s="286">
        <v>2</v>
      </c>
      <c r="G2012" s="37"/>
      <c r="H2012" s="43"/>
    </row>
    <row r="2013" spans="1:8" s="2" customFormat="1" ht="16.8" customHeight="1">
      <c r="A2013" s="37"/>
      <c r="B2013" s="43"/>
      <c r="C2013" s="287" t="s">
        <v>2245</v>
      </c>
      <c r="D2013" s="287" t="s">
        <v>3377</v>
      </c>
      <c r="E2013" s="15" t="s">
        <v>1</v>
      </c>
      <c r="F2013" s="288">
        <v>2</v>
      </c>
      <c r="G2013" s="37"/>
      <c r="H2013" s="43"/>
    </row>
    <row r="2014" spans="1:8" s="2" customFormat="1" ht="16.8" customHeight="1">
      <c r="A2014" s="37"/>
      <c r="B2014" s="43"/>
      <c r="C2014" s="283" t="s">
        <v>3575</v>
      </c>
      <c r="D2014" s="284" t="s">
        <v>3575</v>
      </c>
      <c r="E2014" s="285" t="s">
        <v>1</v>
      </c>
      <c r="F2014" s="286">
        <v>7</v>
      </c>
      <c r="G2014" s="37"/>
      <c r="H2014" s="43"/>
    </row>
    <row r="2015" spans="1:8" s="2" customFormat="1" ht="16.8" customHeight="1">
      <c r="A2015" s="37"/>
      <c r="B2015" s="43"/>
      <c r="C2015" s="287" t="s">
        <v>3575</v>
      </c>
      <c r="D2015" s="287" t="s">
        <v>1940</v>
      </c>
      <c r="E2015" s="15" t="s">
        <v>1</v>
      </c>
      <c r="F2015" s="288">
        <v>7</v>
      </c>
      <c r="G2015" s="37"/>
      <c r="H2015" s="43"/>
    </row>
    <row r="2016" spans="1:8" s="2" customFormat="1" ht="16.8" customHeight="1">
      <c r="A2016" s="37"/>
      <c r="B2016" s="43"/>
      <c r="C2016" s="283" t="s">
        <v>3580</v>
      </c>
      <c r="D2016" s="284" t="s">
        <v>3580</v>
      </c>
      <c r="E2016" s="285" t="s">
        <v>1</v>
      </c>
      <c r="F2016" s="286">
        <v>168</v>
      </c>
      <c r="G2016" s="37"/>
      <c r="H2016" s="43"/>
    </row>
    <row r="2017" spans="1:8" s="2" customFormat="1" ht="16.8" customHeight="1">
      <c r="A2017" s="37"/>
      <c r="B2017" s="43"/>
      <c r="C2017" s="287" t="s">
        <v>3580</v>
      </c>
      <c r="D2017" s="287" t="s">
        <v>3526</v>
      </c>
      <c r="E2017" s="15" t="s">
        <v>1</v>
      </c>
      <c r="F2017" s="288">
        <v>168</v>
      </c>
      <c r="G2017" s="37"/>
      <c r="H2017" s="43"/>
    </row>
    <row r="2018" spans="1:8" s="2" customFormat="1" ht="16.8" customHeight="1">
      <c r="A2018" s="37"/>
      <c r="B2018" s="43"/>
      <c r="C2018" s="283" t="s">
        <v>358</v>
      </c>
      <c r="D2018" s="284" t="s">
        <v>358</v>
      </c>
      <c r="E2018" s="285" t="s">
        <v>1</v>
      </c>
      <c r="F2018" s="286">
        <v>1</v>
      </c>
      <c r="G2018" s="37"/>
      <c r="H2018" s="43"/>
    </row>
    <row r="2019" spans="1:8" s="2" customFormat="1" ht="16.8" customHeight="1">
      <c r="A2019" s="37"/>
      <c r="B2019" s="43"/>
      <c r="C2019" s="287" t="s">
        <v>358</v>
      </c>
      <c r="D2019" s="287" t="s">
        <v>1945</v>
      </c>
      <c r="E2019" s="15" t="s">
        <v>1</v>
      </c>
      <c r="F2019" s="288">
        <v>1</v>
      </c>
      <c r="G2019" s="37"/>
      <c r="H2019" s="43"/>
    </row>
    <row r="2020" spans="1:8" s="2" customFormat="1" ht="16.8" customHeight="1">
      <c r="A2020" s="37"/>
      <c r="B2020" s="43"/>
      <c r="C2020" s="283" t="s">
        <v>1786</v>
      </c>
      <c r="D2020" s="284" t="s">
        <v>1786</v>
      </c>
      <c r="E2020" s="285" t="s">
        <v>1</v>
      </c>
      <c r="F2020" s="286">
        <v>2</v>
      </c>
      <c r="G2020" s="37"/>
      <c r="H2020" s="43"/>
    </row>
    <row r="2021" spans="1:8" s="2" customFormat="1" ht="16.8" customHeight="1">
      <c r="A2021" s="37"/>
      <c r="B2021" s="43"/>
      <c r="C2021" s="287" t="s">
        <v>1786</v>
      </c>
      <c r="D2021" s="287" t="s">
        <v>3377</v>
      </c>
      <c r="E2021" s="15" t="s">
        <v>1</v>
      </c>
      <c r="F2021" s="288">
        <v>2</v>
      </c>
      <c r="G2021" s="37"/>
      <c r="H2021" s="43"/>
    </row>
    <row r="2022" spans="1:8" s="2" customFormat="1" ht="16.8" customHeight="1">
      <c r="A2022" s="37"/>
      <c r="B2022" s="43"/>
      <c r="C2022" s="283" t="s">
        <v>1966</v>
      </c>
      <c r="D2022" s="284" t="s">
        <v>1966</v>
      </c>
      <c r="E2022" s="285" t="s">
        <v>1</v>
      </c>
      <c r="F2022" s="286">
        <v>1</v>
      </c>
      <c r="G2022" s="37"/>
      <c r="H2022" s="43"/>
    </row>
    <row r="2023" spans="1:8" s="2" customFormat="1" ht="16.8" customHeight="1">
      <c r="A2023" s="37"/>
      <c r="B2023" s="43"/>
      <c r="C2023" s="287" t="s">
        <v>1966</v>
      </c>
      <c r="D2023" s="287" t="s">
        <v>1945</v>
      </c>
      <c r="E2023" s="15" t="s">
        <v>1</v>
      </c>
      <c r="F2023" s="288">
        <v>1</v>
      </c>
      <c r="G2023" s="37"/>
      <c r="H2023" s="43"/>
    </row>
    <row r="2024" spans="1:8" s="2" customFormat="1" ht="16.8" customHeight="1">
      <c r="A2024" s="37"/>
      <c r="B2024" s="43"/>
      <c r="C2024" s="283" t="s">
        <v>1795</v>
      </c>
      <c r="D2024" s="284" t="s">
        <v>1795</v>
      </c>
      <c r="E2024" s="285" t="s">
        <v>1</v>
      </c>
      <c r="F2024" s="286">
        <v>2</v>
      </c>
      <c r="G2024" s="37"/>
      <c r="H2024" s="43"/>
    </row>
    <row r="2025" spans="1:8" s="2" customFormat="1" ht="16.8" customHeight="1">
      <c r="A2025" s="37"/>
      <c r="B2025" s="43"/>
      <c r="C2025" s="287" t="s">
        <v>1795</v>
      </c>
      <c r="D2025" s="287" t="s">
        <v>3377</v>
      </c>
      <c r="E2025" s="15" t="s">
        <v>1</v>
      </c>
      <c r="F2025" s="288">
        <v>2</v>
      </c>
      <c r="G2025" s="37"/>
      <c r="H2025" s="43"/>
    </row>
    <row r="2026" spans="1:8" s="2" customFormat="1" ht="16.8" customHeight="1">
      <c r="A2026" s="37"/>
      <c r="B2026" s="43"/>
      <c r="C2026" s="283" t="s">
        <v>2202</v>
      </c>
      <c r="D2026" s="284" t="s">
        <v>2202</v>
      </c>
      <c r="E2026" s="285" t="s">
        <v>1</v>
      </c>
      <c r="F2026" s="286">
        <v>105.75</v>
      </c>
      <c r="G2026" s="37"/>
      <c r="H2026" s="43"/>
    </row>
    <row r="2027" spans="1:8" s="2" customFormat="1" ht="16.8" customHeight="1">
      <c r="A2027" s="37"/>
      <c r="B2027" s="43"/>
      <c r="C2027" s="287" t="s">
        <v>2202</v>
      </c>
      <c r="D2027" s="287" t="s">
        <v>3519</v>
      </c>
      <c r="E2027" s="15" t="s">
        <v>1</v>
      </c>
      <c r="F2027" s="288">
        <v>105.75</v>
      </c>
      <c r="G2027" s="37"/>
      <c r="H2027" s="43"/>
    </row>
    <row r="2028" spans="1:8" s="2" customFormat="1" ht="26.4" customHeight="1">
      <c r="A2028" s="37"/>
      <c r="B2028" s="43"/>
      <c r="C2028" s="282" t="s">
        <v>3708</v>
      </c>
      <c r="D2028" s="282" t="s">
        <v>124</v>
      </c>
      <c r="E2028" s="37"/>
      <c r="F2028" s="37"/>
      <c r="G2028" s="37"/>
      <c r="H2028" s="43"/>
    </row>
    <row r="2029" spans="1:8" s="2" customFormat="1" ht="16.8" customHeight="1">
      <c r="A2029" s="37"/>
      <c r="B2029" s="43"/>
      <c r="C2029" s="283" t="s">
        <v>326</v>
      </c>
      <c r="D2029" s="284" t="s">
        <v>326</v>
      </c>
      <c r="E2029" s="285" t="s">
        <v>1</v>
      </c>
      <c r="F2029" s="286">
        <v>626.25</v>
      </c>
      <c r="G2029" s="37"/>
      <c r="H2029" s="43"/>
    </row>
    <row r="2030" spans="1:8" s="2" customFormat="1" ht="16.8" customHeight="1">
      <c r="A2030" s="37"/>
      <c r="B2030" s="43"/>
      <c r="C2030" s="287" t="s">
        <v>326</v>
      </c>
      <c r="D2030" s="287" t="s">
        <v>3623</v>
      </c>
      <c r="E2030" s="15" t="s">
        <v>1</v>
      </c>
      <c r="F2030" s="288">
        <v>626.25</v>
      </c>
      <c r="G2030" s="37"/>
      <c r="H2030" s="43"/>
    </row>
    <row r="2031" spans="1:8" s="2" customFormat="1" ht="16.8" customHeight="1">
      <c r="A2031" s="37"/>
      <c r="B2031" s="43"/>
      <c r="C2031" s="283" t="s">
        <v>233</v>
      </c>
      <c r="D2031" s="284" t="s">
        <v>233</v>
      </c>
      <c r="E2031" s="285" t="s">
        <v>1</v>
      </c>
      <c r="F2031" s="286">
        <v>0.251</v>
      </c>
      <c r="G2031" s="37"/>
      <c r="H2031" s="43"/>
    </row>
    <row r="2032" spans="1:8" s="2" customFormat="1" ht="16.8" customHeight="1">
      <c r="A2032" s="37"/>
      <c r="B2032" s="43"/>
      <c r="C2032" s="287" t="s">
        <v>233</v>
      </c>
      <c r="D2032" s="287" t="s">
        <v>3671</v>
      </c>
      <c r="E2032" s="15" t="s">
        <v>1</v>
      </c>
      <c r="F2032" s="288">
        <v>0.251</v>
      </c>
      <c r="G2032" s="37"/>
      <c r="H2032" s="43"/>
    </row>
    <row r="2033" spans="1:8" s="2" customFormat="1" ht="16.8" customHeight="1">
      <c r="A2033" s="37"/>
      <c r="B2033" s="43"/>
      <c r="C2033" s="283" t="s">
        <v>256</v>
      </c>
      <c r="D2033" s="284" t="s">
        <v>256</v>
      </c>
      <c r="E2033" s="285" t="s">
        <v>1</v>
      </c>
      <c r="F2033" s="286">
        <v>251</v>
      </c>
      <c r="G2033" s="37"/>
      <c r="H2033" s="43"/>
    </row>
    <row r="2034" spans="1:8" s="2" customFormat="1" ht="16.8" customHeight="1">
      <c r="A2034" s="37"/>
      <c r="B2034" s="43"/>
      <c r="C2034" s="287" t="s">
        <v>256</v>
      </c>
      <c r="D2034" s="287" t="s">
        <v>3676</v>
      </c>
      <c r="E2034" s="15" t="s">
        <v>1</v>
      </c>
      <c r="F2034" s="288">
        <v>251</v>
      </c>
      <c r="G2034" s="37"/>
      <c r="H2034" s="43"/>
    </row>
    <row r="2035" spans="1:8" s="2" customFormat="1" ht="16.8" customHeight="1">
      <c r="A2035" s="37"/>
      <c r="B2035" s="43"/>
      <c r="C2035" s="283" t="s">
        <v>418</v>
      </c>
      <c r="D2035" s="284" t="s">
        <v>418</v>
      </c>
      <c r="E2035" s="285" t="s">
        <v>1</v>
      </c>
      <c r="F2035" s="286">
        <v>2505</v>
      </c>
      <c r="G2035" s="37"/>
      <c r="H2035" s="43"/>
    </row>
    <row r="2036" spans="1:8" s="2" customFormat="1" ht="16.8" customHeight="1">
      <c r="A2036" s="37"/>
      <c r="B2036" s="43"/>
      <c r="C2036" s="287" t="s">
        <v>418</v>
      </c>
      <c r="D2036" s="287" t="s">
        <v>3681</v>
      </c>
      <c r="E2036" s="15" t="s">
        <v>1</v>
      </c>
      <c r="F2036" s="288">
        <v>2505</v>
      </c>
      <c r="G2036" s="37"/>
      <c r="H2036" s="43"/>
    </row>
    <row r="2037" spans="1:8" s="2" customFormat="1" ht="16.8" customHeight="1">
      <c r="A2037" s="37"/>
      <c r="B2037" s="43"/>
      <c r="C2037" s="283" t="s">
        <v>443</v>
      </c>
      <c r="D2037" s="284" t="s">
        <v>443</v>
      </c>
      <c r="E2037" s="285" t="s">
        <v>1</v>
      </c>
      <c r="F2037" s="286">
        <v>37.575</v>
      </c>
      <c r="G2037" s="37"/>
      <c r="H2037" s="43"/>
    </row>
    <row r="2038" spans="1:8" s="2" customFormat="1" ht="16.8" customHeight="1">
      <c r="A2038" s="37"/>
      <c r="B2038" s="43"/>
      <c r="C2038" s="287" t="s">
        <v>443</v>
      </c>
      <c r="D2038" s="287" t="s">
        <v>3689</v>
      </c>
      <c r="E2038" s="15" t="s">
        <v>1</v>
      </c>
      <c r="F2038" s="288">
        <v>37.575</v>
      </c>
      <c r="G2038" s="37"/>
      <c r="H2038" s="43"/>
    </row>
    <row r="2039" spans="1:8" s="2" customFormat="1" ht="16.8" customHeight="1">
      <c r="A2039" s="37"/>
      <c r="B2039" s="43"/>
      <c r="C2039" s="283" t="s">
        <v>334</v>
      </c>
      <c r="D2039" s="284" t="s">
        <v>334</v>
      </c>
      <c r="E2039" s="285" t="s">
        <v>1</v>
      </c>
      <c r="F2039" s="286">
        <v>1252.5</v>
      </c>
      <c r="G2039" s="37"/>
      <c r="H2039" s="43"/>
    </row>
    <row r="2040" spans="1:8" s="2" customFormat="1" ht="16.8" customHeight="1">
      <c r="A2040" s="37"/>
      <c r="B2040" s="43"/>
      <c r="C2040" s="287" t="s">
        <v>334</v>
      </c>
      <c r="D2040" s="287" t="s">
        <v>3629</v>
      </c>
      <c r="E2040" s="15" t="s">
        <v>1</v>
      </c>
      <c r="F2040" s="288">
        <v>1252.5</v>
      </c>
      <c r="G2040" s="37"/>
      <c r="H2040" s="43"/>
    </row>
    <row r="2041" spans="1:8" s="2" customFormat="1" ht="16.8" customHeight="1">
      <c r="A2041" s="37"/>
      <c r="B2041" s="43"/>
      <c r="C2041" s="283" t="s">
        <v>1776</v>
      </c>
      <c r="D2041" s="284" t="s">
        <v>1776</v>
      </c>
      <c r="E2041" s="285" t="s">
        <v>1</v>
      </c>
      <c r="F2041" s="286">
        <v>25.05</v>
      </c>
      <c r="G2041" s="37"/>
      <c r="H2041" s="43"/>
    </row>
    <row r="2042" spans="1:8" s="2" customFormat="1" ht="16.8" customHeight="1">
      <c r="A2042" s="37"/>
      <c r="B2042" s="43"/>
      <c r="C2042" s="287" t="s">
        <v>1776</v>
      </c>
      <c r="D2042" s="287" t="s">
        <v>3642</v>
      </c>
      <c r="E2042" s="15" t="s">
        <v>1</v>
      </c>
      <c r="F2042" s="288">
        <v>25.05</v>
      </c>
      <c r="G2042" s="37"/>
      <c r="H2042" s="43"/>
    </row>
    <row r="2043" spans="1:8" s="2" customFormat="1" ht="16.8" customHeight="1">
      <c r="A2043" s="37"/>
      <c r="B2043" s="43"/>
      <c r="C2043" s="283" t="s">
        <v>365</v>
      </c>
      <c r="D2043" s="284" t="s">
        <v>365</v>
      </c>
      <c r="E2043" s="285" t="s">
        <v>1</v>
      </c>
      <c r="F2043" s="286">
        <v>75.15</v>
      </c>
      <c r="G2043" s="37"/>
      <c r="H2043" s="43"/>
    </row>
    <row r="2044" spans="1:8" s="2" customFormat="1" ht="16.8" customHeight="1">
      <c r="A2044" s="37"/>
      <c r="B2044" s="43"/>
      <c r="C2044" s="287" t="s">
        <v>365</v>
      </c>
      <c r="D2044" s="287" t="s">
        <v>3648</v>
      </c>
      <c r="E2044" s="15" t="s">
        <v>1</v>
      </c>
      <c r="F2044" s="288">
        <v>75.15</v>
      </c>
      <c r="G2044" s="37"/>
      <c r="H2044" s="43"/>
    </row>
    <row r="2045" spans="1:8" s="2" customFormat="1" ht="16.8" customHeight="1">
      <c r="A2045" s="37"/>
      <c r="B2045" s="43"/>
      <c r="C2045" s="283" t="s">
        <v>328</v>
      </c>
      <c r="D2045" s="284" t="s">
        <v>328</v>
      </c>
      <c r="E2045" s="285" t="s">
        <v>1</v>
      </c>
      <c r="F2045" s="286">
        <v>626.25</v>
      </c>
      <c r="G2045" s="37"/>
      <c r="H2045" s="43"/>
    </row>
    <row r="2046" spans="1:8" s="2" customFormat="1" ht="16.8" customHeight="1">
      <c r="A2046" s="37"/>
      <c r="B2046" s="43"/>
      <c r="C2046" s="287" t="s">
        <v>328</v>
      </c>
      <c r="D2046" s="287" t="s">
        <v>3624</v>
      </c>
      <c r="E2046" s="15" t="s">
        <v>1</v>
      </c>
      <c r="F2046" s="288">
        <v>626.25</v>
      </c>
      <c r="G2046" s="37"/>
      <c r="H2046" s="43"/>
    </row>
    <row r="2047" spans="1:8" s="2" customFormat="1" ht="16.8" customHeight="1">
      <c r="A2047" s="37"/>
      <c r="B2047" s="43"/>
      <c r="C2047" s="283" t="s">
        <v>258</v>
      </c>
      <c r="D2047" s="284" t="s">
        <v>258</v>
      </c>
      <c r="E2047" s="285" t="s">
        <v>1</v>
      </c>
      <c r="F2047" s="286">
        <v>251</v>
      </c>
      <c r="G2047" s="37"/>
      <c r="H2047" s="43"/>
    </row>
    <row r="2048" spans="1:8" s="2" customFormat="1" ht="16.8" customHeight="1">
      <c r="A2048" s="37"/>
      <c r="B2048" s="43"/>
      <c r="C2048" s="287" t="s">
        <v>258</v>
      </c>
      <c r="D2048" s="287" t="s">
        <v>3677</v>
      </c>
      <c r="E2048" s="15" t="s">
        <v>1</v>
      </c>
      <c r="F2048" s="288">
        <v>251</v>
      </c>
      <c r="G2048" s="37"/>
      <c r="H2048" s="43"/>
    </row>
    <row r="2049" spans="1:8" s="2" customFormat="1" ht="16.8" customHeight="1">
      <c r="A2049" s="37"/>
      <c r="B2049" s="43"/>
      <c r="C2049" s="283" t="s">
        <v>2080</v>
      </c>
      <c r="D2049" s="284" t="s">
        <v>2080</v>
      </c>
      <c r="E2049" s="285" t="s">
        <v>1</v>
      </c>
      <c r="F2049" s="286">
        <v>2505</v>
      </c>
      <c r="G2049" s="37"/>
      <c r="H2049" s="43"/>
    </row>
    <row r="2050" spans="1:8" s="2" customFormat="1" ht="16.8" customHeight="1">
      <c r="A2050" s="37"/>
      <c r="B2050" s="43"/>
      <c r="C2050" s="287" t="s">
        <v>2080</v>
      </c>
      <c r="D2050" s="287" t="s">
        <v>3682</v>
      </c>
      <c r="E2050" s="15" t="s">
        <v>1</v>
      </c>
      <c r="F2050" s="288">
        <v>2505</v>
      </c>
      <c r="G2050" s="37"/>
      <c r="H2050" s="43"/>
    </row>
    <row r="2051" spans="1:8" s="2" customFormat="1" ht="16.8" customHeight="1">
      <c r="A2051" s="37"/>
      <c r="B2051" s="43"/>
      <c r="C2051" s="283" t="s">
        <v>1765</v>
      </c>
      <c r="D2051" s="284" t="s">
        <v>1765</v>
      </c>
      <c r="E2051" s="285" t="s">
        <v>1</v>
      </c>
      <c r="F2051" s="286">
        <v>1252.5</v>
      </c>
      <c r="G2051" s="37"/>
      <c r="H2051" s="43"/>
    </row>
    <row r="2052" spans="1:8" s="2" customFormat="1" ht="16.8" customHeight="1">
      <c r="A2052" s="37"/>
      <c r="B2052" s="43"/>
      <c r="C2052" s="287" t="s">
        <v>1765</v>
      </c>
      <c r="D2052" s="287" t="s">
        <v>3630</v>
      </c>
      <c r="E2052" s="15" t="s">
        <v>1</v>
      </c>
      <c r="F2052" s="288">
        <v>1252.5</v>
      </c>
      <c r="G2052" s="37"/>
      <c r="H2052" s="43"/>
    </row>
    <row r="2053" spans="1:8" s="2" customFormat="1" ht="16.8" customHeight="1">
      <c r="A2053" s="37"/>
      <c r="B2053" s="43"/>
      <c r="C2053" s="283" t="s">
        <v>1786</v>
      </c>
      <c r="D2053" s="284" t="s">
        <v>1786</v>
      </c>
      <c r="E2053" s="285" t="s">
        <v>1</v>
      </c>
      <c r="F2053" s="286">
        <v>75.15</v>
      </c>
      <c r="G2053" s="37"/>
      <c r="H2053" s="43"/>
    </row>
    <row r="2054" spans="1:8" s="2" customFormat="1" ht="16.8" customHeight="1">
      <c r="A2054" s="37"/>
      <c r="B2054" s="43"/>
      <c r="C2054" s="287" t="s">
        <v>1786</v>
      </c>
      <c r="D2054" s="287" t="s">
        <v>3649</v>
      </c>
      <c r="E2054" s="15" t="s">
        <v>1</v>
      </c>
      <c r="F2054" s="288">
        <v>75.15</v>
      </c>
      <c r="G2054" s="37"/>
      <c r="H2054" s="43"/>
    </row>
    <row r="2055" spans="1:8" s="2" customFormat="1" ht="7.4" customHeight="1">
      <c r="A2055" s="37"/>
      <c r="B2055" s="169"/>
      <c r="C2055" s="170"/>
      <c r="D2055" s="170"/>
      <c r="E2055" s="170"/>
      <c r="F2055" s="170"/>
      <c r="G2055" s="170"/>
      <c r="H2055" s="43"/>
    </row>
    <row r="2056" spans="1:8" s="2" customFormat="1" ht="12">
      <c r="A2056" s="37"/>
      <c r="B2056" s="37"/>
      <c r="C2056" s="37"/>
      <c r="D2056" s="37"/>
      <c r="E2056" s="37"/>
      <c r="F2056" s="37"/>
      <c r="G2056" s="37"/>
      <c r="H2056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ROUND((SUM(BE121:BE189)),2)</f>
        <v>0</v>
      </c>
      <c r="G33" s="37"/>
      <c r="H33" s="37"/>
      <c r="I33" s="154">
        <v>0.21</v>
      </c>
      <c r="J33" s="153">
        <f>ROUND(((SUM(BE121:BE189))*I33),2)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ROUND((SUM(BF121:BF189)),2)</f>
        <v>0</v>
      </c>
      <c r="G34" s="37"/>
      <c r="H34" s="37"/>
      <c r="I34" s="154">
        <v>0.15</v>
      </c>
      <c r="J34" s="153">
        <f>ROUND(((SUM(BF121:BF189))*I34),2)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ROUND((SUM(BG121:BG189)),2)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ROUND((SUM(BH121:BH189)),2)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ROUND((SUM(BI121:BI189)),2)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00 -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133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134</v>
      </c>
      <c r="E98" s="181"/>
      <c r="F98" s="181"/>
      <c r="G98" s="181"/>
      <c r="H98" s="181"/>
      <c r="I98" s="181"/>
      <c r="J98" s="182">
        <f>J136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135</v>
      </c>
      <c r="E99" s="181"/>
      <c r="F99" s="181"/>
      <c r="G99" s="181"/>
      <c r="H99" s="181"/>
      <c r="I99" s="181"/>
      <c r="J99" s="182">
        <f>J143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136</v>
      </c>
      <c r="E100" s="181"/>
      <c r="F100" s="181"/>
      <c r="G100" s="181"/>
      <c r="H100" s="181"/>
      <c r="I100" s="181"/>
      <c r="J100" s="182">
        <f>J179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137</v>
      </c>
      <c r="E101" s="181"/>
      <c r="F101" s="181"/>
      <c r="G101" s="181"/>
      <c r="H101" s="181"/>
      <c r="I101" s="181"/>
      <c r="J101" s="182">
        <f>J186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1" t="s">
        <v>138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0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Bečva, Hranice - PPO města - oprava 01/2021</v>
      </c>
      <c r="F111" s="30"/>
      <c r="G111" s="30"/>
      <c r="H111" s="30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127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 00 - Vedlejší rozpočtové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0" t="s">
        <v>22</v>
      </c>
      <c r="D115" s="39"/>
      <c r="E115" s="39"/>
      <c r="F115" s="25" t="str">
        <f>F12</f>
        <v xml:space="preserve"> </v>
      </c>
      <c r="G115" s="39"/>
      <c r="H115" s="39"/>
      <c r="I115" s="30" t="s">
        <v>24</v>
      </c>
      <c r="J115" s="78" t="str">
        <f>IF(J12="","",J12)</f>
        <v>5. 1. 2021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0" t="s">
        <v>30</v>
      </c>
      <c r="D117" s="39"/>
      <c r="E117" s="39"/>
      <c r="F117" s="25" t="str">
        <f>E15</f>
        <v>Povodí Moravy, s.p.</v>
      </c>
      <c r="G117" s="39"/>
      <c r="H117" s="39"/>
      <c r="I117" s="30" t="s">
        <v>36</v>
      </c>
      <c r="J117" s="35" t="str">
        <f>E21</f>
        <v>Dopravoprojekt Brno a.s.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0" t="s">
        <v>34</v>
      </c>
      <c r="D118" s="39"/>
      <c r="E118" s="39"/>
      <c r="F118" s="25" t="str">
        <f>IF(E18="","",E18)</f>
        <v>Vyplň údaj</v>
      </c>
      <c r="G118" s="39"/>
      <c r="H118" s="39"/>
      <c r="I118" s="30" t="s">
        <v>39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84"/>
      <c r="B120" s="185"/>
      <c r="C120" s="186" t="s">
        <v>139</v>
      </c>
      <c r="D120" s="187" t="s">
        <v>67</v>
      </c>
      <c r="E120" s="187" t="s">
        <v>63</v>
      </c>
      <c r="F120" s="187" t="s">
        <v>64</v>
      </c>
      <c r="G120" s="187" t="s">
        <v>140</v>
      </c>
      <c r="H120" s="187" t="s">
        <v>141</v>
      </c>
      <c r="I120" s="187" t="s">
        <v>142</v>
      </c>
      <c r="J120" s="188" t="s">
        <v>131</v>
      </c>
      <c r="K120" s="189" t="s">
        <v>143</v>
      </c>
      <c r="L120" s="190"/>
      <c r="M120" s="99" t="s">
        <v>1</v>
      </c>
      <c r="N120" s="100" t="s">
        <v>46</v>
      </c>
      <c r="O120" s="100" t="s">
        <v>144</v>
      </c>
      <c r="P120" s="100" t="s">
        <v>145</v>
      </c>
      <c r="Q120" s="100" t="s">
        <v>146</v>
      </c>
      <c r="R120" s="100" t="s">
        <v>147</v>
      </c>
      <c r="S120" s="100" t="s">
        <v>148</v>
      </c>
      <c r="T120" s="101" t="s">
        <v>149</v>
      </c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63" s="2" customFormat="1" ht="22.8" customHeight="1">
      <c r="A121" s="37"/>
      <c r="B121" s="38"/>
      <c r="C121" s="106" t="s">
        <v>150</v>
      </c>
      <c r="D121" s="39"/>
      <c r="E121" s="39"/>
      <c r="F121" s="39"/>
      <c r="G121" s="39"/>
      <c r="H121" s="39"/>
      <c r="I121" s="39"/>
      <c r="J121" s="191">
        <f>BK121</f>
        <v>0</v>
      </c>
      <c r="K121" s="39"/>
      <c r="L121" s="43"/>
      <c r="M121" s="102"/>
      <c r="N121" s="192"/>
      <c r="O121" s="103"/>
      <c r="P121" s="193">
        <f>P122+P136+P143+P179+P186</f>
        <v>0</v>
      </c>
      <c r="Q121" s="103"/>
      <c r="R121" s="193">
        <f>R122+R136+R143+R179+R186</f>
        <v>0</v>
      </c>
      <c r="S121" s="103"/>
      <c r="T121" s="194">
        <f>T122+T136+T143+T179+T186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5" t="s">
        <v>81</v>
      </c>
      <c r="AU121" s="15" t="s">
        <v>92</v>
      </c>
      <c r="BK121" s="195">
        <f>BK122+BK136+BK143+BK179+BK186</f>
        <v>0</v>
      </c>
    </row>
    <row r="122" spans="1:63" s="11" customFormat="1" ht="25.9" customHeight="1">
      <c r="A122" s="11"/>
      <c r="B122" s="196"/>
      <c r="C122" s="197"/>
      <c r="D122" s="198" t="s">
        <v>81</v>
      </c>
      <c r="E122" s="199" t="s">
        <v>151</v>
      </c>
      <c r="F122" s="199" t="s">
        <v>152</v>
      </c>
      <c r="G122" s="197"/>
      <c r="H122" s="197"/>
      <c r="I122" s="200"/>
      <c r="J122" s="201">
        <f>BK122</f>
        <v>0</v>
      </c>
      <c r="K122" s="197"/>
      <c r="L122" s="202"/>
      <c r="M122" s="203"/>
      <c r="N122" s="204"/>
      <c r="O122" s="204"/>
      <c r="P122" s="205">
        <f>SUM(P123:P135)</f>
        <v>0</v>
      </c>
      <c r="Q122" s="204"/>
      <c r="R122" s="205">
        <f>SUM(R123:R135)</f>
        <v>0</v>
      </c>
      <c r="S122" s="204"/>
      <c r="T122" s="206">
        <f>SUM(T123:T135)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7" t="s">
        <v>153</v>
      </c>
      <c r="AT122" s="208" t="s">
        <v>81</v>
      </c>
      <c r="AU122" s="208" t="s">
        <v>82</v>
      </c>
      <c r="AY122" s="207" t="s">
        <v>154</v>
      </c>
      <c r="BK122" s="209">
        <f>SUM(BK123:BK135)</f>
        <v>0</v>
      </c>
    </row>
    <row r="123" spans="1:65" s="2" customFormat="1" ht="24.15" customHeight="1">
      <c r="A123" s="37"/>
      <c r="B123" s="38"/>
      <c r="C123" s="210" t="s">
        <v>90</v>
      </c>
      <c r="D123" s="210" t="s">
        <v>155</v>
      </c>
      <c r="E123" s="211" t="s">
        <v>156</v>
      </c>
      <c r="F123" s="212" t="s">
        <v>157</v>
      </c>
      <c r="G123" s="213" t="s">
        <v>158</v>
      </c>
      <c r="H123" s="214">
        <v>1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47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153</v>
      </c>
      <c r="AT123" s="222" t="s">
        <v>155</v>
      </c>
      <c r="AU123" s="222" t="s">
        <v>90</v>
      </c>
      <c r="AY123" s="15" t="s">
        <v>154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5" t="s">
        <v>90</v>
      </c>
      <c r="BK123" s="223">
        <f>ROUND(I123*H123,2)</f>
        <v>0</v>
      </c>
      <c r="BL123" s="15" t="s">
        <v>153</v>
      </c>
      <c r="BM123" s="222" t="s">
        <v>159</v>
      </c>
    </row>
    <row r="124" spans="1:47" s="2" customFormat="1" ht="12">
      <c r="A124" s="37"/>
      <c r="B124" s="38"/>
      <c r="C124" s="39"/>
      <c r="D124" s="224" t="s">
        <v>160</v>
      </c>
      <c r="E124" s="39"/>
      <c r="F124" s="225" t="s">
        <v>161</v>
      </c>
      <c r="G124" s="39"/>
      <c r="H124" s="39"/>
      <c r="I124" s="226"/>
      <c r="J124" s="39"/>
      <c r="K124" s="39"/>
      <c r="L124" s="43"/>
      <c r="M124" s="227"/>
      <c r="N124" s="22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5" t="s">
        <v>160</v>
      </c>
      <c r="AU124" s="15" t="s">
        <v>90</v>
      </c>
    </row>
    <row r="125" spans="1:65" s="2" customFormat="1" ht="24.15" customHeight="1">
      <c r="A125" s="37"/>
      <c r="B125" s="38"/>
      <c r="C125" s="210" t="s">
        <v>162</v>
      </c>
      <c r="D125" s="210" t="s">
        <v>155</v>
      </c>
      <c r="E125" s="211" t="s">
        <v>163</v>
      </c>
      <c r="F125" s="212" t="s">
        <v>164</v>
      </c>
      <c r="G125" s="213" t="s">
        <v>158</v>
      </c>
      <c r="H125" s="214">
        <v>1</v>
      </c>
      <c r="I125" s="215"/>
      <c r="J125" s="216">
        <f>ROUND(I125*H125,2)</f>
        <v>0</v>
      </c>
      <c r="K125" s="217"/>
      <c r="L125" s="43"/>
      <c r="M125" s="218" t="s">
        <v>1</v>
      </c>
      <c r="N125" s="219" t="s">
        <v>47</v>
      </c>
      <c r="O125" s="90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153</v>
      </c>
      <c r="AT125" s="222" t="s">
        <v>155</v>
      </c>
      <c r="AU125" s="222" t="s">
        <v>90</v>
      </c>
      <c r="AY125" s="15" t="s">
        <v>154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5" t="s">
        <v>90</v>
      </c>
      <c r="BK125" s="223">
        <f>ROUND(I125*H125,2)</f>
        <v>0</v>
      </c>
      <c r="BL125" s="15" t="s">
        <v>153</v>
      </c>
      <c r="BM125" s="222" t="s">
        <v>165</v>
      </c>
    </row>
    <row r="126" spans="1:47" s="2" customFormat="1" ht="12">
      <c r="A126" s="37"/>
      <c r="B126" s="38"/>
      <c r="C126" s="39"/>
      <c r="D126" s="224" t="s">
        <v>160</v>
      </c>
      <c r="E126" s="39"/>
      <c r="F126" s="225" t="s">
        <v>166</v>
      </c>
      <c r="G126" s="39"/>
      <c r="H126" s="39"/>
      <c r="I126" s="226"/>
      <c r="J126" s="39"/>
      <c r="K126" s="39"/>
      <c r="L126" s="43"/>
      <c r="M126" s="227"/>
      <c r="N126" s="228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5" t="s">
        <v>160</v>
      </c>
      <c r="AU126" s="15" t="s">
        <v>90</v>
      </c>
    </row>
    <row r="127" spans="1:65" s="2" customFormat="1" ht="14.4" customHeight="1">
      <c r="A127" s="37"/>
      <c r="B127" s="38"/>
      <c r="C127" s="210" t="s">
        <v>167</v>
      </c>
      <c r="D127" s="210" t="s">
        <v>155</v>
      </c>
      <c r="E127" s="211" t="s">
        <v>168</v>
      </c>
      <c r="F127" s="212" t="s">
        <v>169</v>
      </c>
      <c r="G127" s="213" t="s">
        <v>158</v>
      </c>
      <c r="H127" s="214">
        <v>1</v>
      </c>
      <c r="I127" s="215"/>
      <c r="J127" s="216">
        <f>ROUND(I127*H127,2)</f>
        <v>0</v>
      </c>
      <c r="K127" s="217"/>
      <c r="L127" s="43"/>
      <c r="M127" s="218" t="s">
        <v>1</v>
      </c>
      <c r="N127" s="219" t="s">
        <v>47</v>
      </c>
      <c r="O127" s="90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153</v>
      </c>
      <c r="AT127" s="222" t="s">
        <v>155</v>
      </c>
      <c r="AU127" s="222" t="s">
        <v>90</v>
      </c>
      <c r="AY127" s="15" t="s">
        <v>154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5" t="s">
        <v>90</v>
      </c>
      <c r="BK127" s="223">
        <f>ROUND(I127*H127,2)</f>
        <v>0</v>
      </c>
      <c r="BL127" s="15" t="s">
        <v>153</v>
      </c>
      <c r="BM127" s="222" t="s">
        <v>170</v>
      </c>
    </row>
    <row r="128" spans="1:47" s="2" customFormat="1" ht="12">
      <c r="A128" s="37"/>
      <c r="B128" s="38"/>
      <c r="C128" s="39"/>
      <c r="D128" s="224" t="s">
        <v>160</v>
      </c>
      <c r="E128" s="39"/>
      <c r="F128" s="225" t="s">
        <v>171</v>
      </c>
      <c r="G128" s="39"/>
      <c r="H128" s="39"/>
      <c r="I128" s="226"/>
      <c r="J128" s="39"/>
      <c r="K128" s="39"/>
      <c r="L128" s="43"/>
      <c r="M128" s="227"/>
      <c r="N128" s="22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5" t="s">
        <v>160</v>
      </c>
      <c r="AU128" s="15" t="s">
        <v>90</v>
      </c>
    </row>
    <row r="129" spans="1:65" s="2" customFormat="1" ht="14.4" customHeight="1">
      <c r="A129" s="37"/>
      <c r="B129" s="38"/>
      <c r="C129" s="210" t="s">
        <v>153</v>
      </c>
      <c r="D129" s="210" t="s">
        <v>155</v>
      </c>
      <c r="E129" s="211" t="s">
        <v>172</v>
      </c>
      <c r="F129" s="212" t="s">
        <v>173</v>
      </c>
      <c r="G129" s="213" t="s">
        <v>158</v>
      </c>
      <c r="H129" s="214">
        <v>1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47</v>
      </c>
      <c r="O129" s="90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153</v>
      </c>
      <c r="AT129" s="222" t="s">
        <v>155</v>
      </c>
      <c r="AU129" s="222" t="s">
        <v>90</v>
      </c>
      <c r="AY129" s="15" t="s">
        <v>154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5" t="s">
        <v>90</v>
      </c>
      <c r="BK129" s="223">
        <f>ROUND(I129*H129,2)</f>
        <v>0</v>
      </c>
      <c r="BL129" s="15" t="s">
        <v>153</v>
      </c>
      <c r="BM129" s="222" t="s">
        <v>174</v>
      </c>
    </row>
    <row r="130" spans="1:47" s="2" customFormat="1" ht="12">
      <c r="A130" s="37"/>
      <c r="B130" s="38"/>
      <c r="C130" s="39"/>
      <c r="D130" s="224" t="s">
        <v>160</v>
      </c>
      <c r="E130" s="39"/>
      <c r="F130" s="225" t="s">
        <v>175</v>
      </c>
      <c r="G130" s="39"/>
      <c r="H130" s="39"/>
      <c r="I130" s="226"/>
      <c r="J130" s="39"/>
      <c r="K130" s="39"/>
      <c r="L130" s="43"/>
      <c r="M130" s="227"/>
      <c r="N130" s="22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160</v>
      </c>
      <c r="AU130" s="15" t="s">
        <v>90</v>
      </c>
    </row>
    <row r="131" spans="1:65" s="2" customFormat="1" ht="37.8" customHeight="1">
      <c r="A131" s="37"/>
      <c r="B131" s="38"/>
      <c r="C131" s="210" t="s">
        <v>176</v>
      </c>
      <c r="D131" s="210" t="s">
        <v>155</v>
      </c>
      <c r="E131" s="211" t="s">
        <v>177</v>
      </c>
      <c r="F131" s="212" t="s">
        <v>178</v>
      </c>
      <c r="G131" s="213" t="s">
        <v>158</v>
      </c>
      <c r="H131" s="214">
        <v>1</v>
      </c>
      <c r="I131" s="215"/>
      <c r="J131" s="216">
        <f>ROUND(I131*H131,2)</f>
        <v>0</v>
      </c>
      <c r="K131" s="217"/>
      <c r="L131" s="43"/>
      <c r="M131" s="218" t="s">
        <v>1</v>
      </c>
      <c r="N131" s="219" t="s">
        <v>47</v>
      </c>
      <c r="O131" s="90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153</v>
      </c>
      <c r="AT131" s="222" t="s">
        <v>155</v>
      </c>
      <c r="AU131" s="222" t="s">
        <v>90</v>
      </c>
      <c r="AY131" s="15" t="s">
        <v>154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90</v>
      </c>
      <c r="BK131" s="223">
        <f>ROUND(I131*H131,2)</f>
        <v>0</v>
      </c>
      <c r="BL131" s="15" t="s">
        <v>153</v>
      </c>
      <c r="BM131" s="222" t="s">
        <v>179</v>
      </c>
    </row>
    <row r="132" spans="1:47" s="2" customFormat="1" ht="12">
      <c r="A132" s="37"/>
      <c r="B132" s="38"/>
      <c r="C132" s="39"/>
      <c r="D132" s="224" t="s">
        <v>160</v>
      </c>
      <c r="E132" s="39"/>
      <c r="F132" s="225" t="s">
        <v>180</v>
      </c>
      <c r="G132" s="39"/>
      <c r="H132" s="39"/>
      <c r="I132" s="226"/>
      <c r="J132" s="39"/>
      <c r="K132" s="39"/>
      <c r="L132" s="43"/>
      <c r="M132" s="227"/>
      <c r="N132" s="22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160</v>
      </c>
      <c r="AU132" s="15" t="s">
        <v>90</v>
      </c>
    </row>
    <row r="133" spans="1:65" s="2" customFormat="1" ht="37.8" customHeight="1">
      <c r="A133" s="37"/>
      <c r="B133" s="38"/>
      <c r="C133" s="210" t="s">
        <v>181</v>
      </c>
      <c r="D133" s="210" t="s">
        <v>155</v>
      </c>
      <c r="E133" s="211" t="s">
        <v>182</v>
      </c>
      <c r="F133" s="212" t="s">
        <v>183</v>
      </c>
      <c r="G133" s="213" t="s">
        <v>158</v>
      </c>
      <c r="H133" s="214">
        <v>1</v>
      </c>
      <c r="I133" s="215"/>
      <c r="J133" s="216">
        <f>ROUND(I133*H133,2)</f>
        <v>0</v>
      </c>
      <c r="K133" s="217"/>
      <c r="L133" s="43"/>
      <c r="M133" s="218" t="s">
        <v>1</v>
      </c>
      <c r="N133" s="219" t="s">
        <v>47</v>
      </c>
      <c r="O133" s="90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153</v>
      </c>
      <c r="AT133" s="222" t="s">
        <v>155</v>
      </c>
      <c r="AU133" s="222" t="s">
        <v>90</v>
      </c>
      <c r="AY133" s="15" t="s">
        <v>154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5" t="s">
        <v>90</v>
      </c>
      <c r="BK133" s="223">
        <f>ROUND(I133*H133,2)</f>
        <v>0</v>
      </c>
      <c r="BL133" s="15" t="s">
        <v>153</v>
      </c>
      <c r="BM133" s="222" t="s">
        <v>184</v>
      </c>
    </row>
    <row r="134" spans="1:65" s="2" customFormat="1" ht="14.4" customHeight="1">
      <c r="A134" s="37"/>
      <c r="B134" s="38"/>
      <c r="C134" s="210" t="s">
        <v>185</v>
      </c>
      <c r="D134" s="210" t="s">
        <v>155</v>
      </c>
      <c r="E134" s="211" t="s">
        <v>186</v>
      </c>
      <c r="F134" s="212" t="s">
        <v>187</v>
      </c>
      <c r="G134" s="213" t="s">
        <v>158</v>
      </c>
      <c r="H134" s="214">
        <v>1</v>
      </c>
      <c r="I134" s="215"/>
      <c r="J134" s="216">
        <f>ROUND(I134*H134,2)</f>
        <v>0</v>
      </c>
      <c r="K134" s="217"/>
      <c r="L134" s="43"/>
      <c r="M134" s="218" t="s">
        <v>1</v>
      </c>
      <c r="N134" s="219" t="s">
        <v>47</v>
      </c>
      <c r="O134" s="90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153</v>
      </c>
      <c r="AT134" s="222" t="s">
        <v>155</v>
      </c>
      <c r="AU134" s="222" t="s">
        <v>90</v>
      </c>
      <c r="AY134" s="15" t="s">
        <v>154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5" t="s">
        <v>90</v>
      </c>
      <c r="BK134" s="223">
        <f>ROUND(I134*H134,2)</f>
        <v>0</v>
      </c>
      <c r="BL134" s="15" t="s">
        <v>153</v>
      </c>
      <c r="BM134" s="222" t="s">
        <v>188</v>
      </c>
    </row>
    <row r="135" spans="1:47" s="2" customFormat="1" ht="12">
      <c r="A135" s="37"/>
      <c r="B135" s="38"/>
      <c r="C135" s="39"/>
      <c r="D135" s="224" t="s">
        <v>160</v>
      </c>
      <c r="E135" s="39"/>
      <c r="F135" s="225" t="s">
        <v>189</v>
      </c>
      <c r="G135" s="39"/>
      <c r="H135" s="39"/>
      <c r="I135" s="226"/>
      <c r="J135" s="39"/>
      <c r="K135" s="39"/>
      <c r="L135" s="43"/>
      <c r="M135" s="227"/>
      <c r="N135" s="22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160</v>
      </c>
      <c r="AU135" s="15" t="s">
        <v>90</v>
      </c>
    </row>
    <row r="136" spans="1:63" s="11" customFormat="1" ht="25.9" customHeight="1">
      <c r="A136" s="11"/>
      <c r="B136" s="196"/>
      <c r="C136" s="197"/>
      <c r="D136" s="198" t="s">
        <v>81</v>
      </c>
      <c r="E136" s="199" t="s">
        <v>190</v>
      </c>
      <c r="F136" s="199" t="s">
        <v>191</v>
      </c>
      <c r="G136" s="197"/>
      <c r="H136" s="197"/>
      <c r="I136" s="200"/>
      <c r="J136" s="201">
        <f>BK136</f>
        <v>0</v>
      </c>
      <c r="K136" s="197"/>
      <c r="L136" s="202"/>
      <c r="M136" s="203"/>
      <c r="N136" s="204"/>
      <c r="O136" s="204"/>
      <c r="P136" s="205">
        <f>SUM(P137:P142)</f>
        <v>0</v>
      </c>
      <c r="Q136" s="204"/>
      <c r="R136" s="205">
        <f>SUM(R137:R142)</f>
        <v>0</v>
      </c>
      <c r="S136" s="204"/>
      <c r="T136" s="206">
        <f>SUM(T137:T142)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07" t="s">
        <v>153</v>
      </c>
      <c r="AT136" s="208" t="s">
        <v>81</v>
      </c>
      <c r="AU136" s="208" t="s">
        <v>82</v>
      </c>
      <c r="AY136" s="207" t="s">
        <v>154</v>
      </c>
      <c r="BK136" s="209">
        <f>SUM(BK137:BK142)</f>
        <v>0</v>
      </c>
    </row>
    <row r="137" spans="1:65" s="2" customFormat="1" ht="24.15" customHeight="1">
      <c r="A137" s="37"/>
      <c r="B137" s="38"/>
      <c r="C137" s="210" t="s">
        <v>192</v>
      </c>
      <c r="D137" s="210" t="s">
        <v>155</v>
      </c>
      <c r="E137" s="211" t="s">
        <v>193</v>
      </c>
      <c r="F137" s="212" t="s">
        <v>194</v>
      </c>
      <c r="G137" s="213" t="s">
        <v>158</v>
      </c>
      <c r="H137" s="214">
        <v>1</v>
      </c>
      <c r="I137" s="215"/>
      <c r="J137" s="216">
        <f>ROUND(I137*H137,2)</f>
        <v>0</v>
      </c>
      <c r="K137" s="217"/>
      <c r="L137" s="43"/>
      <c r="M137" s="218" t="s">
        <v>1</v>
      </c>
      <c r="N137" s="219" t="s">
        <v>47</v>
      </c>
      <c r="O137" s="90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2" t="s">
        <v>153</v>
      </c>
      <c r="AT137" s="222" t="s">
        <v>155</v>
      </c>
      <c r="AU137" s="222" t="s">
        <v>90</v>
      </c>
      <c r="AY137" s="15" t="s">
        <v>154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5" t="s">
        <v>90</v>
      </c>
      <c r="BK137" s="223">
        <f>ROUND(I137*H137,2)</f>
        <v>0</v>
      </c>
      <c r="BL137" s="15" t="s">
        <v>153</v>
      </c>
      <c r="BM137" s="222" t="s">
        <v>195</v>
      </c>
    </row>
    <row r="138" spans="1:47" s="2" customFormat="1" ht="12">
      <c r="A138" s="37"/>
      <c r="B138" s="38"/>
      <c r="C138" s="39"/>
      <c r="D138" s="224" t="s">
        <v>160</v>
      </c>
      <c r="E138" s="39"/>
      <c r="F138" s="225" t="s">
        <v>196</v>
      </c>
      <c r="G138" s="39"/>
      <c r="H138" s="39"/>
      <c r="I138" s="226"/>
      <c r="J138" s="39"/>
      <c r="K138" s="39"/>
      <c r="L138" s="43"/>
      <c r="M138" s="227"/>
      <c r="N138" s="22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160</v>
      </c>
      <c r="AU138" s="15" t="s">
        <v>90</v>
      </c>
    </row>
    <row r="139" spans="1:65" s="2" customFormat="1" ht="24.15" customHeight="1">
      <c r="A139" s="37"/>
      <c r="B139" s="38"/>
      <c r="C139" s="210" t="s">
        <v>197</v>
      </c>
      <c r="D139" s="210" t="s">
        <v>155</v>
      </c>
      <c r="E139" s="211" t="s">
        <v>198</v>
      </c>
      <c r="F139" s="212" t="s">
        <v>194</v>
      </c>
      <c r="G139" s="213" t="s">
        <v>158</v>
      </c>
      <c r="H139" s="214">
        <v>1</v>
      </c>
      <c r="I139" s="215"/>
      <c r="J139" s="216">
        <f>ROUND(I139*H139,2)</f>
        <v>0</v>
      </c>
      <c r="K139" s="217"/>
      <c r="L139" s="43"/>
      <c r="M139" s="218" t="s">
        <v>1</v>
      </c>
      <c r="N139" s="219" t="s">
        <v>47</v>
      </c>
      <c r="O139" s="90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153</v>
      </c>
      <c r="AT139" s="222" t="s">
        <v>155</v>
      </c>
      <c r="AU139" s="222" t="s">
        <v>90</v>
      </c>
      <c r="AY139" s="15" t="s">
        <v>154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5" t="s">
        <v>90</v>
      </c>
      <c r="BK139" s="223">
        <f>ROUND(I139*H139,2)</f>
        <v>0</v>
      </c>
      <c r="BL139" s="15" t="s">
        <v>153</v>
      </c>
      <c r="BM139" s="222" t="s">
        <v>199</v>
      </c>
    </row>
    <row r="140" spans="1:47" s="2" customFormat="1" ht="12">
      <c r="A140" s="37"/>
      <c r="B140" s="38"/>
      <c r="C140" s="39"/>
      <c r="D140" s="224" t="s">
        <v>160</v>
      </c>
      <c r="E140" s="39"/>
      <c r="F140" s="225" t="s">
        <v>200</v>
      </c>
      <c r="G140" s="39"/>
      <c r="H140" s="39"/>
      <c r="I140" s="226"/>
      <c r="J140" s="39"/>
      <c r="K140" s="39"/>
      <c r="L140" s="43"/>
      <c r="M140" s="227"/>
      <c r="N140" s="22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160</v>
      </c>
      <c r="AU140" s="15" t="s">
        <v>90</v>
      </c>
    </row>
    <row r="141" spans="1:65" s="2" customFormat="1" ht="24.15" customHeight="1">
      <c r="A141" s="37"/>
      <c r="B141" s="38"/>
      <c r="C141" s="210" t="s">
        <v>201</v>
      </c>
      <c r="D141" s="210" t="s">
        <v>155</v>
      </c>
      <c r="E141" s="211" t="s">
        <v>202</v>
      </c>
      <c r="F141" s="212" t="s">
        <v>194</v>
      </c>
      <c r="G141" s="213" t="s">
        <v>158</v>
      </c>
      <c r="H141" s="214">
        <v>1</v>
      </c>
      <c r="I141" s="215"/>
      <c r="J141" s="216">
        <f>ROUND(I141*H141,2)</f>
        <v>0</v>
      </c>
      <c r="K141" s="217"/>
      <c r="L141" s="43"/>
      <c r="M141" s="218" t="s">
        <v>1</v>
      </c>
      <c r="N141" s="219" t="s">
        <v>47</v>
      </c>
      <c r="O141" s="90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153</v>
      </c>
      <c r="AT141" s="222" t="s">
        <v>155</v>
      </c>
      <c r="AU141" s="222" t="s">
        <v>90</v>
      </c>
      <c r="AY141" s="15" t="s">
        <v>154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5" t="s">
        <v>90</v>
      </c>
      <c r="BK141" s="223">
        <f>ROUND(I141*H141,2)</f>
        <v>0</v>
      </c>
      <c r="BL141" s="15" t="s">
        <v>153</v>
      </c>
      <c r="BM141" s="222" t="s">
        <v>203</v>
      </c>
    </row>
    <row r="142" spans="1:47" s="2" customFormat="1" ht="12">
      <c r="A142" s="37"/>
      <c r="B142" s="38"/>
      <c r="C142" s="39"/>
      <c r="D142" s="224" t="s">
        <v>160</v>
      </c>
      <c r="E142" s="39"/>
      <c r="F142" s="225" t="s">
        <v>204</v>
      </c>
      <c r="G142" s="39"/>
      <c r="H142" s="39"/>
      <c r="I142" s="226"/>
      <c r="J142" s="39"/>
      <c r="K142" s="39"/>
      <c r="L142" s="43"/>
      <c r="M142" s="227"/>
      <c r="N142" s="22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160</v>
      </c>
      <c r="AU142" s="15" t="s">
        <v>90</v>
      </c>
    </row>
    <row r="143" spans="1:63" s="11" customFormat="1" ht="25.9" customHeight="1">
      <c r="A143" s="11"/>
      <c r="B143" s="196"/>
      <c r="C143" s="197"/>
      <c r="D143" s="198" t="s">
        <v>81</v>
      </c>
      <c r="E143" s="199" t="s">
        <v>205</v>
      </c>
      <c r="F143" s="199" t="s">
        <v>206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SUM(P144:P178)</f>
        <v>0</v>
      </c>
      <c r="Q143" s="204"/>
      <c r="R143" s="205">
        <f>SUM(R144:R178)</f>
        <v>0</v>
      </c>
      <c r="S143" s="204"/>
      <c r="T143" s="206">
        <f>SUM(T144:T178)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7" t="s">
        <v>153</v>
      </c>
      <c r="AT143" s="208" t="s">
        <v>81</v>
      </c>
      <c r="AU143" s="208" t="s">
        <v>82</v>
      </c>
      <c r="AY143" s="207" t="s">
        <v>154</v>
      </c>
      <c r="BK143" s="209">
        <f>SUM(BK144:BK178)</f>
        <v>0</v>
      </c>
    </row>
    <row r="144" spans="1:65" s="2" customFormat="1" ht="24.15" customHeight="1">
      <c r="A144" s="37"/>
      <c r="B144" s="38"/>
      <c r="C144" s="210" t="s">
        <v>207</v>
      </c>
      <c r="D144" s="210" t="s">
        <v>155</v>
      </c>
      <c r="E144" s="211" t="s">
        <v>208</v>
      </c>
      <c r="F144" s="212" t="s">
        <v>209</v>
      </c>
      <c r="G144" s="213" t="s">
        <v>158</v>
      </c>
      <c r="H144" s="214">
        <v>1</v>
      </c>
      <c r="I144" s="215"/>
      <c r="J144" s="216">
        <f>ROUND(I144*H144,2)</f>
        <v>0</v>
      </c>
      <c r="K144" s="217"/>
      <c r="L144" s="43"/>
      <c r="M144" s="218" t="s">
        <v>1</v>
      </c>
      <c r="N144" s="219" t="s">
        <v>47</v>
      </c>
      <c r="O144" s="90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153</v>
      </c>
      <c r="AT144" s="222" t="s">
        <v>155</v>
      </c>
      <c r="AU144" s="222" t="s">
        <v>90</v>
      </c>
      <c r="AY144" s="15" t="s">
        <v>154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90</v>
      </c>
      <c r="BK144" s="223">
        <f>ROUND(I144*H144,2)</f>
        <v>0</v>
      </c>
      <c r="BL144" s="15" t="s">
        <v>153</v>
      </c>
      <c r="BM144" s="222" t="s">
        <v>210</v>
      </c>
    </row>
    <row r="145" spans="1:47" s="2" customFormat="1" ht="12">
      <c r="A145" s="37"/>
      <c r="B145" s="38"/>
      <c r="C145" s="39"/>
      <c r="D145" s="224" t="s">
        <v>160</v>
      </c>
      <c r="E145" s="39"/>
      <c r="F145" s="225" t="s">
        <v>211</v>
      </c>
      <c r="G145" s="39"/>
      <c r="H145" s="39"/>
      <c r="I145" s="226"/>
      <c r="J145" s="39"/>
      <c r="K145" s="39"/>
      <c r="L145" s="43"/>
      <c r="M145" s="227"/>
      <c r="N145" s="22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160</v>
      </c>
      <c r="AU145" s="15" t="s">
        <v>90</v>
      </c>
    </row>
    <row r="146" spans="1:65" s="2" customFormat="1" ht="14.4" customHeight="1">
      <c r="A146" s="37"/>
      <c r="B146" s="38"/>
      <c r="C146" s="210" t="s">
        <v>212</v>
      </c>
      <c r="D146" s="210" t="s">
        <v>155</v>
      </c>
      <c r="E146" s="211" t="s">
        <v>213</v>
      </c>
      <c r="F146" s="212" t="s">
        <v>214</v>
      </c>
      <c r="G146" s="213" t="s">
        <v>158</v>
      </c>
      <c r="H146" s="214">
        <v>1</v>
      </c>
      <c r="I146" s="215"/>
      <c r="J146" s="216">
        <f>ROUND(I146*H146,2)</f>
        <v>0</v>
      </c>
      <c r="K146" s="217"/>
      <c r="L146" s="43"/>
      <c r="M146" s="218" t="s">
        <v>1</v>
      </c>
      <c r="N146" s="219" t="s">
        <v>47</v>
      </c>
      <c r="O146" s="90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153</v>
      </c>
      <c r="AT146" s="222" t="s">
        <v>155</v>
      </c>
      <c r="AU146" s="222" t="s">
        <v>90</v>
      </c>
      <c r="AY146" s="15" t="s">
        <v>154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5" t="s">
        <v>90</v>
      </c>
      <c r="BK146" s="223">
        <f>ROUND(I146*H146,2)</f>
        <v>0</v>
      </c>
      <c r="BL146" s="15" t="s">
        <v>153</v>
      </c>
      <c r="BM146" s="222" t="s">
        <v>215</v>
      </c>
    </row>
    <row r="147" spans="1:47" s="2" customFormat="1" ht="12">
      <c r="A147" s="37"/>
      <c r="B147" s="38"/>
      <c r="C147" s="39"/>
      <c r="D147" s="224" t="s">
        <v>160</v>
      </c>
      <c r="E147" s="39"/>
      <c r="F147" s="225" t="s">
        <v>216</v>
      </c>
      <c r="G147" s="39"/>
      <c r="H147" s="39"/>
      <c r="I147" s="226"/>
      <c r="J147" s="39"/>
      <c r="K147" s="39"/>
      <c r="L147" s="43"/>
      <c r="M147" s="227"/>
      <c r="N147" s="22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160</v>
      </c>
      <c r="AU147" s="15" t="s">
        <v>90</v>
      </c>
    </row>
    <row r="148" spans="1:65" s="2" customFormat="1" ht="24.15" customHeight="1">
      <c r="A148" s="37"/>
      <c r="B148" s="38"/>
      <c r="C148" s="210" t="s">
        <v>217</v>
      </c>
      <c r="D148" s="210" t="s">
        <v>155</v>
      </c>
      <c r="E148" s="211" t="s">
        <v>218</v>
      </c>
      <c r="F148" s="212" t="s">
        <v>219</v>
      </c>
      <c r="G148" s="213" t="s">
        <v>220</v>
      </c>
      <c r="H148" s="214">
        <v>2000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47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153</v>
      </c>
      <c r="AT148" s="222" t="s">
        <v>155</v>
      </c>
      <c r="AU148" s="222" t="s">
        <v>90</v>
      </c>
      <c r="AY148" s="15" t="s">
        <v>154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5" t="s">
        <v>90</v>
      </c>
      <c r="BK148" s="223">
        <f>ROUND(I148*H148,2)</f>
        <v>0</v>
      </c>
      <c r="BL148" s="15" t="s">
        <v>153</v>
      </c>
      <c r="BM148" s="222" t="s">
        <v>221</v>
      </c>
    </row>
    <row r="149" spans="1:47" s="2" customFormat="1" ht="12">
      <c r="A149" s="37"/>
      <c r="B149" s="38"/>
      <c r="C149" s="39"/>
      <c r="D149" s="224" t="s">
        <v>160</v>
      </c>
      <c r="E149" s="39"/>
      <c r="F149" s="225" t="s">
        <v>222</v>
      </c>
      <c r="G149" s="39"/>
      <c r="H149" s="39"/>
      <c r="I149" s="226"/>
      <c r="J149" s="39"/>
      <c r="K149" s="39"/>
      <c r="L149" s="43"/>
      <c r="M149" s="227"/>
      <c r="N149" s="22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5" t="s">
        <v>160</v>
      </c>
      <c r="AU149" s="15" t="s">
        <v>90</v>
      </c>
    </row>
    <row r="150" spans="1:51" s="12" customFormat="1" ht="12">
      <c r="A150" s="12"/>
      <c r="B150" s="229"/>
      <c r="C150" s="230"/>
      <c r="D150" s="224" t="s">
        <v>223</v>
      </c>
      <c r="E150" s="231" t="s">
        <v>1</v>
      </c>
      <c r="F150" s="232" t="s">
        <v>224</v>
      </c>
      <c r="G150" s="230"/>
      <c r="H150" s="231" t="s">
        <v>1</v>
      </c>
      <c r="I150" s="233"/>
      <c r="J150" s="230"/>
      <c r="K150" s="230"/>
      <c r="L150" s="234"/>
      <c r="M150" s="235"/>
      <c r="N150" s="236"/>
      <c r="O150" s="236"/>
      <c r="P150" s="236"/>
      <c r="Q150" s="236"/>
      <c r="R150" s="236"/>
      <c r="S150" s="236"/>
      <c r="T150" s="237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8" t="s">
        <v>223</v>
      </c>
      <c r="AU150" s="238" t="s">
        <v>90</v>
      </c>
      <c r="AV150" s="12" t="s">
        <v>90</v>
      </c>
      <c r="AW150" s="12" t="s">
        <v>38</v>
      </c>
      <c r="AX150" s="12" t="s">
        <v>82</v>
      </c>
      <c r="AY150" s="238" t="s">
        <v>154</v>
      </c>
    </row>
    <row r="151" spans="1:51" s="13" customFormat="1" ht="12">
      <c r="A151" s="13"/>
      <c r="B151" s="239"/>
      <c r="C151" s="240"/>
      <c r="D151" s="224" t="s">
        <v>223</v>
      </c>
      <c r="E151" s="241" t="s">
        <v>225</v>
      </c>
      <c r="F151" s="242" t="s">
        <v>226</v>
      </c>
      <c r="G151" s="240"/>
      <c r="H151" s="243">
        <v>2000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223</v>
      </c>
      <c r="AU151" s="249" t="s">
        <v>90</v>
      </c>
      <c r="AV151" s="13" t="s">
        <v>162</v>
      </c>
      <c r="AW151" s="13" t="s">
        <v>38</v>
      </c>
      <c r="AX151" s="13" t="s">
        <v>90</v>
      </c>
      <c r="AY151" s="249" t="s">
        <v>154</v>
      </c>
    </row>
    <row r="152" spans="1:65" s="2" customFormat="1" ht="24.15" customHeight="1">
      <c r="A152" s="37"/>
      <c r="B152" s="38"/>
      <c r="C152" s="210" t="s">
        <v>227</v>
      </c>
      <c r="D152" s="210" t="s">
        <v>155</v>
      </c>
      <c r="E152" s="211" t="s">
        <v>228</v>
      </c>
      <c r="F152" s="212" t="s">
        <v>229</v>
      </c>
      <c r="G152" s="213" t="s">
        <v>220</v>
      </c>
      <c r="H152" s="214">
        <v>10120</v>
      </c>
      <c r="I152" s="215"/>
      <c r="J152" s="216">
        <f>ROUND(I152*H152,2)</f>
        <v>0</v>
      </c>
      <c r="K152" s="217"/>
      <c r="L152" s="43"/>
      <c r="M152" s="218" t="s">
        <v>1</v>
      </c>
      <c r="N152" s="219" t="s">
        <v>47</v>
      </c>
      <c r="O152" s="90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153</v>
      </c>
      <c r="AT152" s="222" t="s">
        <v>155</v>
      </c>
      <c r="AU152" s="222" t="s">
        <v>90</v>
      </c>
      <c r="AY152" s="15" t="s">
        <v>154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5" t="s">
        <v>90</v>
      </c>
      <c r="BK152" s="223">
        <f>ROUND(I152*H152,2)</f>
        <v>0</v>
      </c>
      <c r="BL152" s="15" t="s">
        <v>153</v>
      </c>
      <c r="BM152" s="222" t="s">
        <v>230</v>
      </c>
    </row>
    <row r="153" spans="1:47" s="2" customFormat="1" ht="12">
      <c r="A153" s="37"/>
      <c r="B153" s="38"/>
      <c r="C153" s="39"/>
      <c r="D153" s="224" t="s">
        <v>160</v>
      </c>
      <c r="E153" s="39"/>
      <c r="F153" s="225" t="s">
        <v>231</v>
      </c>
      <c r="G153" s="39"/>
      <c r="H153" s="39"/>
      <c r="I153" s="226"/>
      <c r="J153" s="39"/>
      <c r="K153" s="39"/>
      <c r="L153" s="43"/>
      <c r="M153" s="227"/>
      <c r="N153" s="22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160</v>
      </c>
      <c r="AU153" s="15" t="s">
        <v>90</v>
      </c>
    </row>
    <row r="154" spans="1:51" s="12" customFormat="1" ht="12">
      <c r="A154" s="12"/>
      <c r="B154" s="229"/>
      <c r="C154" s="230"/>
      <c r="D154" s="224" t="s">
        <v>223</v>
      </c>
      <c r="E154" s="231" t="s">
        <v>1</v>
      </c>
      <c r="F154" s="232" t="s">
        <v>232</v>
      </c>
      <c r="G154" s="230"/>
      <c r="H154" s="231" t="s">
        <v>1</v>
      </c>
      <c r="I154" s="233"/>
      <c r="J154" s="230"/>
      <c r="K154" s="230"/>
      <c r="L154" s="234"/>
      <c r="M154" s="235"/>
      <c r="N154" s="236"/>
      <c r="O154" s="236"/>
      <c r="P154" s="236"/>
      <c r="Q154" s="236"/>
      <c r="R154" s="236"/>
      <c r="S154" s="236"/>
      <c r="T154" s="237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8" t="s">
        <v>223</v>
      </c>
      <c r="AU154" s="238" t="s">
        <v>90</v>
      </c>
      <c r="AV154" s="12" t="s">
        <v>90</v>
      </c>
      <c r="AW154" s="12" t="s">
        <v>38</v>
      </c>
      <c r="AX154" s="12" t="s">
        <v>82</v>
      </c>
      <c r="AY154" s="238" t="s">
        <v>154</v>
      </c>
    </row>
    <row r="155" spans="1:51" s="13" customFormat="1" ht="12">
      <c r="A155" s="13"/>
      <c r="B155" s="239"/>
      <c r="C155" s="240"/>
      <c r="D155" s="224" t="s">
        <v>223</v>
      </c>
      <c r="E155" s="241" t="s">
        <v>233</v>
      </c>
      <c r="F155" s="242" t="s">
        <v>234</v>
      </c>
      <c r="G155" s="240"/>
      <c r="H155" s="243">
        <v>4050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223</v>
      </c>
      <c r="AU155" s="249" t="s">
        <v>90</v>
      </c>
      <c r="AV155" s="13" t="s">
        <v>162</v>
      </c>
      <c r="AW155" s="13" t="s">
        <v>38</v>
      </c>
      <c r="AX155" s="13" t="s">
        <v>82</v>
      </c>
      <c r="AY155" s="249" t="s">
        <v>154</v>
      </c>
    </row>
    <row r="156" spans="1:51" s="12" customFormat="1" ht="12">
      <c r="A156" s="12"/>
      <c r="B156" s="229"/>
      <c r="C156" s="230"/>
      <c r="D156" s="224" t="s">
        <v>223</v>
      </c>
      <c r="E156" s="231" t="s">
        <v>1</v>
      </c>
      <c r="F156" s="232" t="s">
        <v>235</v>
      </c>
      <c r="G156" s="230"/>
      <c r="H156" s="231" t="s">
        <v>1</v>
      </c>
      <c r="I156" s="233"/>
      <c r="J156" s="230"/>
      <c r="K156" s="230"/>
      <c r="L156" s="234"/>
      <c r="M156" s="235"/>
      <c r="N156" s="236"/>
      <c r="O156" s="236"/>
      <c r="P156" s="236"/>
      <c r="Q156" s="236"/>
      <c r="R156" s="236"/>
      <c r="S156" s="236"/>
      <c r="T156" s="237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8" t="s">
        <v>223</v>
      </c>
      <c r="AU156" s="238" t="s">
        <v>90</v>
      </c>
      <c r="AV156" s="12" t="s">
        <v>90</v>
      </c>
      <c r="AW156" s="12" t="s">
        <v>38</v>
      </c>
      <c r="AX156" s="12" t="s">
        <v>82</v>
      </c>
      <c r="AY156" s="238" t="s">
        <v>154</v>
      </c>
    </row>
    <row r="157" spans="1:51" s="12" customFormat="1" ht="12">
      <c r="A157" s="12"/>
      <c r="B157" s="229"/>
      <c r="C157" s="230"/>
      <c r="D157" s="224" t="s">
        <v>223</v>
      </c>
      <c r="E157" s="231" t="s">
        <v>1</v>
      </c>
      <c r="F157" s="232" t="s">
        <v>236</v>
      </c>
      <c r="G157" s="230"/>
      <c r="H157" s="231" t="s">
        <v>1</v>
      </c>
      <c r="I157" s="233"/>
      <c r="J157" s="230"/>
      <c r="K157" s="230"/>
      <c r="L157" s="234"/>
      <c r="M157" s="235"/>
      <c r="N157" s="236"/>
      <c r="O157" s="236"/>
      <c r="P157" s="236"/>
      <c r="Q157" s="236"/>
      <c r="R157" s="236"/>
      <c r="S157" s="236"/>
      <c r="T157" s="237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8" t="s">
        <v>223</v>
      </c>
      <c r="AU157" s="238" t="s">
        <v>90</v>
      </c>
      <c r="AV157" s="12" t="s">
        <v>90</v>
      </c>
      <c r="AW157" s="12" t="s">
        <v>38</v>
      </c>
      <c r="AX157" s="12" t="s">
        <v>82</v>
      </c>
      <c r="AY157" s="238" t="s">
        <v>154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237</v>
      </c>
      <c r="F158" s="242" t="s">
        <v>238</v>
      </c>
      <c r="G158" s="240"/>
      <c r="H158" s="243">
        <v>700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82</v>
      </c>
      <c r="AY158" s="249" t="s">
        <v>154</v>
      </c>
    </row>
    <row r="159" spans="1:51" s="12" customFormat="1" ht="12">
      <c r="A159" s="12"/>
      <c r="B159" s="229"/>
      <c r="C159" s="230"/>
      <c r="D159" s="224" t="s">
        <v>223</v>
      </c>
      <c r="E159" s="231" t="s">
        <v>1</v>
      </c>
      <c r="F159" s="232" t="s">
        <v>239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38" t="s">
        <v>223</v>
      </c>
      <c r="AU159" s="238" t="s">
        <v>90</v>
      </c>
      <c r="AV159" s="12" t="s">
        <v>90</v>
      </c>
      <c r="AW159" s="12" t="s">
        <v>38</v>
      </c>
      <c r="AX159" s="12" t="s">
        <v>82</v>
      </c>
      <c r="AY159" s="238" t="s">
        <v>154</v>
      </c>
    </row>
    <row r="160" spans="1:51" s="13" customFormat="1" ht="12">
      <c r="A160" s="13"/>
      <c r="B160" s="239"/>
      <c r="C160" s="240"/>
      <c r="D160" s="224" t="s">
        <v>223</v>
      </c>
      <c r="E160" s="241" t="s">
        <v>240</v>
      </c>
      <c r="F160" s="242" t="s">
        <v>241</v>
      </c>
      <c r="G160" s="240"/>
      <c r="H160" s="243">
        <v>580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223</v>
      </c>
      <c r="AU160" s="249" t="s">
        <v>90</v>
      </c>
      <c r="AV160" s="13" t="s">
        <v>162</v>
      </c>
      <c r="AW160" s="13" t="s">
        <v>38</v>
      </c>
      <c r="AX160" s="13" t="s">
        <v>82</v>
      </c>
      <c r="AY160" s="249" t="s">
        <v>154</v>
      </c>
    </row>
    <row r="161" spans="1:51" s="12" customFormat="1" ht="12">
      <c r="A161" s="12"/>
      <c r="B161" s="229"/>
      <c r="C161" s="230"/>
      <c r="D161" s="224" t="s">
        <v>223</v>
      </c>
      <c r="E161" s="231" t="s">
        <v>1</v>
      </c>
      <c r="F161" s="232" t="s">
        <v>242</v>
      </c>
      <c r="G161" s="230"/>
      <c r="H161" s="231" t="s">
        <v>1</v>
      </c>
      <c r="I161" s="233"/>
      <c r="J161" s="230"/>
      <c r="K161" s="230"/>
      <c r="L161" s="234"/>
      <c r="M161" s="235"/>
      <c r="N161" s="236"/>
      <c r="O161" s="236"/>
      <c r="P161" s="236"/>
      <c r="Q161" s="236"/>
      <c r="R161" s="236"/>
      <c r="S161" s="236"/>
      <c r="T161" s="237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8" t="s">
        <v>223</v>
      </c>
      <c r="AU161" s="238" t="s">
        <v>90</v>
      </c>
      <c r="AV161" s="12" t="s">
        <v>90</v>
      </c>
      <c r="AW161" s="12" t="s">
        <v>38</v>
      </c>
      <c r="AX161" s="12" t="s">
        <v>82</v>
      </c>
      <c r="AY161" s="238" t="s">
        <v>154</v>
      </c>
    </row>
    <row r="162" spans="1:51" s="13" customFormat="1" ht="12">
      <c r="A162" s="13"/>
      <c r="B162" s="239"/>
      <c r="C162" s="240"/>
      <c r="D162" s="224" t="s">
        <v>223</v>
      </c>
      <c r="E162" s="241" t="s">
        <v>243</v>
      </c>
      <c r="F162" s="242" t="s">
        <v>244</v>
      </c>
      <c r="G162" s="240"/>
      <c r="H162" s="243">
        <v>1690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223</v>
      </c>
      <c r="AU162" s="249" t="s">
        <v>90</v>
      </c>
      <c r="AV162" s="13" t="s">
        <v>162</v>
      </c>
      <c r="AW162" s="13" t="s">
        <v>38</v>
      </c>
      <c r="AX162" s="13" t="s">
        <v>82</v>
      </c>
      <c r="AY162" s="249" t="s">
        <v>154</v>
      </c>
    </row>
    <row r="163" spans="1:51" s="12" customFormat="1" ht="12">
      <c r="A163" s="12"/>
      <c r="B163" s="229"/>
      <c r="C163" s="230"/>
      <c r="D163" s="224" t="s">
        <v>223</v>
      </c>
      <c r="E163" s="231" t="s">
        <v>1</v>
      </c>
      <c r="F163" s="232" t="s">
        <v>245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38" t="s">
        <v>223</v>
      </c>
      <c r="AU163" s="238" t="s">
        <v>90</v>
      </c>
      <c r="AV163" s="12" t="s">
        <v>90</v>
      </c>
      <c r="AW163" s="12" t="s">
        <v>38</v>
      </c>
      <c r="AX163" s="12" t="s">
        <v>82</v>
      </c>
      <c r="AY163" s="238" t="s">
        <v>154</v>
      </c>
    </row>
    <row r="164" spans="1:51" s="12" customFormat="1" ht="12">
      <c r="A164" s="12"/>
      <c r="B164" s="229"/>
      <c r="C164" s="230"/>
      <c r="D164" s="224" t="s">
        <v>223</v>
      </c>
      <c r="E164" s="231" t="s">
        <v>1</v>
      </c>
      <c r="F164" s="232" t="s">
        <v>246</v>
      </c>
      <c r="G164" s="230"/>
      <c r="H164" s="231" t="s">
        <v>1</v>
      </c>
      <c r="I164" s="233"/>
      <c r="J164" s="230"/>
      <c r="K164" s="230"/>
      <c r="L164" s="234"/>
      <c r="M164" s="235"/>
      <c r="N164" s="236"/>
      <c r="O164" s="236"/>
      <c r="P164" s="236"/>
      <c r="Q164" s="236"/>
      <c r="R164" s="236"/>
      <c r="S164" s="236"/>
      <c r="T164" s="237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8" t="s">
        <v>223</v>
      </c>
      <c r="AU164" s="238" t="s">
        <v>90</v>
      </c>
      <c r="AV164" s="12" t="s">
        <v>90</v>
      </c>
      <c r="AW164" s="12" t="s">
        <v>38</v>
      </c>
      <c r="AX164" s="12" t="s">
        <v>82</v>
      </c>
      <c r="AY164" s="238" t="s">
        <v>154</v>
      </c>
    </row>
    <row r="165" spans="1:51" s="13" customFormat="1" ht="12">
      <c r="A165" s="13"/>
      <c r="B165" s="239"/>
      <c r="C165" s="240"/>
      <c r="D165" s="224" t="s">
        <v>223</v>
      </c>
      <c r="E165" s="241" t="s">
        <v>247</v>
      </c>
      <c r="F165" s="242" t="s">
        <v>248</v>
      </c>
      <c r="G165" s="240"/>
      <c r="H165" s="243">
        <v>3100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223</v>
      </c>
      <c r="AU165" s="249" t="s">
        <v>90</v>
      </c>
      <c r="AV165" s="13" t="s">
        <v>162</v>
      </c>
      <c r="AW165" s="13" t="s">
        <v>38</v>
      </c>
      <c r="AX165" s="13" t="s">
        <v>82</v>
      </c>
      <c r="AY165" s="249" t="s">
        <v>154</v>
      </c>
    </row>
    <row r="166" spans="1:51" s="13" customFormat="1" ht="12">
      <c r="A166" s="13"/>
      <c r="B166" s="239"/>
      <c r="C166" s="240"/>
      <c r="D166" s="224" t="s">
        <v>223</v>
      </c>
      <c r="E166" s="241" t="s">
        <v>249</v>
      </c>
      <c r="F166" s="242" t="s">
        <v>250</v>
      </c>
      <c r="G166" s="240"/>
      <c r="H166" s="243">
        <v>10120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223</v>
      </c>
      <c r="AU166" s="249" t="s">
        <v>90</v>
      </c>
      <c r="AV166" s="13" t="s">
        <v>162</v>
      </c>
      <c r="AW166" s="13" t="s">
        <v>38</v>
      </c>
      <c r="AX166" s="13" t="s">
        <v>90</v>
      </c>
      <c r="AY166" s="249" t="s">
        <v>154</v>
      </c>
    </row>
    <row r="167" spans="1:65" s="2" customFormat="1" ht="14.4" customHeight="1">
      <c r="A167" s="37"/>
      <c r="B167" s="38"/>
      <c r="C167" s="210" t="s">
        <v>8</v>
      </c>
      <c r="D167" s="210" t="s">
        <v>155</v>
      </c>
      <c r="E167" s="211" t="s">
        <v>251</v>
      </c>
      <c r="F167" s="212" t="s">
        <v>252</v>
      </c>
      <c r="G167" s="213" t="s">
        <v>253</v>
      </c>
      <c r="H167" s="214">
        <v>1600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47</v>
      </c>
      <c r="O167" s="90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153</v>
      </c>
      <c r="AT167" s="222" t="s">
        <v>155</v>
      </c>
      <c r="AU167" s="222" t="s">
        <v>90</v>
      </c>
      <c r="AY167" s="15" t="s">
        <v>154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5" t="s">
        <v>90</v>
      </c>
      <c r="BK167" s="223">
        <f>ROUND(I167*H167,2)</f>
        <v>0</v>
      </c>
      <c r="BL167" s="15" t="s">
        <v>153</v>
      </c>
      <c r="BM167" s="222" t="s">
        <v>254</v>
      </c>
    </row>
    <row r="168" spans="1:47" s="2" customFormat="1" ht="12">
      <c r="A168" s="37"/>
      <c r="B168" s="38"/>
      <c r="C168" s="39"/>
      <c r="D168" s="224" t="s">
        <v>160</v>
      </c>
      <c r="E168" s="39"/>
      <c r="F168" s="225" t="s">
        <v>255</v>
      </c>
      <c r="G168" s="39"/>
      <c r="H168" s="39"/>
      <c r="I168" s="226"/>
      <c r="J168" s="39"/>
      <c r="K168" s="39"/>
      <c r="L168" s="43"/>
      <c r="M168" s="227"/>
      <c r="N168" s="22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160</v>
      </c>
      <c r="AU168" s="15" t="s">
        <v>90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256</v>
      </c>
      <c r="F169" s="242" t="s">
        <v>257</v>
      </c>
      <c r="G169" s="240"/>
      <c r="H169" s="243">
        <v>1600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82</v>
      </c>
      <c r="AY169" s="249" t="s">
        <v>154</v>
      </c>
    </row>
    <row r="170" spans="1:51" s="13" customFormat="1" ht="12">
      <c r="A170" s="13"/>
      <c r="B170" s="239"/>
      <c r="C170" s="240"/>
      <c r="D170" s="224" t="s">
        <v>223</v>
      </c>
      <c r="E170" s="241" t="s">
        <v>258</v>
      </c>
      <c r="F170" s="242" t="s">
        <v>259</v>
      </c>
      <c r="G170" s="240"/>
      <c r="H170" s="243">
        <v>1600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223</v>
      </c>
      <c r="AU170" s="249" t="s">
        <v>90</v>
      </c>
      <c r="AV170" s="13" t="s">
        <v>162</v>
      </c>
      <c r="AW170" s="13" t="s">
        <v>38</v>
      </c>
      <c r="AX170" s="13" t="s">
        <v>90</v>
      </c>
      <c r="AY170" s="249" t="s">
        <v>154</v>
      </c>
    </row>
    <row r="171" spans="1:65" s="2" customFormat="1" ht="24.15" customHeight="1">
      <c r="A171" s="37"/>
      <c r="B171" s="38"/>
      <c r="C171" s="210" t="s">
        <v>260</v>
      </c>
      <c r="D171" s="210" t="s">
        <v>155</v>
      </c>
      <c r="E171" s="211" t="s">
        <v>261</v>
      </c>
      <c r="F171" s="212" t="s">
        <v>262</v>
      </c>
      <c r="G171" s="213" t="s">
        <v>158</v>
      </c>
      <c r="H171" s="214">
        <v>1</v>
      </c>
      <c r="I171" s="215"/>
      <c r="J171" s="216">
        <f>ROUND(I171*H171,2)</f>
        <v>0</v>
      </c>
      <c r="K171" s="217"/>
      <c r="L171" s="43"/>
      <c r="M171" s="218" t="s">
        <v>1</v>
      </c>
      <c r="N171" s="219" t="s">
        <v>47</v>
      </c>
      <c r="O171" s="90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153</v>
      </c>
      <c r="AT171" s="222" t="s">
        <v>155</v>
      </c>
      <c r="AU171" s="222" t="s">
        <v>90</v>
      </c>
      <c r="AY171" s="15" t="s">
        <v>154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5" t="s">
        <v>90</v>
      </c>
      <c r="BK171" s="223">
        <f>ROUND(I171*H171,2)</f>
        <v>0</v>
      </c>
      <c r="BL171" s="15" t="s">
        <v>153</v>
      </c>
      <c r="BM171" s="222" t="s">
        <v>263</v>
      </c>
    </row>
    <row r="172" spans="1:47" s="2" customFormat="1" ht="12">
      <c r="A172" s="37"/>
      <c r="B172" s="38"/>
      <c r="C172" s="39"/>
      <c r="D172" s="224" t="s">
        <v>160</v>
      </c>
      <c r="E172" s="39"/>
      <c r="F172" s="225" t="s">
        <v>264</v>
      </c>
      <c r="G172" s="39"/>
      <c r="H172" s="39"/>
      <c r="I172" s="226"/>
      <c r="J172" s="39"/>
      <c r="K172" s="39"/>
      <c r="L172" s="43"/>
      <c r="M172" s="227"/>
      <c r="N172" s="22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160</v>
      </c>
      <c r="AU172" s="15" t="s">
        <v>90</v>
      </c>
    </row>
    <row r="173" spans="1:65" s="2" customFormat="1" ht="24.15" customHeight="1">
      <c r="A173" s="37"/>
      <c r="B173" s="38"/>
      <c r="C173" s="210" t="s">
        <v>265</v>
      </c>
      <c r="D173" s="210" t="s">
        <v>155</v>
      </c>
      <c r="E173" s="211" t="s">
        <v>266</v>
      </c>
      <c r="F173" s="212" t="s">
        <v>267</v>
      </c>
      <c r="G173" s="213" t="s">
        <v>158</v>
      </c>
      <c r="H173" s="214">
        <v>1</v>
      </c>
      <c r="I173" s="215"/>
      <c r="J173" s="216">
        <f>ROUND(I173*H173,2)</f>
        <v>0</v>
      </c>
      <c r="K173" s="217"/>
      <c r="L173" s="43"/>
      <c r="M173" s="218" t="s">
        <v>1</v>
      </c>
      <c r="N173" s="219" t="s">
        <v>47</v>
      </c>
      <c r="O173" s="90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153</v>
      </c>
      <c r="AT173" s="222" t="s">
        <v>155</v>
      </c>
      <c r="AU173" s="222" t="s">
        <v>90</v>
      </c>
      <c r="AY173" s="15" t="s">
        <v>154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5" t="s">
        <v>90</v>
      </c>
      <c r="BK173" s="223">
        <f>ROUND(I173*H173,2)</f>
        <v>0</v>
      </c>
      <c r="BL173" s="15" t="s">
        <v>153</v>
      </c>
      <c r="BM173" s="222" t="s">
        <v>268</v>
      </c>
    </row>
    <row r="174" spans="1:47" s="2" customFormat="1" ht="12">
      <c r="A174" s="37"/>
      <c r="B174" s="38"/>
      <c r="C174" s="39"/>
      <c r="D174" s="224" t="s">
        <v>160</v>
      </c>
      <c r="E174" s="39"/>
      <c r="F174" s="225" t="s">
        <v>269</v>
      </c>
      <c r="G174" s="39"/>
      <c r="H174" s="39"/>
      <c r="I174" s="226"/>
      <c r="J174" s="39"/>
      <c r="K174" s="39"/>
      <c r="L174" s="43"/>
      <c r="M174" s="227"/>
      <c r="N174" s="22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160</v>
      </c>
      <c r="AU174" s="15" t="s">
        <v>90</v>
      </c>
    </row>
    <row r="175" spans="1:65" s="2" customFormat="1" ht="14.4" customHeight="1">
      <c r="A175" s="37"/>
      <c r="B175" s="38"/>
      <c r="C175" s="210" t="s">
        <v>270</v>
      </c>
      <c r="D175" s="210" t="s">
        <v>155</v>
      </c>
      <c r="E175" s="211" t="s">
        <v>271</v>
      </c>
      <c r="F175" s="212" t="s">
        <v>272</v>
      </c>
      <c r="G175" s="213" t="s">
        <v>158</v>
      </c>
      <c r="H175" s="214">
        <v>1</v>
      </c>
      <c r="I175" s="215"/>
      <c r="J175" s="216">
        <f>ROUND(I175*H175,2)</f>
        <v>0</v>
      </c>
      <c r="K175" s="217"/>
      <c r="L175" s="43"/>
      <c r="M175" s="218" t="s">
        <v>1</v>
      </c>
      <c r="N175" s="219" t="s">
        <v>47</v>
      </c>
      <c r="O175" s="90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153</v>
      </c>
      <c r="AT175" s="222" t="s">
        <v>155</v>
      </c>
      <c r="AU175" s="222" t="s">
        <v>90</v>
      </c>
      <c r="AY175" s="15" t="s">
        <v>154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5" t="s">
        <v>90</v>
      </c>
      <c r="BK175" s="223">
        <f>ROUND(I175*H175,2)</f>
        <v>0</v>
      </c>
      <c r="BL175" s="15" t="s">
        <v>153</v>
      </c>
      <c r="BM175" s="222" t="s">
        <v>273</v>
      </c>
    </row>
    <row r="176" spans="1:47" s="2" customFormat="1" ht="12">
      <c r="A176" s="37"/>
      <c r="B176" s="38"/>
      <c r="C176" s="39"/>
      <c r="D176" s="224" t="s">
        <v>160</v>
      </c>
      <c r="E176" s="39"/>
      <c r="F176" s="225" t="s">
        <v>274</v>
      </c>
      <c r="G176" s="39"/>
      <c r="H176" s="39"/>
      <c r="I176" s="226"/>
      <c r="J176" s="39"/>
      <c r="K176" s="39"/>
      <c r="L176" s="43"/>
      <c r="M176" s="227"/>
      <c r="N176" s="22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5" t="s">
        <v>160</v>
      </c>
      <c r="AU176" s="15" t="s">
        <v>90</v>
      </c>
    </row>
    <row r="177" spans="1:65" s="2" customFormat="1" ht="14.4" customHeight="1">
      <c r="A177" s="37"/>
      <c r="B177" s="38"/>
      <c r="C177" s="210" t="s">
        <v>275</v>
      </c>
      <c r="D177" s="210" t="s">
        <v>155</v>
      </c>
      <c r="E177" s="211" t="s">
        <v>276</v>
      </c>
      <c r="F177" s="212" t="s">
        <v>277</v>
      </c>
      <c r="G177" s="213" t="s">
        <v>158</v>
      </c>
      <c r="H177" s="214">
        <v>1</v>
      </c>
      <c r="I177" s="215"/>
      <c r="J177" s="216">
        <f>ROUND(I177*H177,2)</f>
        <v>0</v>
      </c>
      <c r="K177" s="217"/>
      <c r="L177" s="43"/>
      <c r="M177" s="218" t="s">
        <v>1</v>
      </c>
      <c r="N177" s="219" t="s">
        <v>47</v>
      </c>
      <c r="O177" s="90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2" t="s">
        <v>153</v>
      </c>
      <c r="AT177" s="222" t="s">
        <v>155</v>
      </c>
      <c r="AU177" s="222" t="s">
        <v>90</v>
      </c>
      <c r="AY177" s="15" t="s">
        <v>154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5" t="s">
        <v>90</v>
      </c>
      <c r="BK177" s="223">
        <f>ROUND(I177*H177,2)</f>
        <v>0</v>
      </c>
      <c r="BL177" s="15" t="s">
        <v>153</v>
      </c>
      <c r="BM177" s="222" t="s">
        <v>278</v>
      </c>
    </row>
    <row r="178" spans="1:47" s="2" customFormat="1" ht="12">
      <c r="A178" s="37"/>
      <c r="B178" s="38"/>
      <c r="C178" s="39"/>
      <c r="D178" s="224" t="s">
        <v>160</v>
      </c>
      <c r="E178" s="39"/>
      <c r="F178" s="225" t="s">
        <v>279</v>
      </c>
      <c r="G178" s="39"/>
      <c r="H178" s="39"/>
      <c r="I178" s="226"/>
      <c r="J178" s="39"/>
      <c r="K178" s="39"/>
      <c r="L178" s="43"/>
      <c r="M178" s="227"/>
      <c r="N178" s="22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160</v>
      </c>
      <c r="AU178" s="15" t="s">
        <v>90</v>
      </c>
    </row>
    <row r="179" spans="1:63" s="11" customFormat="1" ht="25.9" customHeight="1">
      <c r="A179" s="11"/>
      <c r="B179" s="196"/>
      <c r="C179" s="197"/>
      <c r="D179" s="198" t="s">
        <v>81</v>
      </c>
      <c r="E179" s="199" t="s">
        <v>280</v>
      </c>
      <c r="F179" s="199" t="s">
        <v>281</v>
      </c>
      <c r="G179" s="197"/>
      <c r="H179" s="197"/>
      <c r="I179" s="200"/>
      <c r="J179" s="201">
        <f>BK179</f>
        <v>0</v>
      </c>
      <c r="K179" s="197"/>
      <c r="L179" s="202"/>
      <c r="M179" s="203"/>
      <c r="N179" s="204"/>
      <c r="O179" s="204"/>
      <c r="P179" s="205">
        <f>SUM(P180:P185)</f>
        <v>0</v>
      </c>
      <c r="Q179" s="204"/>
      <c r="R179" s="205">
        <f>SUM(R180:R185)</f>
        <v>0</v>
      </c>
      <c r="S179" s="204"/>
      <c r="T179" s="206">
        <f>SUM(T180:T185)</f>
        <v>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R179" s="207" t="s">
        <v>153</v>
      </c>
      <c r="AT179" s="208" t="s">
        <v>81</v>
      </c>
      <c r="AU179" s="208" t="s">
        <v>82</v>
      </c>
      <c r="AY179" s="207" t="s">
        <v>154</v>
      </c>
      <c r="BK179" s="209">
        <f>SUM(BK180:BK185)</f>
        <v>0</v>
      </c>
    </row>
    <row r="180" spans="1:65" s="2" customFormat="1" ht="24.15" customHeight="1">
      <c r="A180" s="37"/>
      <c r="B180" s="38"/>
      <c r="C180" s="210" t="s">
        <v>282</v>
      </c>
      <c r="D180" s="210" t="s">
        <v>155</v>
      </c>
      <c r="E180" s="211" t="s">
        <v>283</v>
      </c>
      <c r="F180" s="212" t="s">
        <v>284</v>
      </c>
      <c r="G180" s="213" t="s">
        <v>158</v>
      </c>
      <c r="H180" s="214">
        <v>1</v>
      </c>
      <c r="I180" s="215"/>
      <c r="J180" s="216">
        <f>ROUND(I180*H180,2)</f>
        <v>0</v>
      </c>
      <c r="K180" s="217"/>
      <c r="L180" s="43"/>
      <c r="M180" s="218" t="s">
        <v>1</v>
      </c>
      <c r="N180" s="219" t="s">
        <v>47</v>
      </c>
      <c r="O180" s="90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153</v>
      </c>
      <c r="AT180" s="222" t="s">
        <v>155</v>
      </c>
      <c r="AU180" s="222" t="s">
        <v>90</v>
      </c>
      <c r="AY180" s="15" t="s">
        <v>154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5" t="s">
        <v>90</v>
      </c>
      <c r="BK180" s="223">
        <f>ROUND(I180*H180,2)</f>
        <v>0</v>
      </c>
      <c r="BL180" s="15" t="s">
        <v>153</v>
      </c>
      <c r="BM180" s="222" t="s">
        <v>285</v>
      </c>
    </row>
    <row r="181" spans="1:47" s="2" customFormat="1" ht="12">
      <c r="A181" s="37"/>
      <c r="B181" s="38"/>
      <c r="C181" s="39"/>
      <c r="D181" s="224" t="s">
        <v>160</v>
      </c>
      <c r="E181" s="39"/>
      <c r="F181" s="225" t="s">
        <v>286</v>
      </c>
      <c r="G181" s="39"/>
      <c r="H181" s="39"/>
      <c r="I181" s="226"/>
      <c r="J181" s="39"/>
      <c r="K181" s="39"/>
      <c r="L181" s="43"/>
      <c r="M181" s="227"/>
      <c r="N181" s="22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160</v>
      </c>
      <c r="AU181" s="15" t="s">
        <v>90</v>
      </c>
    </row>
    <row r="182" spans="1:65" s="2" customFormat="1" ht="14.4" customHeight="1">
      <c r="A182" s="37"/>
      <c r="B182" s="38"/>
      <c r="C182" s="210" t="s">
        <v>7</v>
      </c>
      <c r="D182" s="210" t="s">
        <v>155</v>
      </c>
      <c r="E182" s="211" t="s">
        <v>287</v>
      </c>
      <c r="F182" s="212" t="s">
        <v>288</v>
      </c>
      <c r="G182" s="213" t="s">
        <v>158</v>
      </c>
      <c r="H182" s="214">
        <v>1</v>
      </c>
      <c r="I182" s="215"/>
      <c r="J182" s="216">
        <f>ROUND(I182*H182,2)</f>
        <v>0</v>
      </c>
      <c r="K182" s="217"/>
      <c r="L182" s="43"/>
      <c r="M182" s="218" t="s">
        <v>1</v>
      </c>
      <c r="N182" s="219" t="s">
        <v>47</v>
      </c>
      <c r="O182" s="90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153</v>
      </c>
      <c r="AT182" s="222" t="s">
        <v>155</v>
      </c>
      <c r="AU182" s="222" t="s">
        <v>90</v>
      </c>
      <c r="AY182" s="15" t="s">
        <v>154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5" t="s">
        <v>90</v>
      </c>
      <c r="BK182" s="223">
        <f>ROUND(I182*H182,2)</f>
        <v>0</v>
      </c>
      <c r="BL182" s="15" t="s">
        <v>153</v>
      </c>
      <c r="BM182" s="222" t="s">
        <v>289</v>
      </c>
    </row>
    <row r="183" spans="1:47" s="2" customFormat="1" ht="12">
      <c r="A183" s="37"/>
      <c r="B183" s="38"/>
      <c r="C183" s="39"/>
      <c r="D183" s="224" t="s">
        <v>160</v>
      </c>
      <c r="E183" s="39"/>
      <c r="F183" s="225" t="s">
        <v>290</v>
      </c>
      <c r="G183" s="39"/>
      <c r="H183" s="39"/>
      <c r="I183" s="226"/>
      <c r="J183" s="39"/>
      <c r="K183" s="39"/>
      <c r="L183" s="43"/>
      <c r="M183" s="227"/>
      <c r="N183" s="228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160</v>
      </c>
      <c r="AU183" s="15" t="s">
        <v>90</v>
      </c>
    </row>
    <row r="184" spans="1:65" s="2" customFormat="1" ht="24.15" customHeight="1">
      <c r="A184" s="37"/>
      <c r="B184" s="38"/>
      <c r="C184" s="210" t="s">
        <v>291</v>
      </c>
      <c r="D184" s="210" t="s">
        <v>155</v>
      </c>
      <c r="E184" s="211" t="s">
        <v>292</v>
      </c>
      <c r="F184" s="212" t="s">
        <v>293</v>
      </c>
      <c r="G184" s="213" t="s">
        <v>158</v>
      </c>
      <c r="H184" s="214">
        <v>1</v>
      </c>
      <c r="I184" s="215"/>
      <c r="J184" s="216">
        <f>ROUND(I184*H184,2)</f>
        <v>0</v>
      </c>
      <c r="K184" s="217"/>
      <c r="L184" s="43"/>
      <c r="M184" s="218" t="s">
        <v>1</v>
      </c>
      <c r="N184" s="219" t="s">
        <v>47</v>
      </c>
      <c r="O184" s="90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153</v>
      </c>
      <c r="AT184" s="222" t="s">
        <v>155</v>
      </c>
      <c r="AU184" s="222" t="s">
        <v>90</v>
      </c>
      <c r="AY184" s="15" t="s">
        <v>154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5" t="s">
        <v>90</v>
      </c>
      <c r="BK184" s="223">
        <f>ROUND(I184*H184,2)</f>
        <v>0</v>
      </c>
      <c r="BL184" s="15" t="s">
        <v>153</v>
      </c>
      <c r="BM184" s="222" t="s">
        <v>294</v>
      </c>
    </row>
    <row r="185" spans="1:47" s="2" customFormat="1" ht="12">
      <c r="A185" s="37"/>
      <c r="B185" s="38"/>
      <c r="C185" s="39"/>
      <c r="D185" s="224" t="s">
        <v>160</v>
      </c>
      <c r="E185" s="39"/>
      <c r="F185" s="225" t="s">
        <v>295</v>
      </c>
      <c r="G185" s="39"/>
      <c r="H185" s="39"/>
      <c r="I185" s="226"/>
      <c r="J185" s="39"/>
      <c r="K185" s="39"/>
      <c r="L185" s="43"/>
      <c r="M185" s="227"/>
      <c r="N185" s="228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5" t="s">
        <v>160</v>
      </c>
      <c r="AU185" s="15" t="s">
        <v>90</v>
      </c>
    </row>
    <row r="186" spans="1:63" s="11" customFormat="1" ht="25.9" customHeight="1">
      <c r="A186" s="11"/>
      <c r="B186" s="196"/>
      <c r="C186" s="197"/>
      <c r="D186" s="198" t="s">
        <v>81</v>
      </c>
      <c r="E186" s="199" t="s">
        <v>296</v>
      </c>
      <c r="F186" s="199" t="s">
        <v>297</v>
      </c>
      <c r="G186" s="197"/>
      <c r="H186" s="197"/>
      <c r="I186" s="200"/>
      <c r="J186" s="201">
        <f>BK186</f>
        <v>0</v>
      </c>
      <c r="K186" s="197"/>
      <c r="L186" s="202"/>
      <c r="M186" s="203"/>
      <c r="N186" s="204"/>
      <c r="O186" s="204"/>
      <c r="P186" s="205">
        <f>SUM(P187:P189)</f>
        <v>0</v>
      </c>
      <c r="Q186" s="204"/>
      <c r="R186" s="205">
        <f>SUM(R187:R189)</f>
        <v>0</v>
      </c>
      <c r="S186" s="204"/>
      <c r="T186" s="206">
        <f>SUM(T187:T189)</f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207" t="s">
        <v>153</v>
      </c>
      <c r="AT186" s="208" t="s">
        <v>81</v>
      </c>
      <c r="AU186" s="208" t="s">
        <v>82</v>
      </c>
      <c r="AY186" s="207" t="s">
        <v>154</v>
      </c>
      <c r="BK186" s="209">
        <f>SUM(BK187:BK189)</f>
        <v>0</v>
      </c>
    </row>
    <row r="187" spans="1:65" s="2" customFormat="1" ht="24.15" customHeight="1">
      <c r="A187" s="37"/>
      <c r="B187" s="38"/>
      <c r="C187" s="210" t="s">
        <v>298</v>
      </c>
      <c r="D187" s="210" t="s">
        <v>155</v>
      </c>
      <c r="E187" s="211" t="s">
        <v>299</v>
      </c>
      <c r="F187" s="212" t="s">
        <v>300</v>
      </c>
      <c r="G187" s="213" t="s">
        <v>158</v>
      </c>
      <c r="H187" s="214">
        <v>1</v>
      </c>
      <c r="I187" s="215"/>
      <c r="J187" s="216">
        <f>ROUND(I187*H187,2)</f>
        <v>0</v>
      </c>
      <c r="K187" s="217"/>
      <c r="L187" s="43"/>
      <c r="M187" s="218" t="s">
        <v>1</v>
      </c>
      <c r="N187" s="219" t="s">
        <v>47</v>
      </c>
      <c r="O187" s="90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153</v>
      </c>
      <c r="AT187" s="222" t="s">
        <v>155</v>
      </c>
      <c r="AU187" s="222" t="s">
        <v>90</v>
      </c>
      <c r="AY187" s="15" t="s">
        <v>154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5" t="s">
        <v>90</v>
      </c>
      <c r="BK187" s="223">
        <f>ROUND(I187*H187,2)</f>
        <v>0</v>
      </c>
      <c r="BL187" s="15" t="s">
        <v>153</v>
      </c>
      <c r="BM187" s="222" t="s">
        <v>301</v>
      </c>
    </row>
    <row r="188" spans="1:47" s="2" customFormat="1" ht="12">
      <c r="A188" s="37"/>
      <c r="B188" s="38"/>
      <c r="C188" s="39"/>
      <c r="D188" s="224" t="s">
        <v>160</v>
      </c>
      <c r="E188" s="39"/>
      <c r="F188" s="225" t="s">
        <v>302</v>
      </c>
      <c r="G188" s="39"/>
      <c r="H188" s="39"/>
      <c r="I188" s="226"/>
      <c r="J188" s="39"/>
      <c r="K188" s="39"/>
      <c r="L188" s="43"/>
      <c r="M188" s="227"/>
      <c r="N188" s="228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5" t="s">
        <v>160</v>
      </c>
      <c r="AU188" s="15" t="s">
        <v>90</v>
      </c>
    </row>
    <row r="189" spans="1:65" s="2" customFormat="1" ht="24.15" customHeight="1">
      <c r="A189" s="37"/>
      <c r="B189" s="38"/>
      <c r="C189" s="210" t="s">
        <v>21</v>
      </c>
      <c r="D189" s="210" t="s">
        <v>155</v>
      </c>
      <c r="E189" s="211" t="s">
        <v>303</v>
      </c>
      <c r="F189" s="212" t="s">
        <v>304</v>
      </c>
      <c r="G189" s="213" t="s">
        <v>158</v>
      </c>
      <c r="H189" s="214">
        <v>1</v>
      </c>
      <c r="I189" s="215"/>
      <c r="J189" s="216">
        <f>ROUND(I189*H189,2)</f>
        <v>0</v>
      </c>
      <c r="K189" s="217"/>
      <c r="L189" s="43"/>
      <c r="M189" s="250" t="s">
        <v>1</v>
      </c>
      <c r="N189" s="251" t="s">
        <v>47</v>
      </c>
      <c r="O189" s="252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2" t="s">
        <v>153</v>
      </c>
      <c r="AT189" s="222" t="s">
        <v>155</v>
      </c>
      <c r="AU189" s="222" t="s">
        <v>90</v>
      </c>
      <c r="AY189" s="15" t="s">
        <v>154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5" t="s">
        <v>90</v>
      </c>
      <c r="BK189" s="223">
        <f>ROUND(I189*H189,2)</f>
        <v>0</v>
      </c>
      <c r="BL189" s="15" t="s">
        <v>153</v>
      </c>
      <c r="BM189" s="222" t="s">
        <v>305</v>
      </c>
    </row>
    <row r="190" spans="1:31" s="2" customFormat="1" ht="6.95" customHeight="1">
      <c r="A190" s="37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43"/>
      <c r="M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</sheetData>
  <sheetProtection password="CC35" sheet="1" objects="1" scenarios="1" formatColumns="0" formatRows="0" autoFilter="0"/>
  <autoFilter ref="C120:K18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306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ROUND((SUM(BE130:BE718)),2)</f>
        <v>0</v>
      </c>
      <c r="G33" s="37"/>
      <c r="H33" s="37"/>
      <c r="I33" s="154">
        <v>0.21</v>
      </c>
      <c r="J33" s="153">
        <f>ROUND(((SUM(BE130:BE718))*I33),2)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ROUND((SUM(BF130:BF718)),2)</f>
        <v>0</v>
      </c>
      <c r="G34" s="37"/>
      <c r="H34" s="37"/>
      <c r="I34" s="154">
        <v>0.15</v>
      </c>
      <c r="J34" s="153">
        <f>ROUND(((SUM(BF130:BF718))*I34),2)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ROUND((SUM(BG130:BG718)),2)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ROUND((SUM(BH130:BH718)),2)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ROUND((SUM(BI130:BI718)),2)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06 - Hranice - ochranná stěna ul. Kropáčova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J131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308</v>
      </c>
      <c r="E98" s="181"/>
      <c r="F98" s="181"/>
      <c r="G98" s="181"/>
      <c r="H98" s="181"/>
      <c r="I98" s="181"/>
      <c r="J98" s="182">
        <f>J239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309</v>
      </c>
      <c r="E99" s="181"/>
      <c r="F99" s="181"/>
      <c r="G99" s="181"/>
      <c r="H99" s="181"/>
      <c r="I99" s="181"/>
      <c r="J99" s="182">
        <f>J316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310</v>
      </c>
      <c r="E100" s="181"/>
      <c r="F100" s="181"/>
      <c r="G100" s="181"/>
      <c r="H100" s="181"/>
      <c r="I100" s="181"/>
      <c r="J100" s="182">
        <f>J323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311</v>
      </c>
      <c r="E101" s="181"/>
      <c r="F101" s="181"/>
      <c r="G101" s="181"/>
      <c r="H101" s="181"/>
      <c r="I101" s="181"/>
      <c r="J101" s="182">
        <f>J387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312</v>
      </c>
      <c r="E102" s="181"/>
      <c r="F102" s="181"/>
      <c r="G102" s="181"/>
      <c r="H102" s="181"/>
      <c r="I102" s="181"/>
      <c r="J102" s="182">
        <f>J454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313</v>
      </c>
      <c r="E103" s="181"/>
      <c r="F103" s="181"/>
      <c r="G103" s="181"/>
      <c r="H103" s="181"/>
      <c r="I103" s="181"/>
      <c r="J103" s="182">
        <f>J460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314</v>
      </c>
      <c r="E104" s="181"/>
      <c r="F104" s="181"/>
      <c r="G104" s="181"/>
      <c r="H104" s="181"/>
      <c r="I104" s="181"/>
      <c r="J104" s="182">
        <f>J463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8"/>
      <c r="C105" s="179"/>
      <c r="D105" s="180" t="s">
        <v>315</v>
      </c>
      <c r="E105" s="181"/>
      <c r="F105" s="181"/>
      <c r="G105" s="181"/>
      <c r="H105" s="181"/>
      <c r="I105" s="181"/>
      <c r="J105" s="182">
        <f>J482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8"/>
      <c r="C106" s="179"/>
      <c r="D106" s="180" t="s">
        <v>316</v>
      </c>
      <c r="E106" s="181"/>
      <c r="F106" s="181"/>
      <c r="G106" s="181"/>
      <c r="H106" s="181"/>
      <c r="I106" s="181"/>
      <c r="J106" s="182">
        <f>J488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8"/>
      <c r="C107" s="179"/>
      <c r="D107" s="180" t="s">
        <v>317</v>
      </c>
      <c r="E107" s="181"/>
      <c r="F107" s="181"/>
      <c r="G107" s="181"/>
      <c r="H107" s="181"/>
      <c r="I107" s="181"/>
      <c r="J107" s="182">
        <f>J509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8"/>
      <c r="C108" s="179"/>
      <c r="D108" s="180" t="s">
        <v>318</v>
      </c>
      <c r="E108" s="181"/>
      <c r="F108" s="181"/>
      <c r="G108" s="181"/>
      <c r="H108" s="181"/>
      <c r="I108" s="181"/>
      <c r="J108" s="182">
        <f>J565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8"/>
      <c r="C109" s="179"/>
      <c r="D109" s="180" t="s">
        <v>319</v>
      </c>
      <c r="E109" s="181"/>
      <c r="F109" s="181"/>
      <c r="G109" s="181"/>
      <c r="H109" s="181"/>
      <c r="I109" s="181"/>
      <c r="J109" s="182">
        <f>J690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8"/>
      <c r="C110" s="179"/>
      <c r="D110" s="180" t="s">
        <v>320</v>
      </c>
      <c r="E110" s="181"/>
      <c r="F110" s="181"/>
      <c r="G110" s="181"/>
      <c r="H110" s="181"/>
      <c r="I110" s="181"/>
      <c r="J110" s="182">
        <f>J716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1" t="s">
        <v>138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3" t="str">
        <f>E7</f>
        <v>Bečva, Hranice - PPO města - oprava 01/2021</v>
      </c>
      <c r="F120" s="30"/>
      <c r="G120" s="30"/>
      <c r="H120" s="30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0" t="s">
        <v>127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SO 06 - Hranice - ochranná stěna ul. Kropáčova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0" t="s">
        <v>22</v>
      </c>
      <c r="D124" s="39"/>
      <c r="E124" s="39"/>
      <c r="F124" s="25" t="str">
        <f>F12</f>
        <v xml:space="preserve"> </v>
      </c>
      <c r="G124" s="39"/>
      <c r="H124" s="39"/>
      <c r="I124" s="30" t="s">
        <v>24</v>
      </c>
      <c r="J124" s="78" t="str">
        <f>IF(J12="","",J12)</f>
        <v>5. 1. 2021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25.65" customHeight="1">
      <c r="A126" s="37"/>
      <c r="B126" s="38"/>
      <c r="C126" s="30" t="s">
        <v>30</v>
      </c>
      <c r="D126" s="39"/>
      <c r="E126" s="39"/>
      <c r="F126" s="25" t="str">
        <f>E15</f>
        <v>Povodí Moravy, s.p.</v>
      </c>
      <c r="G126" s="39"/>
      <c r="H126" s="39"/>
      <c r="I126" s="30" t="s">
        <v>36</v>
      </c>
      <c r="J126" s="35" t="str">
        <f>E21</f>
        <v>Dopravoprojekt Brno a.s.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0" t="s">
        <v>34</v>
      </c>
      <c r="D127" s="39"/>
      <c r="E127" s="39"/>
      <c r="F127" s="25" t="str">
        <f>IF(E18="","",E18)</f>
        <v>Vyplň údaj</v>
      </c>
      <c r="G127" s="39"/>
      <c r="H127" s="39"/>
      <c r="I127" s="30" t="s">
        <v>39</v>
      </c>
      <c r="J127" s="35" t="str">
        <f>E24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0" customFormat="1" ht="29.25" customHeight="1">
      <c r="A129" s="184"/>
      <c r="B129" s="185"/>
      <c r="C129" s="186" t="s">
        <v>139</v>
      </c>
      <c r="D129" s="187" t="s">
        <v>67</v>
      </c>
      <c r="E129" s="187" t="s">
        <v>63</v>
      </c>
      <c r="F129" s="187" t="s">
        <v>64</v>
      </c>
      <c r="G129" s="187" t="s">
        <v>140</v>
      </c>
      <c r="H129" s="187" t="s">
        <v>141</v>
      </c>
      <c r="I129" s="187" t="s">
        <v>142</v>
      </c>
      <c r="J129" s="188" t="s">
        <v>131</v>
      </c>
      <c r="K129" s="189" t="s">
        <v>143</v>
      </c>
      <c r="L129" s="190"/>
      <c r="M129" s="99" t="s">
        <v>1</v>
      </c>
      <c r="N129" s="100" t="s">
        <v>46</v>
      </c>
      <c r="O129" s="100" t="s">
        <v>144</v>
      </c>
      <c r="P129" s="100" t="s">
        <v>145</v>
      </c>
      <c r="Q129" s="100" t="s">
        <v>146</v>
      </c>
      <c r="R129" s="100" t="s">
        <v>147</v>
      </c>
      <c r="S129" s="100" t="s">
        <v>148</v>
      </c>
      <c r="T129" s="101" t="s">
        <v>149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63" s="2" customFormat="1" ht="22.8" customHeight="1">
      <c r="A130" s="37"/>
      <c r="B130" s="38"/>
      <c r="C130" s="106" t="s">
        <v>150</v>
      </c>
      <c r="D130" s="39"/>
      <c r="E130" s="39"/>
      <c r="F130" s="39"/>
      <c r="G130" s="39"/>
      <c r="H130" s="39"/>
      <c r="I130" s="39"/>
      <c r="J130" s="191">
        <f>BK130</f>
        <v>0</v>
      </c>
      <c r="K130" s="39"/>
      <c r="L130" s="43"/>
      <c r="M130" s="102"/>
      <c r="N130" s="192"/>
      <c r="O130" s="103"/>
      <c r="P130" s="193">
        <f>P131+P239+P316+P323+P387+P454+P460+P463+P482+P488+P509+P565+P690+P716</f>
        <v>0</v>
      </c>
      <c r="Q130" s="103"/>
      <c r="R130" s="193">
        <f>R131+R239+R316+R323+R387+R454+R460+R463+R482+R488+R509+R565+R690+R716</f>
        <v>4018.098951609999</v>
      </c>
      <c r="S130" s="103"/>
      <c r="T130" s="194">
        <f>T131+T239+T316+T323+T387+T454+T460+T463+T482+T488+T509+T565+T690+T716</f>
        <v>1327.7984000000001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81</v>
      </c>
      <c r="AU130" s="15" t="s">
        <v>92</v>
      </c>
      <c r="BK130" s="195">
        <f>BK131+BK239+BK316+BK323+BK387+BK454+BK460+BK463+BK482+BK488+BK509+BK565+BK690+BK716</f>
        <v>0</v>
      </c>
    </row>
    <row r="131" spans="1:63" s="11" customFormat="1" ht="25.9" customHeight="1">
      <c r="A131" s="11"/>
      <c r="B131" s="196"/>
      <c r="C131" s="197"/>
      <c r="D131" s="198" t="s">
        <v>81</v>
      </c>
      <c r="E131" s="199" t="s">
        <v>90</v>
      </c>
      <c r="F131" s="199" t="s">
        <v>321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SUM(P132:P238)</f>
        <v>0</v>
      </c>
      <c r="Q131" s="204"/>
      <c r="R131" s="205">
        <f>SUM(R132:R238)</f>
        <v>325.26334299999996</v>
      </c>
      <c r="S131" s="204"/>
      <c r="T131" s="206">
        <f>SUM(T132:T238)</f>
        <v>232.20000000000002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7" t="s">
        <v>153</v>
      </c>
      <c r="AT131" s="208" t="s">
        <v>81</v>
      </c>
      <c r="AU131" s="208" t="s">
        <v>82</v>
      </c>
      <c r="AY131" s="207" t="s">
        <v>154</v>
      </c>
      <c r="BK131" s="209">
        <f>SUM(BK132:BK238)</f>
        <v>0</v>
      </c>
    </row>
    <row r="132" spans="1:65" s="2" customFormat="1" ht="49.05" customHeight="1">
      <c r="A132" s="37"/>
      <c r="B132" s="38"/>
      <c r="C132" s="210" t="s">
        <v>90</v>
      </c>
      <c r="D132" s="210" t="s">
        <v>155</v>
      </c>
      <c r="E132" s="211" t="s">
        <v>322</v>
      </c>
      <c r="F132" s="212" t="s">
        <v>323</v>
      </c>
      <c r="G132" s="213" t="s">
        <v>324</v>
      </c>
      <c r="H132" s="214">
        <v>129</v>
      </c>
      <c r="I132" s="215"/>
      <c r="J132" s="216">
        <f>ROUND(I132*H132,2)</f>
        <v>0</v>
      </c>
      <c r="K132" s="217"/>
      <c r="L132" s="43"/>
      <c r="M132" s="218" t="s">
        <v>1</v>
      </c>
      <c r="N132" s="219" t="s">
        <v>47</v>
      </c>
      <c r="O132" s="90"/>
      <c r="P132" s="220">
        <f>O132*H132</f>
        <v>0</v>
      </c>
      <c r="Q132" s="220">
        <v>0</v>
      </c>
      <c r="R132" s="220">
        <f>Q132*H132</f>
        <v>0</v>
      </c>
      <c r="S132" s="220">
        <v>1.8</v>
      </c>
      <c r="T132" s="221">
        <f>S132*H132</f>
        <v>232.20000000000002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153</v>
      </c>
      <c r="AT132" s="222" t="s">
        <v>155</v>
      </c>
      <c r="AU132" s="222" t="s">
        <v>90</v>
      </c>
      <c r="AY132" s="15" t="s">
        <v>154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90</v>
      </c>
      <c r="BK132" s="223">
        <f>ROUND(I132*H132,2)</f>
        <v>0</v>
      </c>
      <c r="BL132" s="15" t="s">
        <v>153</v>
      </c>
      <c r="BM132" s="222" t="s">
        <v>325</v>
      </c>
    </row>
    <row r="133" spans="1:51" s="13" customFormat="1" ht="12">
      <c r="A133" s="13"/>
      <c r="B133" s="239"/>
      <c r="C133" s="240"/>
      <c r="D133" s="224" t="s">
        <v>223</v>
      </c>
      <c r="E133" s="241" t="s">
        <v>326</v>
      </c>
      <c r="F133" s="242" t="s">
        <v>327</v>
      </c>
      <c r="G133" s="240"/>
      <c r="H133" s="243">
        <v>129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223</v>
      </c>
      <c r="AU133" s="249" t="s">
        <v>90</v>
      </c>
      <c r="AV133" s="13" t="s">
        <v>162</v>
      </c>
      <c r="AW133" s="13" t="s">
        <v>38</v>
      </c>
      <c r="AX133" s="13" t="s">
        <v>82</v>
      </c>
      <c r="AY133" s="249" t="s">
        <v>154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328</v>
      </c>
      <c r="F134" s="242" t="s">
        <v>329</v>
      </c>
      <c r="G134" s="240"/>
      <c r="H134" s="243">
        <v>129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5" s="2" customFormat="1" ht="37.8" customHeight="1">
      <c r="A135" s="37"/>
      <c r="B135" s="38"/>
      <c r="C135" s="210" t="s">
        <v>162</v>
      </c>
      <c r="D135" s="210" t="s">
        <v>155</v>
      </c>
      <c r="E135" s="211" t="s">
        <v>330</v>
      </c>
      <c r="F135" s="212" t="s">
        <v>331</v>
      </c>
      <c r="G135" s="213" t="s">
        <v>324</v>
      </c>
      <c r="H135" s="214">
        <v>129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47</v>
      </c>
      <c r="O135" s="90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153</v>
      </c>
      <c r="AT135" s="222" t="s">
        <v>155</v>
      </c>
      <c r="AU135" s="222" t="s">
        <v>90</v>
      </c>
      <c r="AY135" s="15" t="s">
        <v>154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90</v>
      </c>
      <c r="BK135" s="223">
        <f>ROUND(I135*H135,2)</f>
        <v>0</v>
      </c>
      <c r="BL135" s="15" t="s">
        <v>153</v>
      </c>
      <c r="BM135" s="222" t="s">
        <v>332</v>
      </c>
    </row>
    <row r="136" spans="1:47" s="2" customFormat="1" ht="12">
      <c r="A136" s="37"/>
      <c r="B136" s="38"/>
      <c r="C136" s="39"/>
      <c r="D136" s="224" t="s">
        <v>160</v>
      </c>
      <c r="E136" s="39"/>
      <c r="F136" s="225" t="s">
        <v>333</v>
      </c>
      <c r="G136" s="39"/>
      <c r="H136" s="39"/>
      <c r="I136" s="226"/>
      <c r="J136" s="39"/>
      <c r="K136" s="39"/>
      <c r="L136" s="43"/>
      <c r="M136" s="227"/>
      <c r="N136" s="22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160</v>
      </c>
      <c r="AU136" s="15" t="s">
        <v>90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334</v>
      </c>
      <c r="F137" s="242" t="s">
        <v>335</v>
      </c>
      <c r="G137" s="240"/>
      <c r="H137" s="243">
        <v>129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90</v>
      </c>
      <c r="AY137" s="249" t="s">
        <v>154</v>
      </c>
    </row>
    <row r="138" spans="1:65" s="2" customFormat="1" ht="37.8" customHeight="1">
      <c r="A138" s="37"/>
      <c r="B138" s="38"/>
      <c r="C138" s="210" t="s">
        <v>167</v>
      </c>
      <c r="D138" s="210" t="s">
        <v>155</v>
      </c>
      <c r="E138" s="211" t="s">
        <v>336</v>
      </c>
      <c r="F138" s="212" t="s">
        <v>337</v>
      </c>
      <c r="G138" s="213" t="s">
        <v>324</v>
      </c>
      <c r="H138" s="214">
        <v>129</v>
      </c>
      <c r="I138" s="215"/>
      <c r="J138" s="216">
        <f>ROUND(I138*H138,2)</f>
        <v>0</v>
      </c>
      <c r="K138" s="217"/>
      <c r="L138" s="43"/>
      <c r="M138" s="218" t="s">
        <v>1</v>
      </c>
      <c r="N138" s="219" t="s">
        <v>47</v>
      </c>
      <c r="O138" s="90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153</v>
      </c>
      <c r="AT138" s="222" t="s">
        <v>155</v>
      </c>
      <c r="AU138" s="222" t="s">
        <v>90</v>
      </c>
      <c r="AY138" s="15" t="s">
        <v>154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5" t="s">
        <v>90</v>
      </c>
      <c r="BK138" s="223">
        <f>ROUND(I138*H138,2)</f>
        <v>0</v>
      </c>
      <c r="BL138" s="15" t="s">
        <v>153</v>
      </c>
      <c r="BM138" s="222" t="s">
        <v>338</v>
      </c>
    </row>
    <row r="139" spans="1:47" s="2" customFormat="1" ht="12">
      <c r="A139" s="37"/>
      <c r="B139" s="38"/>
      <c r="C139" s="39"/>
      <c r="D139" s="224" t="s">
        <v>160</v>
      </c>
      <c r="E139" s="39"/>
      <c r="F139" s="225" t="s">
        <v>333</v>
      </c>
      <c r="G139" s="39"/>
      <c r="H139" s="39"/>
      <c r="I139" s="226"/>
      <c r="J139" s="39"/>
      <c r="K139" s="39"/>
      <c r="L139" s="43"/>
      <c r="M139" s="227"/>
      <c r="N139" s="22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160</v>
      </c>
      <c r="AU139" s="15" t="s">
        <v>90</v>
      </c>
    </row>
    <row r="140" spans="1:51" s="13" customFormat="1" ht="12">
      <c r="A140" s="13"/>
      <c r="B140" s="239"/>
      <c r="C140" s="240"/>
      <c r="D140" s="224" t="s">
        <v>223</v>
      </c>
      <c r="E140" s="241" t="s">
        <v>339</v>
      </c>
      <c r="F140" s="242" t="s">
        <v>340</v>
      </c>
      <c r="G140" s="240"/>
      <c r="H140" s="243">
        <v>129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223</v>
      </c>
      <c r="AU140" s="249" t="s">
        <v>90</v>
      </c>
      <c r="AV140" s="13" t="s">
        <v>162</v>
      </c>
      <c r="AW140" s="13" t="s">
        <v>38</v>
      </c>
      <c r="AX140" s="13" t="s">
        <v>90</v>
      </c>
      <c r="AY140" s="249" t="s">
        <v>154</v>
      </c>
    </row>
    <row r="141" spans="1:65" s="2" customFormat="1" ht="24.15" customHeight="1">
      <c r="A141" s="37"/>
      <c r="B141" s="38"/>
      <c r="C141" s="210" t="s">
        <v>153</v>
      </c>
      <c r="D141" s="210" t="s">
        <v>155</v>
      </c>
      <c r="E141" s="211" t="s">
        <v>341</v>
      </c>
      <c r="F141" s="212" t="s">
        <v>342</v>
      </c>
      <c r="G141" s="213" t="s">
        <v>343</v>
      </c>
      <c r="H141" s="214">
        <v>450</v>
      </c>
      <c r="I141" s="215"/>
      <c r="J141" s="216">
        <f>ROUND(I141*H141,2)</f>
        <v>0</v>
      </c>
      <c r="K141" s="217"/>
      <c r="L141" s="43"/>
      <c r="M141" s="218" t="s">
        <v>1</v>
      </c>
      <c r="N141" s="219" t="s">
        <v>47</v>
      </c>
      <c r="O141" s="90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153</v>
      </c>
      <c r="AT141" s="222" t="s">
        <v>155</v>
      </c>
      <c r="AU141" s="222" t="s">
        <v>90</v>
      </c>
      <c r="AY141" s="15" t="s">
        <v>154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5" t="s">
        <v>90</v>
      </c>
      <c r="BK141" s="223">
        <f>ROUND(I141*H141,2)</f>
        <v>0</v>
      </c>
      <c r="BL141" s="15" t="s">
        <v>153</v>
      </c>
      <c r="BM141" s="222" t="s">
        <v>344</v>
      </c>
    </row>
    <row r="142" spans="1:51" s="13" customFormat="1" ht="12">
      <c r="A142" s="13"/>
      <c r="B142" s="239"/>
      <c r="C142" s="240"/>
      <c r="D142" s="224" t="s">
        <v>223</v>
      </c>
      <c r="E142" s="241" t="s">
        <v>345</v>
      </c>
      <c r="F142" s="242" t="s">
        <v>346</v>
      </c>
      <c r="G142" s="240"/>
      <c r="H142" s="243">
        <v>450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223</v>
      </c>
      <c r="AU142" s="249" t="s">
        <v>90</v>
      </c>
      <c r="AV142" s="13" t="s">
        <v>162</v>
      </c>
      <c r="AW142" s="13" t="s">
        <v>38</v>
      </c>
      <c r="AX142" s="13" t="s">
        <v>90</v>
      </c>
      <c r="AY142" s="249" t="s">
        <v>154</v>
      </c>
    </row>
    <row r="143" spans="1:65" s="2" customFormat="1" ht="37.8" customHeight="1">
      <c r="A143" s="37"/>
      <c r="B143" s="38"/>
      <c r="C143" s="210" t="s">
        <v>176</v>
      </c>
      <c r="D143" s="210" t="s">
        <v>155</v>
      </c>
      <c r="E143" s="211" t="s">
        <v>347</v>
      </c>
      <c r="F143" s="212" t="s">
        <v>348</v>
      </c>
      <c r="G143" s="213" t="s">
        <v>349</v>
      </c>
      <c r="H143" s="214">
        <v>45</v>
      </c>
      <c r="I143" s="215"/>
      <c r="J143" s="216">
        <f>ROUND(I143*H143,2)</f>
        <v>0</v>
      </c>
      <c r="K143" s="217"/>
      <c r="L143" s="43"/>
      <c r="M143" s="218" t="s">
        <v>1</v>
      </c>
      <c r="N143" s="219" t="s">
        <v>47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153</v>
      </c>
      <c r="AT143" s="222" t="s">
        <v>155</v>
      </c>
      <c r="AU143" s="222" t="s">
        <v>90</v>
      </c>
      <c r="AY143" s="15" t="s">
        <v>154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5" t="s">
        <v>90</v>
      </c>
      <c r="BK143" s="223">
        <f>ROUND(I143*H143,2)</f>
        <v>0</v>
      </c>
      <c r="BL143" s="15" t="s">
        <v>153</v>
      </c>
      <c r="BM143" s="222" t="s">
        <v>350</v>
      </c>
    </row>
    <row r="144" spans="1:65" s="2" customFormat="1" ht="49.05" customHeight="1">
      <c r="A144" s="37"/>
      <c r="B144" s="38"/>
      <c r="C144" s="210" t="s">
        <v>181</v>
      </c>
      <c r="D144" s="210" t="s">
        <v>155</v>
      </c>
      <c r="E144" s="211" t="s">
        <v>351</v>
      </c>
      <c r="F144" s="212" t="s">
        <v>352</v>
      </c>
      <c r="G144" s="213" t="s">
        <v>324</v>
      </c>
      <c r="H144" s="214">
        <v>749.17</v>
      </c>
      <c r="I144" s="215"/>
      <c r="J144" s="216">
        <f>ROUND(I144*H144,2)</f>
        <v>0</v>
      </c>
      <c r="K144" s="217"/>
      <c r="L144" s="43"/>
      <c r="M144" s="218" t="s">
        <v>1</v>
      </c>
      <c r="N144" s="219" t="s">
        <v>47</v>
      </c>
      <c r="O144" s="90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153</v>
      </c>
      <c r="AT144" s="222" t="s">
        <v>155</v>
      </c>
      <c r="AU144" s="222" t="s">
        <v>90</v>
      </c>
      <c r="AY144" s="15" t="s">
        <v>154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90</v>
      </c>
      <c r="BK144" s="223">
        <f>ROUND(I144*H144,2)</f>
        <v>0</v>
      </c>
      <c r="BL144" s="15" t="s">
        <v>153</v>
      </c>
      <c r="BM144" s="222" t="s">
        <v>353</v>
      </c>
    </row>
    <row r="145" spans="1:47" s="2" customFormat="1" ht="12">
      <c r="A145" s="37"/>
      <c r="B145" s="38"/>
      <c r="C145" s="39"/>
      <c r="D145" s="224" t="s">
        <v>160</v>
      </c>
      <c r="E145" s="39"/>
      <c r="F145" s="225" t="s">
        <v>354</v>
      </c>
      <c r="G145" s="39"/>
      <c r="H145" s="39"/>
      <c r="I145" s="226"/>
      <c r="J145" s="39"/>
      <c r="K145" s="39"/>
      <c r="L145" s="43"/>
      <c r="M145" s="227"/>
      <c r="N145" s="22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160</v>
      </c>
      <c r="AU145" s="15" t="s">
        <v>90</v>
      </c>
    </row>
    <row r="146" spans="1:51" s="12" customFormat="1" ht="12">
      <c r="A146" s="12"/>
      <c r="B146" s="229"/>
      <c r="C146" s="230"/>
      <c r="D146" s="224" t="s">
        <v>223</v>
      </c>
      <c r="E146" s="231" t="s">
        <v>1</v>
      </c>
      <c r="F146" s="232" t="s">
        <v>355</v>
      </c>
      <c r="G146" s="230"/>
      <c r="H146" s="231" t="s">
        <v>1</v>
      </c>
      <c r="I146" s="233"/>
      <c r="J146" s="230"/>
      <c r="K146" s="230"/>
      <c r="L146" s="234"/>
      <c r="M146" s="235"/>
      <c r="N146" s="236"/>
      <c r="O146" s="236"/>
      <c r="P146" s="236"/>
      <c r="Q146" s="236"/>
      <c r="R146" s="236"/>
      <c r="S146" s="236"/>
      <c r="T146" s="237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8" t="s">
        <v>223</v>
      </c>
      <c r="AU146" s="238" t="s">
        <v>90</v>
      </c>
      <c r="AV146" s="12" t="s">
        <v>90</v>
      </c>
      <c r="AW146" s="12" t="s">
        <v>38</v>
      </c>
      <c r="AX146" s="12" t="s">
        <v>82</v>
      </c>
      <c r="AY146" s="238" t="s">
        <v>154</v>
      </c>
    </row>
    <row r="147" spans="1:51" s="13" customFormat="1" ht="12">
      <c r="A147" s="13"/>
      <c r="B147" s="239"/>
      <c r="C147" s="240"/>
      <c r="D147" s="224" t="s">
        <v>223</v>
      </c>
      <c r="E147" s="241" t="s">
        <v>356</v>
      </c>
      <c r="F147" s="242" t="s">
        <v>357</v>
      </c>
      <c r="G147" s="240"/>
      <c r="H147" s="243">
        <v>63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223</v>
      </c>
      <c r="AU147" s="249" t="s">
        <v>90</v>
      </c>
      <c r="AV147" s="13" t="s">
        <v>162</v>
      </c>
      <c r="AW147" s="13" t="s">
        <v>38</v>
      </c>
      <c r="AX147" s="13" t="s">
        <v>82</v>
      </c>
      <c r="AY147" s="249" t="s">
        <v>154</v>
      </c>
    </row>
    <row r="148" spans="1:51" s="13" customFormat="1" ht="12">
      <c r="A148" s="13"/>
      <c r="B148" s="239"/>
      <c r="C148" s="240"/>
      <c r="D148" s="224" t="s">
        <v>223</v>
      </c>
      <c r="E148" s="241" t="s">
        <v>358</v>
      </c>
      <c r="F148" s="242" t="s">
        <v>359</v>
      </c>
      <c r="G148" s="240"/>
      <c r="H148" s="243">
        <v>686.17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223</v>
      </c>
      <c r="AU148" s="249" t="s">
        <v>90</v>
      </c>
      <c r="AV148" s="13" t="s">
        <v>162</v>
      </c>
      <c r="AW148" s="13" t="s">
        <v>38</v>
      </c>
      <c r="AX148" s="13" t="s">
        <v>82</v>
      </c>
      <c r="AY148" s="249" t="s">
        <v>154</v>
      </c>
    </row>
    <row r="149" spans="1:51" s="13" customFormat="1" ht="12">
      <c r="A149" s="13"/>
      <c r="B149" s="239"/>
      <c r="C149" s="240"/>
      <c r="D149" s="224" t="s">
        <v>223</v>
      </c>
      <c r="E149" s="241" t="s">
        <v>360</v>
      </c>
      <c r="F149" s="242" t="s">
        <v>361</v>
      </c>
      <c r="G149" s="240"/>
      <c r="H149" s="243">
        <v>749.17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223</v>
      </c>
      <c r="AU149" s="249" t="s">
        <v>90</v>
      </c>
      <c r="AV149" s="13" t="s">
        <v>162</v>
      </c>
      <c r="AW149" s="13" t="s">
        <v>38</v>
      </c>
      <c r="AX149" s="13" t="s">
        <v>90</v>
      </c>
      <c r="AY149" s="249" t="s">
        <v>154</v>
      </c>
    </row>
    <row r="150" spans="1:65" s="2" customFormat="1" ht="24.15" customHeight="1">
      <c r="A150" s="37"/>
      <c r="B150" s="38"/>
      <c r="C150" s="210" t="s">
        <v>185</v>
      </c>
      <c r="D150" s="210" t="s">
        <v>155</v>
      </c>
      <c r="E150" s="211" t="s">
        <v>362</v>
      </c>
      <c r="F150" s="212" t="s">
        <v>363</v>
      </c>
      <c r="G150" s="213" t="s">
        <v>220</v>
      </c>
      <c r="H150" s="214">
        <v>975.178</v>
      </c>
      <c r="I150" s="215"/>
      <c r="J150" s="216">
        <f>ROUND(I150*H150,2)</f>
        <v>0</v>
      </c>
      <c r="K150" s="217"/>
      <c r="L150" s="43"/>
      <c r="M150" s="218" t="s">
        <v>1</v>
      </c>
      <c r="N150" s="219" t="s">
        <v>47</v>
      </c>
      <c r="O150" s="90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153</v>
      </c>
      <c r="AT150" s="222" t="s">
        <v>155</v>
      </c>
      <c r="AU150" s="222" t="s">
        <v>90</v>
      </c>
      <c r="AY150" s="15" t="s">
        <v>154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5" t="s">
        <v>90</v>
      </c>
      <c r="BK150" s="223">
        <f>ROUND(I150*H150,2)</f>
        <v>0</v>
      </c>
      <c r="BL150" s="15" t="s">
        <v>153</v>
      </c>
      <c r="BM150" s="222" t="s">
        <v>364</v>
      </c>
    </row>
    <row r="151" spans="1:51" s="13" customFormat="1" ht="12">
      <c r="A151" s="13"/>
      <c r="B151" s="239"/>
      <c r="C151" s="240"/>
      <c r="D151" s="224" t="s">
        <v>223</v>
      </c>
      <c r="E151" s="241" t="s">
        <v>365</v>
      </c>
      <c r="F151" s="242" t="s">
        <v>366</v>
      </c>
      <c r="G151" s="240"/>
      <c r="H151" s="243">
        <v>975.178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223</v>
      </c>
      <c r="AU151" s="249" t="s">
        <v>90</v>
      </c>
      <c r="AV151" s="13" t="s">
        <v>162</v>
      </c>
      <c r="AW151" s="13" t="s">
        <v>38</v>
      </c>
      <c r="AX151" s="13" t="s">
        <v>90</v>
      </c>
      <c r="AY151" s="249" t="s">
        <v>154</v>
      </c>
    </row>
    <row r="152" spans="1:65" s="2" customFormat="1" ht="37.8" customHeight="1">
      <c r="A152" s="37"/>
      <c r="B152" s="38"/>
      <c r="C152" s="210" t="s">
        <v>192</v>
      </c>
      <c r="D152" s="210" t="s">
        <v>155</v>
      </c>
      <c r="E152" s="211" t="s">
        <v>367</v>
      </c>
      <c r="F152" s="212" t="s">
        <v>368</v>
      </c>
      <c r="G152" s="213" t="s">
        <v>324</v>
      </c>
      <c r="H152" s="214">
        <v>1607.747</v>
      </c>
      <c r="I152" s="215"/>
      <c r="J152" s="216">
        <f>ROUND(I152*H152,2)</f>
        <v>0</v>
      </c>
      <c r="K152" s="217"/>
      <c r="L152" s="43"/>
      <c r="M152" s="218" t="s">
        <v>1</v>
      </c>
      <c r="N152" s="219" t="s">
        <v>47</v>
      </c>
      <c r="O152" s="90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153</v>
      </c>
      <c r="AT152" s="222" t="s">
        <v>155</v>
      </c>
      <c r="AU152" s="222" t="s">
        <v>90</v>
      </c>
      <c r="AY152" s="15" t="s">
        <v>154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5" t="s">
        <v>90</v>
      </c>
      <c r="BK152" s="223">
        <f>ROUND(I152*H152,2)</f>
        <v>0</v>
      </c>
      <c r="BL152" s="15" t="s">
        <v>153</v>
      </c>
      <c r="BM152" s="222" t="s">
        <v>369</v>
      </c>
    </row>
    <row r="153" spans="1:47" s="2" customFormat="1" ht="12">
      <c r="A153" s="37"/>
      <c r="B153" s="38"/>
      <c r="C153" s="39"/>
      <c r="D153" s="224" t="s">
        <v>160</v>
      </c>
      <c r="E153" s="39"/>
      <c r="F153" s="225" t="s">
        <v>370</v>
      </c>
      <c r="G153" s="39"/>
      <c r="H153" s="39"/>
      <c r="I153" s="226"/>
      <c r="J153" s="39"/>
      <c r="K153" s="39"/>
      <c r="L153" s="43"/>
      <c r="M153" s="227"/>
      <c r="N153" s="22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160</v>
      </c>
      <c r="AU153" s="15" t="s">
        <v>90</v>
      </c>
    </row>
    <row r="154" spans="1:65" s="2" customFormat="1" ht="37.8" customHeight="1">
      <c r="A154" s="37"/>
      <c r="B154" s="38"/>
      <c r="C154" s="210" t="s">
        <v>197</v>
      </c>
      <c r="D154" s="210" t="s">
        <v>155</v>
      </c>
      <c r="E154" s="211" t="s">
        <v>371</v>
      </c>
      <c r="F154" s="212" t="s">
        <v>372</v>
      </c>
      <c r="G154" s="213" t="s">
        <v>324</v>
      </c>
      <c r="H154" s="214">
        <v>803.874</v>
      </c>
      <c r="I154" s="215"/>
      <c r="J154" s="216">
        <f>ROUND(I154*H154,2)</f>
        <v>0</v>
      </c>
      <c r="K154" s="217"/>
      <c r="L154" s="43"/>
      <c r="M154" s="218" t="s">
        <v>1</v>
      </c>
      <c r="N154" s="219" t="s">
        <v>47</v>
      </c>
      <c r="O154" s="90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2" t="s">
        <v>153</v>
      </c>
      <c r="AT154" s="222" t="s">
        <v>155</v>
      </c>
      <c r="AU154" s="222" t="s">
        <v>90</v>
      </c>
      <c r="AY154" s="15" t="s">
        <v>154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5" t="s">
        <v>90</v>
      </c>
      <c r="BK154" s="223">
        <f>ROUND(I154*H154,2)</f>
        <v>0</v>
      </c>
      <c r="BL154" s="15" t="s">
        <v>153</v>
      </c>
      <c r="BM154" s="222" t="s">
        <v>373</v>
      </c>
    </row>
    <row r="155" spans="1:47" s="2" customFormat="1" ht="12">
      <c r="A155" s="37"/>
      <c r="B155" s="38"/>
      <c r="C155" s="39"/>
      <c r="D155" s="224" t="s">
        <v>160</v>
      </c>
      <c r="E155" s="39"/>
      <c r="F155" s="225" t="s">
        <v>374</v>
      </c>
      <c r="G155" s="39"/>
      <c r="H155" s="39"/>
      <c r="I155" s="226"/>
      <c r="J155" s="39"/>
      <c r="K155" s="39"/>
      <c r="L155" s="43"/>
      <c r="M155" s="227"/>
      <c r="N155" s="22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5" t="s">
        <v>160</v>
      </c>
      <c r="AU155" s="15" t="s">
        <v>90</v>
      </c>
    </row>
    <row r="156" spans="1:51" s="13" customFormat="1" ht="12">
      <c r="A156" s="13"/>
      <c r="B156" s="239"/>
      <c r="C156" s="240"/>
      <c r="D156" s="224" t="s">
        <v>223</v>
      </c>
      <c r="E156" s="241" t="s">
        <v>375</v>
      </c>
      <c r="F156" s="242" t="s">
        <v>376</v>
      </c>
      <c r="G156" s="240"/>
      <c r="H156" s="243">
        <v>803.874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223</v>
      </c>
      <c r="AU156" s="249" t="s">
        <v>90</v>
      </c>
      <c r="AV156" s="13" t="s">
        <v>162</v>
      </c>
      <c r="AW156" s="13" t="s">
        <v>38</v>
      </c>
      <c r="AX156" s="13" t="s">
        <v>90</v>
      </c>
      <c r="AY156" s="249" t="s">
        <v>154</v>
      </c>
    </row>
    <row r="157" spans="1:65" s="2" customFormat="1" ht="37.8" customHeight="1">
      <c r="A157" s="37"/>
      <c r="B157" s="38"/>
      <c r="C157" s="210" t="s">
        <v>201</v>
      </c>
      <c r="D157" s="210" t="s">
        <v>155</v>
      </c>
      <c r="E157" s="211" t="s">
        <v>377</v>
      </c>
      <c r="F157" s="212" t="s">
        <v>378</v>
      </c>
      <c r="G157" s="213" t="s">
        <v>324</v>
      </c>
      <c r="H157" s="214">
        <v>1607.747</v>
      </c>
      <c r="I157" s="215"/>
      <c r="J157" s="216">
        <f>ROUND(I157*H157,2)</f>
        <v>0</v>
      </c>
      <c r="K157" s="217"/>
      <c r="L157" s="43"/>
      <c r="M157" s="218" t="s">
        <v>1</v>
      </c>
      <c r="N157" s="219" t="s">
        <v>47</v>
      </c>
      <c r="O157" s="90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153</v>
      </c>
      <c r="AT157" s="222" t="s">
        <v>155</v>
      </c>
      <c r="AU157" s="222" t="s">
        <v>90</v>
      </c>
      <c r="AY157" s="15" t="s">
        <v>154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5" t="s">
        <v>90</v>
      </c>
      <c r="BK157" s="223">
        <f>ROUND(I157*H157,2)</f>
        <v>0</v>
      </c>
      <c r="BL157" s="15" t="s">
        <v>153</v>
      </c>
      <c r="BM157" s="222" t="s">
        <v>379</v>
      </c>
    </row>
    <row r="158" spans="1:47" s="2" customFormat="1" ht="12">
      <c r="A158" s="37"/>
      <c r="B158" s="38"/>
      <c r="C158" s="39"/>
      <c r="D158" s="224" t="s">
        <v>160</v>
      </c>
      <c r="E158" s="39"/>
      <c r="F158" s="225" t="s">
        <v>380</v>
      </c>
      <c r="G158" s="39"/>
      <c r="H158" s="39"/>
      <c r="I158" s="226"/>
      <c r="J158" s="39"/>
      <c r="K158" s="39"/>
      <c r="L158" s="43"/>
      <c r="M158" s="227"/>
      <c r="N158" s="22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5" t="s">
        <v>160</v>
      </c>
      <c r="AU158" s="15" t="s">
        <v>90</v>
      </c>
    </row>
    <row r="159" spans="1:51" s="13" customFormat="1" ht="12">
      <c r="A159" s="13"/>
      <c r="B159" s="239"/>
      <c r="C159" s="240"/>
      <c r="D159" s="224" t="s">
        <v>223</v>
      </c>
      <c r="E159" s="241" t="s">
        <v>381</v>
      </c>
      <c r="F159" s="242" t="s">
        <v>382</v>
      </c>
      <c r="G159" s="240"/>
      <c r="H159" s="243">
        <v>1607.747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223</v>
      </c>
      <c r="AU159" s="249" t="s">
        <v>90</v>
      </c>
      <c r="AV159" s="13" t="s">
        <v>162</v>
      </c>
      <c r="AW159" s="13" t="s">
        <v>38</v>
      </c>
      <c r="AX159" s="13" t="s">
        <v>82</v>
      </c>
      <c r="AY159" s="249" t="s">
        <v>154</v>
      </c>
    </row>
    <row r="160" spans="1:51" s="13" customFormat="1" ht="12">
      <c r="A160" s="13"/>
      <c r="B160" s="239"/>
      <c r="C160" s="240"/>
      <c r="D160" s="224" t="s">
        <v>223</v>
      </c>
      <c r="E160" s="241" t="s">
        <v>383</v>
      </c>
      <c r="F160" s="242" t="s">
        <v>384</v>
      </c>
      <c r="G160" s="240"/>
      <c r="H160" s="243">
        <v>1607.747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223</v>
      </c>
      <c r="AU160" s="249" t="s">
        <v>90</v>
      </c>
      <c r="AV160" s="13" t="s">
        <v>162</v>
      </c>
      <c r="AW160" s="13" t="s">
        <v>38</v>
      </c>
      <c r="AX160" s="13" t="s">
        <v>90</v>
      </c>
      <c r="AY160" s="249" t="s">
        <v>154</v>
      </c>
    </row>
    <row r="161" spans="1:65" s="2" customFormat="1" ht="37.8" customHeight="1">
      <c r="A161" s="37"/>
      <c r="B161" s="38"/>
      <c r="C161" s="210" t="s">
        <v>207</v>
      </c>
      <c r="D161" s="210" t="s">
        <v>155</v>
      </c>
      <c r="E161" s="211" t="s">
        <v>385</v>
      </c>
      <c r="F161" s="212" t="s">
        <v>386</v>
      </c>
      <c r="G161" s="213" t="s">
        <v>324</v>
      </c>
      <c r="H161" s="214">
        <v>1125.423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47</v>
      </c>
      <c r="O161" s="90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153</v>
      </c>
      <c r="AT161" s="222" t="s">
        <v>155</v>
      </c>
      <c r="AU161" s="222" t="s">
        <v>90</v>
      </c>
      <c r="AY161" s="15" t="s">
        <v>154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5" t="s">
        <v>90</v>
      </c>
      <c r="BK161" s="223">
        <f>ROUND(I161*H161,2)</f>
        <v>0</v>
      </c>
      <c r="BL161" s="15" t="s">
        <v>153</v>
      </c>
      <c r="BM161" s="222" t="s">
        <v>387</v>
      </c>
    </row>
    <row r="162" spans="1:47" s="2" customFormat="1" ht="12">
      <c r="A162" s="37"/>
      <c r="B162" s="38"/>
      <c r="C162" s="39"/>
      <c r="D162" s="224" t="s">
        <v>160</v>
      </c>
      <c r="E162" s="39"/>
      <c r="F162" s="225" t="s">
        <v>388</v>
      </c>
      <c r="G162" s="39"/>
      <c r="H162" s="39"/>
      <c r="I162" s="226"/>
      <c r="J162" s="39"/>
      <c r="K162" s="39"/>
      <c r="L162" s="43"/>
      <c r="M162" s="227"/>
      <c r="N162" s="22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5" t="s">
        <v>160</v>
      </c>
      <c r="AU162" s="15" t="s">
        <v>90</v>
      </c>
    </row>
    <row r="163" spans="1:51" s="13" customFormat="1" ht="12">
      <c r="A163" s="13"/>
      <c r="B163" s="239"/>
      <c r="C163" s="240"/>
      <c r="D163" s="224" t="s">
        <v>223</v>
      </c>
      <c r="E163" s="241" t="s">
        <v>389</v>
      </c>
      <c r="F163" s="242" t="s">
        <v>390</v>
      </c>
      <c r="G163" s="240"/>
      <c r="H163" s="243">
        <v>1125.423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223</v>
      </c>
      <c r="AU163" s="249" t="s">
        <v>90</v>
      </c>
      <c r="AV163" s="13" t="s">
        <v>162</v>
      </c>
      <c r="AW163" s="13" t="s">
        <v>38</v>
      </c>
      <c r="AX163" s="13" t="s">
        <v>90</v>
      </c>
      <c r="AY163" s="249" t="s">
        <v>154</v>
      </c>
    </row>
    <row r="164" spans="1:65" s="2" customFormat="1" ht="37.8" customHeight="1">
      <c r="A164" s="37"/>
      <c r="B164" s="38"/>
      <c r="C164" s="210" t="s">
        <v>212</v>
      </c>
      <c r="D164" s="210" t="s">
        <v>155</v>
      </c>
      <c r="E164" s="211" t="s">
        <v>391</v>
      </c>
      <c r="F164" s="212" t="s">
        <v>392</v>
      </c>
      <c r="G164" s="213" t="s">
        <v>324</v>
      </c>
      <c r="H164" s="214">
        <v>11.83</v>
      </c>
      <c r="I164" s="215"/>
      <c r="J164" s="216">
        <f>ROUND(I164*H164,2)</f>
        <v>0</v>
      </c>
      <c r="K164" s="217"/>
      <c r="L164" s="43"/>
      <c r="M164" s="218" t="s">
        <v>1</v>
      </c>
      <c r="N164" s="219" t="s">
        <v>47</v>
      </c>
      <c r="O164" s="90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153</v>
      </c>
      <c r="AT164" s="222" t="s">
        <v>155</v>
      </c>
      <c r="AU164" s="222" t="s">
        <v>90</v>
      </c>
      <c r="AY164" s="15" t="s">
        <v>154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5" t="s">
        <v>90</v>
      </c>
      <c r="BK164" s="223">
        <f>ROUND(I164*H164,2)</f>
        <v>0</v>
      </c>
      <c r="BL164" s="15" t="s">
        <v>153</v>
      </c>
      <c r="BM164" s="222" t="s">
        <v>393</v>
      </c>
    </row>
    <row r="165" spans="1:47" s="2" customFormat="1" ht="12">
      <c r="A165" s="37"/>
      <c r="B165" s="38"/>
      <c r="C165" s="39"/>
      <c r="D165" s="224" t="s">
        <v>160</v>
      </c>
      <c r="E165" s="39"/>
      <c r="F165" s="225" t="s">
        <v>394</v>
      </c>
      <c r="G165" s="39"/>
      <c r="H165" s="39"/>
      <c r="I165" s="226"/>
      <c r="J165" s="39"/>
      <c r="K165" s="39"/>
      <c r="L165" s="43"/>
      <c r="M165" s="227"/>
      <c r="N165" s="22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160</v>
      </c>
      <c r="AU165" s="15" t="s">
        <v>90</v>
      </c>
    </row>
    <row r="166" spans="1:51" s="13" customFormat="1" ht="12">
      <c r="A166" s="13"/>
      <c r="B166" s="239"/>
      <c r="C166" s="240"/>
      <c r="D166" s="224" t="s">
        <v>223</v>
      </c>
      <c r="E166" s="241" t="s">
        <v>395</v>
      </c>
      <c r="F166" s="242" t="s">
        <v>396</v>
      </c>
      <c r="G166" s="240"/>
      <c r="H166" s="243">
        <v>11.83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223</v>
      </c>
      <c r="AU166" s="249" t="s">
        <v>90</v>
      </c>
      <c r="AV166" s="13" t="s">
        <v>162</v>
      </c>
      <c r="AW166" s="13" t="s">
        <v>38</v>
      </c>
      <c r="AX166" s="13" t="s">
        <v>82</v>
      </c>
      <c r="AY166" s="249" t="s">
        <v>154</v>
      </c>
    </row>
    <row r="167" spans="1:51" s="13" customFormat="1" ht="12">
      <c r="A167" s="13"/>
      <c r="B167" s="239"/>
      <c r="C167" s="240"/>
      <c r="D167" s="224" t="s">
        <v>223</v>
      </c>
      <c r="E167" s="241" t="s">
        <v>397</v>
      </c>
      <c r="F167" s="242" t="s">
        <v>398</v>
      </c>
      <c r="G167" s="240"/>
      <c r="H167" s="243">
        <v>11.83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223</v>
      </c>
      <c r="AU167" s="249" t="s">
        <v>90</v>
      </c>
      <c r="AV167" s="13" t="s">
        <v>162</v>
      </c>
      <c r="AW167" s="13" t="s">
        <v>38</v>
      </c>
      <c r="AX167" s="13" t="s">
        <v>90</v>
      </c>
      <c r="AY167" s="249" t="s">
        <v>154</v>
      </c>
    </row>
    <row r="168" spans="1:65" s="2" customFormat="1" ht="49.05" customHeight="1">
      <c r="A168" s="37"/>
      <c r="B168" s="38"/>
      <c r="C168" s="210" t="s">
        <v>217</v>
      </c>
      <c r="D168" s="210" t="s">
        <v>155</v>
      </c>
      <c r="E168" s="211" t="s">
        <v>399</v>
      </c>
      <c r="F168" s="212" t="s">
        <v>400</v>
      </c>
      <c r="G168" s="213" t="s">
        <v>324</v>
      </c>
      <c r="H168" s="214">
        <v>5.915</v>
      </c>
      <c r="I168" s="215"/>
      <c r="J168" s="216">
        <f>ROUND(I168*H168,2)</f>
        <v>0</v>
      </c>
      <c r="K168" s="217"/>
      <c r="L168" s="43"/>
      <c r="M168" s="218" t="s">
        <v>1</v>
      </c>
      <c r="N168" s="219" t="s">
        <v>47</v>
      </c>
      <c r="O168" s="90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153</v>
      </c>
      <c r="AT168" s="222" t="s">
        <v>155</v>
      </c>
      <c r="AU168" s="222" t="s">
        <v>90</v>
      </c>
      <c r="AY168" s="15" t="s">
        <v>154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5" t="s">
        <v>90</v>
      </c>
      <c r="BK168" s="223">
        <f>ROUND(I168*H168,2)</f>
        <v>0</v>
      </c>
      <c r="BL168" s="15" t="s">
        <v>153</v>
      </c>
      <c r="BM168" s="222" t="s">
        <v>401</v>
      </c>
    </row>
    <row r="169" spans="1:47" s="2" customFormat="1" ht="12">
      <c r="A169" s="37"/>
      <c r="B169" s="38"/>
      <c r="C169" s="39"/>
      <c r="D169" s="224" t="s">
        <v>160</v>
      </c>
      <c r="E169" s="39"/>
      <c r="F169" s="225" t="s">
        <v>402</v>
      </c>
      <c r="G169" s="39"/>
      <c r="H169" s="39"/>
      <c r="I169" s="226"/>
      <c r="J169" s="39"/>
      <c r="K169" s="39"/>
      <c r="L169" s="43"/>
      <c r="M169" s="227"/>
      <c r="N169" s="228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160</v>
      </c>
      <c r="AU169" s="15" t="s">
        <v>90</v>
      </c>
    </row>
    <row r="170" spans="1:51" s="13" customFormat="1" ht="12">
      <c r="A170" s="13"/>
      <c r="B170" s="239"/>
      <c r="C170" s="240"/>
      <c r="D170" s="224" t="s">
        <v>223</v>
      </c>
      <c r="E170" s="241" t="s">
        <v>225</v>
      </c>
      <c r="F170" s="242" t="s">
        <v>403</v>
      </c>
      <c r="G170" s="240"/>
      <c r="H170" s="243">
        <v>5.915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223</v>
      </c>
      <c r="AU170" s="249" t="s">
        <v>90</v>
      </c>
      <c r="AV170" s="13" t="s">
        <v>162</v>
      </c>
      <c r="AW170" s="13" t="s">
        <v>38</v>
      </c>
      <c r="AX170" s="13" t="s">
        <v>90</v>
      </c>
      <c r="AY170" s="249" t="s">
        <v>154</v>
      </c>
    </row>
    <row r="171" spans="1:65" s="2" customFormat="1" ht="37.8" customHeight="1">
      <c r="A171" s="37"/>
      <c r="B171" s="38"/>
      <c r="C171" s="210" t="s">
        <v>227</v>
      </c>
      <c r="D171" s="210" t="s">
        <v>155</v>
      </c>
      <c r="E171" s="211" t="s">
        <v>404</v>
      </c>
      <c r="F171" s="212" t="s">
        <v>405</v>
      </c>
      <c r="G171" s="213" t="s">
        <v>324</v>
      </c>
      <c r="H171" s="214">
        <v>5.07</v>
      </c>
      <c r="I171" s="215"/>
      <c r="J171" s="216">
        <f>ROUND(I171*H171,2)</f>
        <v>0</v>
      </c>
      <c r="K171" s="217"/>
      <c r="L171" s="43"/>
      <c r="M171" s="218" t="s">
        <v>1</v>
      </c>
      <c r="N171" s="219" t="s">
        <v>47</v>
      </c>
      <c r="O171" s="90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153</v>
      </c>
      <c r="AT171" s="222" t="s">
        <v>155</v>
      </c>
      <c r="AU171" s="222" t="s">
        <v>90</v>
      </c>
      <c r="AY171" s="15" t="s">
        <v>154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5" t="s">
        <v>90</v>
      </c>
      <c r="BK171" s="223">
        <f>ROUND(I171*H171,2)</f>
        <v>0</v>
      </c>
      <c r="BL171" s="15" t="s">
        <v>153</v>
      </c>
      <c r="BM171" s="222" t="s">
        <v>406</v>
      </c>
    </row>
    <row r="172" spans="1:47" s="2" customFormat="1" ht="12">
      <c r="A172" s="37"/>
      <c r="B172" s="38"/>
      <c r="C172" s="39"/>
      <c r="D172" s="224" t="s">
        <v>160</v>
      </c>
      <c r="E172" s="39"/>
      <c r="F172" s="225" t="s">
        <v>407</v>
      </c>
      <c r="G172" s="39"/>
      <c r="H172" s="39"/>
      <c r="I172" s="226"/>
      <c r="J172" s="39"/>
      <c r="K172" s="39"/>
      <c r="L172" s="43"/>
      <c r="M172" s="227"/>
      <c r="N172" s="22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160</v>
      </c>
      <c r="AU172" s="15" t="s">
        <v>90</v>
      </c>
    </row>
    <row r="173" spans="1:51" s="13" customFormat="1" ht="12">
      <c r="A173" s="13"/>
      <c r="B173" s="239"/>
      <c r="C173" s="240"/>
      <c r="D173" s="224" t="s">
        <v>223</v>
      </c>
      <c r="E173" s="241" t="s">
        <v>233</v>
      </c>
      <c r="F173" s="242" t="s">
        <v>408</v>
      </c>
      <c r="G173" s="240"/>
      <c r="H173" s="243">
        <v>5.07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223</v>
      </c>
      <c r="AU173" s="249" t="s">
        <v>90</v>
      </c>
      <c r="AV173" s="13" t="s">
        <v>162</v>
      </c>
      <c r="AW173" s="13" t="s">
        <v>38</v>
      </c>
      <c r="AX173" s="13" t="s">
        <v>82</v>
      </c>
      <c r="AY173" s="249" t="s">
        <v>154</v>
      </c>
    </row>
    <row r="174" spans="1:51" s="13" customFormat="1" ht="12">
      <c r="A174" s="13"/>
      <c r="B174" s="239"/>
      <c r="C174" s="240"/>
      <c r="D174" s="224" t="s">
        <v>223</v>
      </c>
      <c r="E174" s="241" t="s">
        <v>237</v>
      </c>
      <c r="F174" s="242" t="s">
        <v>409</v>
      </c>
      <c r="G174" s="240"/>
      <c r="H174" s="243">
        <v>5.07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223</v>
      </c>
      <c r="AU174" s="249" t="s">
        <v>90</v>
      </c>
      <c r="AV174" s="13" t="s">
        <v>162</v>
      </c>
      <c r="AW174" s="13" t="s">
        <v>38</v>
      </c>
      <c r="AX174" s="13" t="s">
        <v>90</v>
      </c>
      <c r="AY174" s="249" t="s">
        <v>154</v>
      </c>
    </row>
    <row r="175" spans="1:65" s="2" customFormat="1" ht="49.05" customHeight="1">
      <c r="A175" s="37"/>
      <c r="B175" s="38"/>
      <c r="C175" s="210" t="s">
        <v>8</v>
      </c>
      <c r="D175" s="210" t="s">
        <v>155</v>
      </c>
      <c r="E175" s="211" t="s">
        <v>410</v>
      </c>
      <c r="F175" s="212" t="s">
        <v>411</v>
      </c>
      <c r="G175" s="213" t="s">
        <v>324</v>
      </c>
      <c r="H175" s="214">
        <v>3.549</v>
      </c>
      <c r="I175" s="215"/>
      <c r="J175" s="216">
        <f>ROUND(I175*H175,2)</f>
        <v>0</v>
      </c>
      <c r="K175" s="217"/>
      <c r="L175" s="43"/>
      <c r="M175" s="218" t="s">
        <v>1</v>
      </c>
      <c r="N175" s="219" t="s">
        <v>47</v>
      </c>
      <c r="O175" s="90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153</v>
      </c>
      <c r="AT175" s="222" t="s">
        <v>155</v>
      </c>
      <c r="AU175" s="222" t="s">
        <v>90</v>
      </c>
      <c r="AY175" s="15" t="s">
        <v>154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5" t="s">
        <v>90</v>
      </c>
      <c r="BK175" s="223">
        <f>ROUND(I175*H175,2)</f>
        <v>0</v>
      </c>
      <c r="BL175" s="15" t="s">
        <v>153</v>
      </c>
      <c r="BM175" s="222" t="s">
        <v>412</v>
      </c>
    </row>
    <row r="176" spans="1:51" s="13" customFormat="1" ht="12">
      <c r="A176" s="13"/>
      <c r="B176" s="239"/>
      <c r="C176" s="240"/>
      <c r="D176" s="224" t="s">
        <v>223</v>
      </c>
      <c r="E176" s="241" t="s">
        <v>256</v>
      </c>
      <c r="F176" s="242" t="s">
        <v>413</v>
      </c>
      <c r="G176" s="240"/>
      <c r="H176" s="243">
        <v>3.549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223</v>
      </c>
      <c r="AU176" s="249" t="s">
        <v>90</v>
      </c>
      <c r="AV176" s="13" t="s">
        <v>162</v>
      </c>
      <c r="AW176" s="13" t="s">
        <v>38</v>
      </c>
      <c r="AX176" s="13" t="s">
        <v>90</v>
      </c>
      <c r="AY176" s="249" t="s">
        <v>154</v>
      </c>
    </row>
    <row r="177" spans="1:65" s="2" customFormat="1" ht="62.7" customHeight="1">
      <c r="A177" s="37"/>
      <c r="B177" s="38"/>
      <c r="C177" s="210" t="s">
        <v>260</v>
      </c>
      <c r="D177" s="210" t="s">
        <v>155</v>
      </c>
      <c r="E177" s="211" t="s">
        <v>414</v>
      </c>
      <c r="F177" s="212" t="s">
        <v>415</v>
      </c>
      <c r="G177" s="213" t="s">
        <v>324</v>
      </c>
      <c r="H177" s="214">
        <v>292.553</v>
      </c>
      <c r="I177" s="215"/>
      <c r="J177" s="216">
        <f>ROUND(I177*H177,2)</f>
        <v>0</v>
      </c>
      <c r="K177" s="217"/>
      <c r="L177" s="43"/>
      <c r="M177" s="218" t="s">
        <v>1</v>
      </c>
      <c r="N177" s="219" t="s">
        <v>47</v>
      </c>
      <c r="O177" s="90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2" t="s">
        <v>153</v>
      </c>
      <c r="AT177" s="222" t="s">
        <v>155</v>
      </c>
      <c r="AU177" s="222" t="s">
        <v>90</v>
      </c>
      <c r="AY177" s="15" t="s">
        <v>154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5" t="s">
        <v>90</v>
      </c>
      <c r="BK177" s="223">
        <f>ROUND(I177*H177,2)</f>
        <v>0</v>
      </c>
      <c r="BL177" s="15" t="s">
        <v>153</v>
      </c>
      <c r="BM177" s="222" t="s">
        <v>416</v>
      </c>
    </row>
    <row r="178" spans="1:47" s="2" customFormat="1" ht="12">
      <c r="A178" s="37"/>
      <c r="B178" s="38"/>
      <c r="C178" s="39"/>
      <c r="D178" s="224" t="s">
        <v>160</v>
      </c>
      <c r="E178" s="39"/>
      <c r="F178" s="225" t="s">
        <v>417</v>
      </c>
      <c r="G178" s="39"/>
      <c r="H178" s="39"/>
      <c r="I178" s="226"/>
      <c r="J178" s="39"/>
      <c r="K178" s="39"/>
      <c r="L178" s="43"/>
      <c r="M178" s="227"/>
      <c r="N178" s="22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160</v>
      </c>
      <c r="AU178" s="15" t="s">
        <v>90</v>
      </c>
    </row>
    <row r="179" spans="1:51" s="13" customFormat="1" ht="12">
      <c r="A179" s="13"/>
      <c r="B179" s="239"/>
      <c r="C179" s="240"/>
      <c r="D179" s="224" t="s">
        <v>223</v>
      </c>
      <c r="E179" s="241" t="s">
        <v>418</v>
      </c>
      <c r="F179" s="242" t="s">
        <v>419</v>
      </c>
      <c r="G179" s="240"/>
      <c r="H179" s="243">
        <v>292.553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223</v>
      </c>
      <c r="AU179" s="249" t="s">
        <v>90</v>
      </c>
      <c r="AV179" s="13" t="s">
        <v>162</v>
      </c>
      <c r="AW179" s="13" t="s">
        <v>38</v>
      </c>
      <c r="AX179" s="13" t="s">
        <v>90</v>
      </c>
      <c r="AY179" s="249" t="s">
        <v>154</v>
      </c>
    </row>
    <row r="180" spans="1:65" s="2" customFormat="1" ht="49.05" customHeight="1">
      <c r="A180" s="37"/>
      <c r="B180" s="38"/>
      <c r="C180" s="210" t="s">
        <v>265</v>
      </c>
      <c r="D180" s="210" t="s">
        <v>155</v>
      </c>
      <c r="E180" s="211" t="s">
        <v>420</v>
      </c>
      <c r="F180" s="212" t="s">
        <v>421</v>
      </c>
      <c r="G180" s="213" t="s">
        <v>324</v>
      </c>
      <c r="H180" s="214">
        <v>5249.168</v>
      </c>
      <c r="I180" s="215"/>
      <c r="J180" s="216">
        <f>ROUND(I180*H180,2)</f>
        <v>0</v>
      </c>
      <c r="K180" s="217"/>
      <c r="L180" s="43"/>
      <c r="M180" s="218" t="s">
        <v>1</v>
      </c>
      <c r="N180" s="219" t="s">
        <v>47</v>
      </c>
      <c r="O180" s="90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153</v>
      </c>
      <c r="AT180" s="222" t="s">
        <v>155</v>
      </c>
      <c r="AU180" s="222" t="s">
        <v>90</v>
      </c>
      <c r="AY180" s="15" t="s">
        <v>154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5" t="s">
        <v>90</v>
      </c>
      <c r="BK180" s="223">
        <f>ROUND(I180*H180,2)</f>
        <v>0</v>
      </c>
      <c r="BL180" s="15" t="s">
        <v>153</v>
      </c>
      <c r="BM180" s="222" t="s">
        <v>422</v>
      </c>
    </row>
    <row r="181" spans="1:47" s="2" customFormat="1" ht="12">
      <c r="A181" s="37"/>
      <c r="B181" s="38"/>
      <c r="C181" s="39"/>
      <c r="D181" s="224" t="s">
        <v>160</v>
      </c>
      <c r="E181" s="39"/>
      <c r="F181" s="225" t="s">
        <v>423</v>
      </c>
      <c r="G181" s="39"/>
      <c r="H181" s="39"/>
      <c r="I181" s="226"/>
      <c r="J181" s="39"/>
      <c r="K181" s="39"/>
      <c r="L181" s="43"/>
      <c r="M181" s="227"/>
      <c r="N181" s="22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160</v>
      </c>
      <c r="AU181" s="15" t="s">
        <v>90</v>
      </c>
    </row>
    <row r="182" spans="1:51" s="13" customFormat="1" ht="12">
      <c r="A182" s="13"/>
      <c r="B182" s="239"/>
      <c r="C182" s="240"/>
      <c r="D182" s="224" t="s">
        <v>223</v>
      </c>
      <c r="E182" s="241" t="s">
        <v>424</v>
      </c>
      <c r="F182" s="242" t="s">
        <v>425</v>
      </c>
      <c r="G182" s="240"/>
      <c r="H182" s="243">
        <v>16.9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223</v>
      </c>
      <c r="AU182" s="249" t="s">
        <v>90</v>
      </c>
      <c r="AV182" s="13" t="s">
        <v>162</v>
      </c>
      <c r="AW182" s="13" t="s">
        <v>38</v>
      </c>
      <c r="AX182" s="13" t="s">
        <v>82</v>
      </c>
      <c r="AY182" s="249" t="s">
        <v>154</v>
      </c>
    </row>
    <row r="183" spans="1:51" s="13" customFormat="1" ht="12">
      <c r="A183" s="13"/>
      <c r="B183" s="239"/>
      <c r="C183" s="240"/>
      <c r="D183" s="224" t="s">
        <v>223</v>
      </c>
      <c r="E183" s="241" t="s">
        <v>426</v>
      </c>
      <c r="F183" s="242" t="s">
        <v>427</v>
      </c>
      <c r="G183" s="240"/>
      <c r="H183" s="243">
        <v>12.93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223</v>
      </c>
      <c r="AU183" s="249" t="s">
        <v>90</v>
      </c>
      <c r="AV183" s="13" t="s">
        <v>162</v>
      </c>
      <c r="AW183" s="13" t="s">
        <v>38</v>
      </c>
      <c r="AX183" s="13" t="s">
        <v>82</v>
      </c>
      <c r="AY183" s="249" t="s">
        <v>154</v>
      </c>
    </row>
    <row r="184" spans="1:51" s="13" customFormat="1" ht="12">
      <c r="A184" s="13"/>
      <c r="B184" s="239"/>
      <c r="C184" s="240"/>
      <c r="D184" s="224" t="s">
        <v>223</v>
      </c>
      <c r="E184" s="241" t="s">
        <v>428</v>
      </c>
      <c r="F184" s="242" t="s">
        <v>429</v>
      </c>
      <c r="G184" s="240"/>
      <c r="H184" s="243">
        <v>3215.494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223</v>
      </c>
      <c r="AU184" s="249" t="s">
        <v>90</v>
      </c>
      <c r="AV184" s="13" t="s">
        <v>162</v>
      </c>
      <c r="AW184" s="13" t="s">
        <v>38</v>
      </c>
      <c r="AX184" s="13" t="s">
        <v>82</v>
      </c>
      <c r="AY184" s="249" t="s">
        <v>154</v>
      </c>
    </row>
    <row r="185" spans="1:51" s="13" customFormat="1" ht="12">
      <c r="A185" s="13"/>
      <c r="B185" s="239"/>
      <c r="C185" s="240"/>
      <c r="D185" s="224" t="s">
        <v>223</v>
      </c>
      <c r="E185" s="241" t="s">
        <v>430</v>
      </c>
      <c r="F185" s="242" t="s">
        <v>431</v>
      </c>
      <c r="G185" s="240"/>
      <c r="H185" s="243">
        <v>1761.24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223</v>
      </c>
      <c r="AU185" s="249" t="s">
        <v>90</v>
      </c>
      <c r="AV185" s="13" t="s">
        <v>162</v>
      </c>
      <c r="AW185" s="13" t="s">
        <v>38</v>
      </c>
      <c r="AX185" s="13" t="s">
        <v>82</v>
      </c>
      <c r="AY185" s="249" t="s">
        <v>154</v>
      </c>
    </row>
    <row r="186" spans="1:51" s="13" customFormat="1" ht="12">
      <c r="A186" s="13"/>
      <c r="B186" s="239"/>
      <c r="C186" s="240"/>
      <c r="D186" s="224" t="s">
        <v>223</v>
      </c>
      <c r="E186" s="241" t="s">
        <v>432</v>
      </c>
      <c r="F186" s="242" t="s">
        <v>433</v>
      </c>
      <c r="G186" s="240"/>
      <c r="H186" s="243">
        <v>53.55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223</v>
      </c>
      <c r="AU186" s="249" t="s">
        <v>90</v>
      </c>
      <c r="AV186" s="13" t="s">
        <v>162</v>
      </c>
      <c r="AW186" s="13" t="s">
        <v>38</v>
      </c>
      <c r="AX186" s="13" t="s">
        <v>82</v>
      </c>
      <c r="AY186" s="249" t="s">
        <v>154</v>
      </c>
    </row>
    <row r="187" spans="1:51" s="13" customFormat="1" ht="12">
      <c r="A187" s="13"/>
      <c r="B187" s="239"/>
      <c r="C187" s="240"/>
      <c r="D187" s="224" t="s">
        <v>223</v>
      </c>
      <c r="E187" s="241" t="s">
        <v>434</v>
      </c>
      <c r="F187" s="242" t="s">
        <v>435</v>
      </c>
      <c r="G187" s="240"/>
      <c r="H187" s="243">
        <v>111.854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223</v>
      </c>
      <c r="AU187" s="249" t="s">
        <v>90</v>
      </c>
      <c r="AV187" s="13" t="s">
        <v>162</v>
      </c>
      <c r="AW187" s="13" t="s">
        <v>38</v>
      </c>
      <c r="AX187" s="13" t="s">
        <v>82</v>
      </c>
      <c r="AY187" s="249" t="s">
        <v>154</v>
      </c>
    </row>
    <row r="188" spans="1:51" s="13" customFormat="1" ht="12">
      <c r="A188" s="13"/>
      <c r="B188" s="239"/>
      <c r="C188" s="240"/>
      <c r="D188" s="224" t="s">
        <v>223</v>
      </c>
      <c r="E188" s="241" t="s">
        <v>436</v>
      </c>
      <c r="F188" s="242" t="s">
        <v>437</v>
      </c>
      <c r="G188" s="240"/>
      <c r="H188" s="243">
        <v>77.2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223</v>
      </c>
      <c r="AU188" s="249" t="s">
        <v>90</v>
      </c>
      <c r="AV188" s="13" t="s">
        <v>162</v>
      </c>
      <c r="AW188" s="13" t="s">
        <v>38</v>
      </c>
      <c r="AX188" s="13" t="s">
        <v>82</v>
      </c>
      <c r="AY188" s="249" t="s">
        <v>154</v>
      </c>
    </row>
    <row r="189" spans="1:51" s="13" customFormat="1" ht="12">
      <c r="A189" s="13"/>
      <c r="B189" s="239"/>
      <c r="C189" s="240"/>
      <c r="D189" s="224" t="s">
        <v>223</v>
      </c>
      <c r="E189" s="241" t="s">
        <v>438</v>
      </c>
      <c r="F189" s="242" t="s">
        <v>439</v>
      </c>
      <c r="G189" s="240"/>
      <c r="H189" s="243">
        <v>5249.168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223</v>
      </c>
      <c r="AU189" s="249" t="s">
        <v>90</v>
      </c>
      <c r="AV189" s="13" t="s">
        <v>162</v>
      </c>
      <c r="AW189" s="13" t="s">
        <v>38</v>
      </c>
      <c r="AX189" s="13" t="s">
        <v>90</v>
      </c>
      <c r="AY189" s="249" t="s">
        <v>154</v>
      </c>
    </row>
    <row r="190" spans="1:65" s="2" customFormat="1" ht="62.7" customHeight="1">
      <c r="A190" s="37"/>
      <c r="B190" s="38"/>
      <c r="C190" s="210" t="s">
        <v>270</v>
      </c>
      <c r="D190" s="210" t="s">
        <v>155</v>
      </c>
      <c r="E190" s="211" t="s">
        <v>440</v>
      </c>
      <c r="F190" s="212" t="s">
        <v>441</v>
      </c>
      <c r="G190" s="213" t="s">
        <v>324</v>
      </c>
      <c r="H190" s="214">
        <v>10498.336</v>
      </c>
      <c r="I190" s="215"/>
      <c r="J190" s="216">
        <f>ROUND(I190*H190,2)</f>
        <v>0</v>
      </c>
      <c r="K190" s="217"/>
      <c r="L190" s="43"/>
      <c r="M190" s="218" t="s">
        <v>1</v>
      </c>
      <c r="N190" s="219" t="s">
        <v>47</v>
      </c>
      <c r="O190" s="90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153</v>
      </c>
      <c r="AT190" s="222" t="s">
        <v>155</v>
      </c>
      <c r="AU190" s="222" t="s">
        <v>90</v>
      </c>
      <c r="AY190" s="15" t="s">
        <v>154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5" t="s">
        <v>90</v>
      </c>
      <c r="BK190" s="223">
        <f>ROUND(I190*H190,2)</f>
        <v>0</v>
      </c>
      <c r="BL190" s="15" t="s">
        <v>153</v>
      </c>
      <c r="BM190" s="222" t="s">
        <v>442</v>
      </c>
    </row>
    <row r="191" spans="1:51" s="13" customFormat="1" ht="12">
      <c r="A191" s="13"/>
      <c r="B191" s="239"/>
      <c r="C191" s="240"/>
      <c r="D191" s="224" t="s">
        <v>223</v>
      </c>
      <c r="E191" s="241" t="s">
        <v>443</v>
      </c>
      <c r="F191" s="242" t="s">
        <v>444</v>
      </c>
      <c r="G191" s="240"/>
      <c r="H191" s="243">
        <v>10498.336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223</v>
      </c>
      <c r="AU191" s="249" t="s">
        <v>90</v>
      </c>
      <c r="AV191" s="13" t="s">
        <v>162</v>
      </c>
      <c r="AW191" s="13" t="s">
        <v>38</v>
      </c>
      <c r="AX191" s="13" t="s">
        <v>82</v>
      </c>
      <c r="AY191" s="249" t="s">
        <v>154</v>
      </c>
    </row>
    <row r="192" spans="1:51" s="13" customFormat="1" ht="12">
      <c r="A192" s="13"/>
      <c r="B192" s="239"/>
      <c r="C192" s="240"/>
      <c r="D192" s="224" t="s">
        <v>223</v>
      </c>
      <c r="E192" s="241" t="s">
        <v>445</v>
      </c>
      <c r="F192" s="242" t="s">
        <v>446</v>
      </c>
      <c r="G192" s="240"/>
      <c r="H192" s="243">
        <v>10498.336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223</v>
      </c>
      <c r="AU192" s="249" t="s">
        <v>90</v>
      </c>
      <c r="AV192" s="13" t="s">
        <v>162</v>
      </c>
      <c r="AW192" s="13" t="s">
        <v>38</v>
      </c>
      <c r="AX192" s="13" t="s">
        <v>90</v>
      </c>
      <c r="AY192" s="249" t="s">
        <v>154</v>
      </c>
    </row>
    <row r="193" spans="1:65" s="2" customFormat="1" ht="49.05" customHeight="1">
      <c r="A193" s="37"/>
      <c r="B193" s="38"/>
      <c r="C193" s="210" t="s">
        <v>275</v>
      </c>
      <c r="D193" s="210" t="s">
        <v>155</v>
      </c>
      <c r="E193" s="211" t="s">
        <v>447</v>
      </c>
      <c r="F193" s="212" t="s">
        <v>448</v>
      </c>
      <c r="G193" s="213" t="s">
        <v>324</v>
      </c>
      <c r="H193" s="214">
        <v>749.17</v>
      </c>
      <c r="I193" s="215"/>
      <c r="J193" s="216">
        <f>ROUND(I193*H193,2)</f>
        <v>0</v>
      </c>
      <c r="K193" s="217"/>
      <c r="L193" s="43"/>
      <c r="M193" s="218" t="s">
        <v>1</v>
      </c>
      <c r="N193" s="219" t="s">
        <v>47</v>
      </c>
      <c r="O193" s="90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153</v>
      </c>
      <c r="AT193" s="222" t="s">
        <v>155</v>
      </c>
      <c r="AU193" s="222" t="s">
        <v>90</v>
      </c>
      <c r="AY193" s="15" t="s">
        <v>154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5" t="s">
        <v>90</v>
      </c>
      <c r="BK193" s="223">
        <f>ROUND(I193*H193,2)</f>
        <v>0</v>
      </c>
      <c r="BL193" s="15" t="s">
        <v>153</v>
      </c>
      <c r="BM193" s="222" t="s">
        <v>449</v>
      </c>
    </row>
    <row r="194" spans="1:51" s="13" customFormat="1" ht="12">
      <c r="A194" s="13"/>
      <c r="B194" s="239"/>
      <c r="C194" s="240"/>
      <c r="D194" s="224" t="s">
        <v>223</v>
      </c>
      <c r="E194" s="241" t="s">
        <v>450</v>
      </c>
      <c r="F194" s="242" t="s">
        <v>451</v>
      </c>
      <c r="G194" s="240"/>
      <c r="H194" s="243">
        <v>749.17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223</v>
      </c>
      <c r="AU194" s="249" t="s">
        <v>90</v>
      </c>
      <c r="AV194" s="13" t="s">
        <v>162</v>
      </c>
      <c r="AW194" s="13" t="s">
        <v>38</v>
      </c>
      <c r="AX194" s="13" t="s">
        <v>90</v>
      </c>
      <c r="AY194" s="249" t="s">
        <v>154</v>
      </c>
    </row>
    <row r="195" spans="1:65" s="2" customFormat="1" ht="62.7" customHeight="1">
      <c r="A195" s="37"/>
      <c r="B195" s="38"/>
      <c r="C195" s="210" t="s">
        <v>282</v>
      </c>
      <c r="D195" s="210" t="s">
        <v>155</v>
      </c>
      <c r="E195" s="211" t="s">
        <v>452</v>
      </c>
      <c r="F195" s="212" t="s">
        <v>453</v>
      </c>
      <c r="G195" s="213" t="s">
        <v>324</v>
      </c>
      <c r="H195" s="214">
        <v>1498.34</v>
      </c>
      <c r="I195" s="215"/>
      <c r="J195" s="216">
        <f>ROUND(I195*H195,2)</f>
        <v>0</v>
      </c>
      <c r="K195" s="217"/>
      <c r="L195" s="43"/>
      <c r="M195" s="218" t="s">
        <v>1</v>
      </c>
      <c r="N195" s="219" t="s">
        <v>47</v>
      </c>
      <c r="O195" s="90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153</v>
      </c>
      <c r="AT195" s="222" t="s">
        <v>155</v>
      </c>
      <c r="AU195" s="222" t="s">
        <v>90</v>
      </c>
      <c r="AY195" s="15" t="s">
        <v>154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5" t="s">
        <v>90</v>
      </c>
      <c r="BK195" s="223">
        <f>ROUND(I195*H195,2)</f>
        <v>0</v>
      </c>
      <c r="BL195" s="15" t="s">
        <v>153</v>
      </c>
      <c r="BM195" s="222" t="s">
        <v>454</v>
      </c>
    </row>
    <row r="196" spans="1:51" s="13" customFormat="1" ht="12">
      <c r="A196" s="13"/>
      <c r="B196" s="239"/>
      <c r="C196" s="240"/>
      <c r="D196" s="224" t="s">
        <v>223</v>
      </c>
      <c r="E196" s="241" t="s">
        <v>455</v>
      </c>
      <c r="F196" s="242" t="s">
        <v>456</v>
      </c>
      <c r="G196" s="240"/>
      <c r="H196" s="243">
        <v>1498.34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223</v>
      </c>
      <c r="AU196" s="249" t="s">
        <v>90</v>
      </c>
      <c r="AV196" s="13" t="s">
        <v>162</v>
      </c>
      <c r="AW196" s="13" t="s">
        <v>38</v>
      </c>
      <c r="AX196" s="13" t="s">
        <v>82</v>
      </c>
      <c r="AY196" s="249" t="s">
        <v>154</v>
      </c>
    </row>
    <row r="197" spans="1:51" s="13" customFormat="1" ht="12">
      <c r="A197" s="13"/>
      <c r="B197" s="239"/>
      <c r="C197" s="240"/>
      <c r="D197" s="224" t="s">
        <v>223</v>
      </c>
      <c r="E197" s="241" t="s">
        <v>457</v>
      </c>
      <c r="F197" s="242" t="s">
        <v>458</v>
      </c>
      <c r="G197" s="240"/>
      <c r="H197" s="243">
        <v>1498.34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223</v>
      </c>
      <c r="AU197" s="249" t="s">
        <v>90</v>
      </c>
      <c r="AV197" s="13" t="s">
        <v>162</v>
      </c>
      <c r="AW197" s="13" t="s">
        <v>38</v>
      </c>
      <c r="AX197" s="13" t="s">
        <v>90</v>
      </c>
      <c r="AY197" s="249" t="s">
        <v>154</v>
      </c>
    </row>
    <row r="198" spans="1:65" s="2" customFormat="1" ht="37.8" customHeight="1">
      <c r="A198" s="37"/>
      <c r="B198" s="38"/>
      <c r="C198" s="210" t="s">
        <v>7</v>
      </c>
      <c r="D198" s="210" t="s">
        <v>155</v>
      </c>
      <c r="E198" s="211" t="s">
        <v>459</v>
      </c>
      <c r="F198" s="212" t="s">
        <v>460</v>
      </c>
      <c r="G198" s="213" t="s">
        <v>324</v>
      </c>
      <c r="H198" s="214">
        <v>292.553</v>
      </c>
      <c r="I198" s="215"/>
      <c r="J198" s="216">
        <f>ROUND(I198*H198,2)</f>
        <v>0</v>
      </c>
      <c r="K198" s="217"/>
      <c r="L198" s="43"/>
      <c r="M198" s="218" t="s">
        <v>1</v>
      </c>
      <c r="N198" s="219" t="s">
        <v>47</v>
      </c>
      <c r="O198" s="90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153</v>
      </c>
      <c r="AT198" s="222" t="s">
        <v>155</v>
      </c>
      <c r="AU198" s="222" t="s">
        <v>90</v>
      </c>
      <c r="AY198" s="15" t="s">
        <v>154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5" t="s">
        <v>90</v>
      </c>
      <c r="BK198" s="223">
        <f>ROUND(I198*H198,2)</f>
        <v>0</v>
      </c>
      <c r="BL198" s="15" t="s">
        <v>153</v>
      </c>
      <c r="BM198" s="222" t="s">
        <v>461</v>
      </c>
    </row>
    <row r="199" spans="1:47" s="2" customFormat="1" ht="12">
      <c r="A199" s="37"/>
      <c r="B199" s="38"/>
      <c r="C199" s="39"/>
      <c r="D199" s="224" t="s">
        <v>160</v>
      </c>
      <c r="E199" s="39"/>
      <c r="F199" s="225" t="s">
        <v>462</v>
      </c>
      <c r="G199" s="39"/>
      <c r="H199" s="39"/>
      <c r="I199" s="226"/>
      <c r="J199" s="39"/>
      <c r="K199" s="39"/>
      <c r="L199" s="43"/>
      <c r="M199" s="227"/>
      <c r="N199" s="22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160</v>
      </c>
      <c r="AU199" s="15" t="s">
        <v>90</v>
      </c>
    </row>
    <row r="200" spans="1:51" s="13" customFormat="1" ht="12">
      <c r="A200" s="13"/>
      <c r="B200" s="239"/>
      <c r="C200" s="240"/>
      <c r="D200" s="224" t="s">
        <v>223</v>
      </c>
      <c r="E200" s="241" t="s">
        <v>463</v>
      </c>
      <c r="F200" s="242" t="s">
        <v>464</v>
      </c>
      <c r="G200" s="240"/>
      <c r="H200" s="243">
        <v>292.553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223</v>
      </c>
      <c r="AU200" s="249" t="s">
        <v>90</v>
      </c>
      <c r="AV200" s="13" t="s">
        <v>162</v>
      </c>
      <c r="AW200" s="13" t="s">
        <v>38</v>
      </c>
      <c r="AX200" s="13" t="s">
        <v>90</v>
      </c>
      <c r="AY200" s="249" t="s">
        <v>154</v>
      </c>
    </row>
    <row r="201" spans="1:65" s="2" customFormat="1" ht="76.35" customHeight="1">
      <c r="A201" s="37"/>
      <c r="B201" s="38"/>
      <c r="C201" s="210" t="s">
        <v>291</v>
      </c>
      <c r="D201" s="210" t="s">
        <v>155</v>
      </c>
      <c r="E201" s="211" t="s">
        <v>465</v>
      </c>
      <c r="F201" s="212" t="s">
        <v>466</v>
      </c>
      <c r="G201" s="213" t="s">
        <v>324</v>
      </c>
      <c r="H201" s="214">
        <v>77.2</v>
      </c>
      <c r="I201" s="215"/>
      <c r="J201" s="216">
        <f>ROUND(I201*H201,2)</f>
        <v>0</v>
      </c>
      <c r="K201" s="217"/>
      <c r="L201" s="43"/>
      <c r="M201" s="218" t="s">
        <v>1</v>
      </c>
      <c r="N201" s="219" t="s">
        <v>47</v>
      </c>
      <c r="O201" s="90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153</v>
      </c>
      <c r="AT201" s="222" t="s">
        <v>155</v>
      </c>
      <c r="AU201" s="222" t="s">
        <v>90</v>
      </c>
      <c r="AY201" s="15" t="s">
        <v>154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5" t="s">
        <v>90</v>
      </c>
      <c r="BK201" s="223">
        <f>ROUND(I201*H201,2)</f>
        <v>0</v>
      </c>
      <c r="BL201" s="15" t="s">
        <v>153</v>
      </c>
      <c r="BM201" s="222" t="s">
        <v>467</v>
      </c>
    </row>
    <row r="202" spans="1:51" s="13" customFormat="1" ht="12">
      <c r="A202" s="13"/>
      <c r="B202" s="239"/>
      <c r="C202" s="240"/>
      <c r="D202" s="224" t="s">
        <v>223</v>
      </c>
      <c r="E202" s="241" t="s">
        <v>468</v>
      </c>
      <c r="F202" s="242" t="s">
        <v>469</v>
      </c>
      <c r="G202" s="240"/>
      <c r="H202" s="243">
        <v>77.2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223</v>
      </c>
      <c r="AU202" s="249" t="s">
        <v>90</v>
      </c>
      <c r="AV202" s="13" t="s">
        <v>162</v>
      </c>
      <c r="AW202" s="13" t="s">
        <v>38</v>
      </c>
      <c r="AX202" s="13" t="s">
        <v>90</v>
      </c>
      <c r="AY202" s="249" t="s">
        <v>154</v>
      </c>
    </row>
    <row r="203" spans="1:65" s="2" customFormat="1" ht="14.4" customHeight="1">
      <c r="A203" s="37"/>
      <c r="B203" s="38"/>
      <c r="C203" s="210" t="s">
        <v>298</v>
      </c>
      <c r="D203" s="210" t="s">
        <v>155</v>
      </c>
      <c r="E203" s="211" t="s">
        <v>470</v>
      </c>
      <c r="F203" s="212" t="s">
        <v>471</v>
      </c>
      <c r="G203" s="213" t="s">
        <v>324</v>
      </c>
      <c r="H203" s="214">
        <v>4274.117</v>
      </c>
      <c r="I203" s="215"/>
      <c r="J203" s="216">
        <f>ROUND(I203*H203,2)</f>
        <v>0</v>
      </c>
      <c r="K203" s="217"/>
      <c r="L203" s="43"/>
      <c r="M203" s="218" t="s">
        <v>1</v>
      </c>
      <c r="N203" s="219" t="s">
        <v>47</v>
      </c>
      <c r="O203" s="90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153</v>
      </c>
      <c r="AT203" s="222" t="s">
        <v>155</v>
      </c>
      <c r="AU203" s="222" t="s">
        <v>90</v>
      </c>
      <c r="AY203" s="15" t="s">
        <v>154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5" t="s">
        <v>90</v>
      </c>
      <c r="BK203" s="223">
        <f>ROUND(I203*H203,2)</f>
        <v>0</v>
      </c>
      <c r="BL203" s="15" t="s">
        <v>153</v>
      </c>
      <c r="BM203" s="222" t="s">
        <v>472</v>
      </c>
    </row>
    <row r="204" spans="1:47" s="2" customFormat="1" ht="12">
      <c r="A204" s="37"/>
      <c r="B204" s="38"/>
      <c r="C204" s="39"/>
      <c r="D204" s="224" t="s">
        <v>160</v>
      </c>
      <c r="E204" s="39"/>
      <c r="F204" s="225" t="s">
        <v>473</v>
      </c>
      <c r="G204" s="39"/>
      <c r="H204" s="39"/>
      <c r="I204" s="226"/>
      <c r="J204" s="39"/>
      <c r="K204" s="39"/>
      <c r="L204" s="43"/>
      <c r="M204" s="227"/>
      <c r="N204" s="228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5" t="s">
        <v>160</v>
      </c>
      <c r="AU204" s="15" t="s">
        <v>90</v>
      </c>
    </row>
    <row r="205" spans="1:51" s="13" customFormat="1" ht="12">
      <c r="A205" s="13"/>
      <c r="B205" s="239"/>
      <c r="C205" s="240"/>
      <c r="D205" s="224" t="s">
        <v>223</v>
      </c>
      <c r="E205" s="241" t="s">
        <v>474</v>
      </c>
      <c r="F205" s="242" t="s">
        <v>475</v>
      </c>
      <c r="G205" s="240"/>
      <c r="H205" s="243">
        <v>3215.494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223</v>
      </c>
      <c r="AU205" s="249" t="s">
        <v>90</v>
      </c>
      <c r="AV205" s="13" t="s">
        <v>162</v>
      </c>
      <c r="AW205" s="13" t="s">
        <v>38</v>
      </c>
      <c r="AX205" s="13" t="s">
        <v>82</v>
      </c>
      <c r="AY205" s="249" t="s">
        <v>154</v>
      </c>
    </row>
    <row r="206" spans="1:51" s="13" customFormat="1" ht="12">
      <c r="A206" s="13"/>
      <c r="B206" s="239"/>
      <c r="C206" s="240"/>
      <c r="D206" s="224" t="s">
        <v>223</v>
      </c>
      <c r="E206" s="241" t="s">
        <v>476</v>
      </c>
      <c r="F206" s="242" t="s">
        <v>477</v>
      </c>
      <c r="G206" s="240"/>
      <c r="H206" s="243">
        <v>16.9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223</v>
      </c>
      <c r="AU206" s="249" t="s">
        <v>90</v>
      </c>
      <c r="AV206" s="13" t="s">
        <v>162</v>
      </c>
      <c r="AW206" s="13" t="s">
        <v>38</v>
      </c>
      <c r="AX206" s="13" t="s">
        <v>82</v>
      </c>
      <c r="AY206" s="249" t="s">
        <v>154</v>
      </c>
    </row>
    <row r="207" spans="1:51" s="13" customFormat="1" ht="12">
      <c r="A207" s="13"/>
      <c r="B207" s="239"/>
      <c r="C207" s="240"/>
      <c r="D207" s="224" t="s">
        <v>223</v>
      </c>
      <c r="E207" s="241" t="s">
        <v>478</v>
      </c>
      <c r="F207" s="242" t="s">
        <v>479</v>
      </c>
      <c r="G207" s="240"/>
      <c r="H207" s="243">
        <v>292.553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223</v>
      </c>
      <c r="AU207" s="249" t="s">
        <v>90</v>
      </c>
      <c r="AV207" s="13" t="s">
        <v>162</v>
      </c>
      <c r="AW207" s="13" t="s">
        <v>38</v>
      </c>
      <c r="AX207" s="13" t="s">
        <v>82</v>
      </c>
      <c r="AY207" s="249" t="s">
        <v>154</v>
      </c>
    </row>
    <row r="208" spans="1:51" s="13" customFormat="1" ht="12">
      <c r="A208" s="13"/>
      <c r="B208" s="239"/>
      <c r="C208" s="240"/>
      <c r="D208" s="224" t="s">
        <v>223</v>
      </c>
      <c r="E208" s="241" t="s">
        <v>480</v>
      </c>
      <c r="F208" s="242" t="s">
        <v>481</v>
      </c>
      <c r="G208" s="240"/>
      <c r="H208" s="243">
        <v>749.17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223</v>
      </c>
      <c r="AU208" s="249" t="s">
        <v>90</v>
      </c>
      <c r="AV208" s="13" t="s">
        <v>162</v>
      </c>
      <c r="AW208" s="13" t="s">
        <v>38</v>
      </c>
      <c r="AX208" s="13" t="s">
        <v>82</v>
      </c>
      <c r="AY208" s="249" t="s">
        <v>154</v>
      </c>
    </row>
    <row r="209" spans="1:51" s="13" customFormat="1" ht="12">
      <c r="A209" s="13"/>
      <c r="B209" s="239"/>
      <c r="C209" s="240"/>
      <c r="D209" s="224" t="s">
        <v>223</v>
      </c>
      <c r="E209" s="241" t="s">
        <v>482</v>
      </c>
      <c r="F209" s="242" t="s">
        <v>483</v>
      </c>
      <c r="G209" s="240"/>
      <c r="H209" s="243">
        <v>4274.117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223</v>
      </c>
      <c r="AU209" s="249" t="s">
        <v>90</v>
      </c>
      <c r="AV209" s="13" t="s">
        <v>162</v>
      </c>
      <c r="AW209" s="13" t="s">
        <v>38</v>
      </c>
      <c r="AX209" s="13" t="s">
        <v>90</v>
      </c>
      <c r="AY209" s="249" t="s">
        <v>154</v>
      </c>
    </row>
    <row r="210" spans="1:65" s="2" customFormat="1" ht="37.8" customHeight="1">
      <c r="A210" s="37"/>
      <c r="B210" s="38"/>
      <c r="C210" s="210" t="s">
        <v>21</v>
      </c>
      <c r="D210" s="210" t="s">
        <v>155</v>
      </c>
      <c r="E210" s="211" t="s">
        <v>484</v>
      </c>
      <c r="F210" s="212" t="s">
        <v>485</v>
      </c>
      <c r="G210" s="213" t="s">
        <v>486</v>
      </c>
      <c r="H210" s="214">
        <v>6141.549</v>
      </c>
      <c r="I210" s="215"/>
      <c r="J210" s="216">
        <f>ROUND(I210*H210,2)</f>
        <v>0</v>
      </c>
      <c r="K210" s="217"/>
      <c r="L210" s="43"/>
      <c r="M210" s="218" t="s">
        <v>1</v>
      </c>
      <c r="N210" s="219" t="s">
        <v>47</v>
      </c>
      <c r="O210" s="90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153</v>
      </c>
      <c r="AT210" s="222" t="s">
        <v>155</v>
      </c>
      <c r="AU210" s="222" t="s">
        <v>90</v>
      </c>
      <c r="AY210" s="15" t="s">
        <v>154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5" t="s">
        <v>90</v>
      </c>
      <c r="BK210" s="223">
        <f>ROUND(I210*H210,2)</f>
        <v>0</v>
      </c>
      <c r="BL210" s="15" t="s">
        <v>153</v>
      </c>
      <c r="BM210" s="222" t="s">
        <v>487</v>
      </c>
    </row>
    <row r="211" spans="1:51" s="13" customFormat="1" ht="12">
      <c r="A211" s="13"/>
      <c r="B211" s="239"/>
      <c r="C211" s="240"/>
      <c r="D211" s="224" t="s">
        <v>223</v>
      </c>
      <c r="E211" s="241" t="s">
        <v>488</v>
      </c>
      <c r="F211" s="242" t="s">
        <v>489</v>
      </c>
      <c r="G211" s="240"/>
      <c r="H211" s="243">
        <v>6141.549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223</v>
      </c>
      <c r="AU211" s="249" t="s">
        <v>90</v>
      </c>
      <c r="AV211" s="13" t="s">
        <v>162</v>
      </c>
      <c r="AW211" s="13" t="s">
        <v>38</v>
      </c>
      <c r="AX211" s="13" t="s">
        <v>90</v>
      </c>
      <c r="AY211" s="249" t="s">
        <v>154</v>
      </c>
    </row>
    <row r="212" spans="1:65" s="2" customFormat="1" ht="37.8" customHeight="1">
      <c r="A212" s="37"/>
      <c r="B212" s="38"/>
      <c r="C212" s="210" t="s">
        <v>490</v>
      </c>
      <c r="D212" s="210" t="s">
        <v>155</v>
      </c>
      <c r="E212" s="211" t="s">
        <v>491</v>
      </c>
      <c r="F212" s="212" t="s">
        <v>492</v>
      </c>
      <c r="G212" s="213" t="s">
        <v>324</v>
      </c>
      <c r="H212" s="214">
        <v>1926.644</v>
      </c>
      <c r="I212" s="215"/>
      <c r="J212" s="216">
        <f>ROUND(I212*H212,2)</f>
        <v>0</v>
      </c>
      <c r="K212" s="217"/>
      <c r="L212" s="43"/>
      <c r="M212" s="218" t="s">
        <v>1</v>
      </c>
      <c r="N212" s="219" t="s">
        <v>47</v>
      </c>
      <c r="O212" s="90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153</v>
      </c>
      <c r="AT212" s="222" t="s">
        <v>155</v>
      </c>
      <c r="AU212" s="222" t="s">
        <v>90</v>
      </c>
      <c r="AY212" s="15" t="s">
        <v>154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5" t="s">
        <v>90</v>
      </c>
      <c r="BK212" s="223">
        <f>ROUND(I212*H212,2)</f>
        <v>0</v>
      </c>
      <c r="BL212" s="15" t="s">
        <v>153</v>
      </c>
      <c r="BM212" s="222" t="s">
        <v>493</v>
      </c>
    </row>
    <row r="213" spans="1:51" s="13" customFormat="1" ht="12">
      <c r="A213" s="13"/>
      <c r="B213" s="239"/>
      <c r="C213" s="240"/>
      <c r="D213" s="224" t="s">
        <v>223</v>
      </c>
      <c r="E213" s="241" t="s">
        <v>494</v>
      </c>
      <c r="F213" s="242" t="s">
        <v>495</v>
      </c>
      <c r="G213" s="240"/>
      <c r="H213" s="243">
        <v>1761.24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223</v>
      </c>
      <c r="AU213" s="249" t="s">
        <v>90</v>
      </c>
      <c r="AV213" s="13" t="s">
        <v>162</v>
      </c>
      <c r="AW213" s="13" t="s">
        <v>38</v>
      </c>
      <c r="AX213" s="13" t="s">
        <v>82</v>
      </c>
      <c r="AY213" s="249" t="s">
        <v>154</v>
      </c>
    </row>
    <row r="214" spans="1:51" s="13" customFormat="1" ht="12">
      <c r="A214" s="13"/>
      <c r="B214" s="239"/>
      <c r="C214" s="240"/>
      <c r="D214" s="224" t="s">
        <v>223</v>
      </c>
      <c r="E214" s="241" t="s">
        <v>496</v>
      </c>
      <c r="F214" s="242" t="s">
        <v>497</v>
      </c>
      <c r="G214" s="240"/>
      <c r="H214" s="243">
        <v>53.55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223</v>
      </c>
      <c r="AU214" s="249" t="s">
        <v>90</v>
      </c>
      <c r="AV214" s="13" t="s">
        <v>162</v>
      </c>
      <c r="AW214" s="13" t="s">
        <v>38</v>
      </c>
      <c r="AX214" s="13" t="s">
        <v>82</v>
      </c>
      <c r="AY214" s="249" t="s">
        <v>154</v>
      </c>
    </row>
    <row r="215" spans="1:51" s="13" customFormat="1" ht="12">
      <c r="A215" s="13"/>
      <c r="B215" s="239"/>
      <c r="C215" s="240"/>
      <c r="D215" s="224" t="s">
        <v>223</v>
      </c>
      <c r="E215" s="241" t="s">
        <v>498</v>
      </c>
      <c r="F215" s="242" t="s">
        <v>499</v>
      </c>
      <c r="G215" s="240"/>
      <c r="H215" s="243">
        <v>111.854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223</v>
      </c>
      <c r="AU215" s="249" t="s">
        <v>90</v>
      </c>
      <c r="AV215" s="13" t="s">
        <v>162</v>
      </c>
      <c r="AW215" s="13" t="s">
        <v>38</v>
      </c>
      <c r="AX215" s="13" t="s">
        <v>82</v>
      </c>
      <c r="AY215" s="249" t="s">
        <v>154</v>
      </c>
    </row>
    <row r="216" spans="1:51" s="13" customFormat="1" ht="12">
      <c r="A216" s="13"/>
      <c r="B216" s="239"/>
      <c r="C216" s="240"/>
      <c r="D216" s="224" t="s">
        <v>223</v>
      </c>
      <c r="E216" s="241" t="s">
        <v>500</v>
      </c>
      <c r="F216" s="242" t="s">
        <v>501</v>
      </c>
      <c r="G216" s="240"/>
      <c r="H216" s="243">
        <v>1926.644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223</v>
      </c>
      <c r="AU216" s="249" t="s">
        <v>90</v>
      </c>
      <c r="AV216" s="13" t="s">
        <v>162</v>
      </c>
      <c r="AW216" s="13" t="s">
        <v>38</v>
      </c>
      <c r="AX216" s="13" t="s">
        <v>90</v>
      </c>
      <c r="AY216" s="249" t="s">
        <v>154</v>
      </c>
    </row>
    <row r="217" spans="1:65" s="2" customFormat="1" ht="62.7" customHeight="1">
      <c r="A217" s="37"/>
      <c r="B217" s="38"/>
      <c r="C217" s="210" t="s">
        <v>502</v>
      </c>
      <c r="D217" s="210" t="s">
        <v>155</v>
      </c>
      <c r="E217" s="211" t="s">
        <v>503</v>
      </c>
      <c r="F217" s="212" t="s">
        <v>504</v>
      </c>
      <c r="G217" s="213" t="s">
        <v>324</v>
      </c>
      <c r="H217" s="214">
        <v>184.8</v>
      </c>
      <c r="I217" s="215"/>
      <c r="J217" s="216">
        <f>ROUND(I217*H217,2)</f>
        <v>0</v>
      </c>
      <c r="K217" s="217"/>
      <c r="L217" s="43"/>
      <c r="M217" s="218" t="s">
        <v>1</v>
      </c>
      <c r="N217" s="219" t="s">
        <v>47</v>
      </c>
      <c r="O217" s="90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153</v>
      </c>
      <c r="AT217" s="222" t="s">
        <v>155</v>
      </c>
      <c r="AU217" s="222" t="s">
        <v>90</v>
      </c>
      <c r="AY217" s="15" t="s">
        <v>154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5" t="s">
        <v>90</v>
      </c>
      <c r="BK217" s="223">
        <f>ROUND(I217*H217,2)</f>
        <v>0</v>
      </c>
      <c r="BL217" s="15" t="s">
        <v>153</v>
      </c>
      <c r="BM217" s="222" t="s">
        <v>505</v>
      </c>
    </row>
    <row r="218" spans="1:51" s="13" customFormat="1" ht="12">
      <c r="A218" s="13"/>
      <c r="B218" s="239"/>
      <c r="C218" s="240"/>
      <c r="D218" s="224" t="s">
        <v>223</v>
      </c>
      <c r="E218" s="241" t="s">
        <v>506</v>
      </c>
      <c r="F218" s="242" t="s">
        <v>507</v>
      </c>
      <c r="G218" s="240"/>
      <c r="H218" s="243">
        <v>184.8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223</v>
      </c>
      <c r="AU218" s="249" t="s">
        <v>90</v>
      </c>
      <c r="AV218" s="13" t="s">
        <v>162</v>
      </c>
      <c r="AW218" s="13" t="s">
        <v>38</v>
      </c>
      <c r="AX218" s="13" t="s">
        <v>90</v>
      </c>
      <c r="AY218" s="249" t="s">
        <v>154</v>
      </c>
    </row>
    <row r="219" spans="1:65" s="2" customFormat="1" ht="14.4" customHeight="1">
      <c r="A219" s="37"/>
      <c r="B219" s="38"/>
      <c r="C219" s="255" t="s">
        <v>508</v>
      </c>
      <c r="D219" s="255" t="s">
        <v>253</v>
      </c>
      <c r="E219" s="256" t="s">
        <v>509</v>
      </c>
      <c r="F219" s="257" t="s">
        <v>510</v>
      </c>
      <c r="G219" s="258" t="s">
        <v>486</v>
      </c>
      <c r="H219" s="259">
        <v>325.248</v>
      </c>
      <c r="I219" s="260"/>
      <c r="J219" s="261">
        <f>ROUND(I219*H219,2)</f>
        <v>0</v>
      </c>
      <c r="K219" s="262"/>
      <c r="L219" s="263"/>
      <c r="M219" s="264" t="s">
        <v>1</v>
      </c>
      <c r="N219" s="265" t="s">
        <v>47</v>
      </c>
      <c r="O219" s="90"/>
      <c r="P219" s="220">
        <f>O219*H219</f>
        <v>0</v>
      </c>
      <c r="Q219" s="220">
        <v>1</v>
      </c>
      <c r="R219" s="220">
        <f>Q219*H219</f>
        <v>325.248</v>
      </c>
      <c r="S219" s="220">
        <v>0</v>
      </c>
      <c r="T219" s="22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2" t="s">
        <v>192</v>
      </c>
      <c r="AT219" s="222" t="s">
        <v>253</v>
      </c>
      <c r="AU219" s="222" t="s">
        <v>90</v>
      </c>
      <c r="AY219" s="15" t="s">
        <v>154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5" t="s">
        <v>90</v>
      </c>
      <c r="BK219" s="223">
        <f>ROUND(I219*H219,2)</f>
        <v>0</v>
      </c>
      <c r="BL219" s="15" t="s">
        <v>153</v>
      </c>
      <c r="BM219" s="222" t="s">
        <v>511</v>
      </c>
    </row>
    <row r="220" spans="1:51" s="13" customFormat="1" ht="12">
      <c r="A220" s="13"/>
      <c r="B220" s="239"/>
      <c r="C220" s="240"/>
      <c r="D220" s="224" t="s">
        <v>223</v>
      </c>
      <c r="E220" s="241" t="s">
        <v>512</v>
      </c>
      <c r="F220" s="242" t="s">
        <v>513</v>
      </c>
      <c r="G220" s="240"/>
      <c r="H220" s="243">
        <v>325.248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223</v>
      </c>
      <c r="AU220" s="249" t="s">
        <v>90</v>
      </c>
      <c r="AV220" s="13" t="s">
        <v>162</v>
      </c>
      <c r="AW220" s="13" t="s">
        <v>38</v>
      </c>
      <c r="AX220" s="13" t="s">
        <v>90</v>
      </c>
      <c r="AY220" s="249" t="s">
        <v>154</v>
      </c>
    </row>
    <row r="221" spans="1:65" s="2" customFormat="1" ht="37.8" customHeight="1">
      <c r="A221" s="37"/>
      <c r="B221" s="38"/>
      <c r="C221" s="210" t="s">
        <v>514</v>
      </c>
      <c r="D221" s="210" t="s">
        <v>155</v>
      </c>
      <c r="E221" s="211" t="s">
        <v>515</v>
      </c>
      <c r="F221" s="212" t="s">
        <v>516</v>
      </c>
      <c r="G221" s="213" t="s">
        <v>220</v>
      </c>
      <c r="H221" s="214">
        <v>800.128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47</v>
      </c>
      <c r="O221" s="90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153</v>
      </c>
      <c r="AT221" s="222" t="s">
        <v>155</v>
      </c>
      <c r="AU221" s="222" t="s">
        <v>90</v>
      </c>
      <c r="AY221" s="15" t="s">
        <v>154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5" t="s">
        <v>90</v>
      </c>
      <c r="BK221" s="223">
        <f>ROUND(I221*H221,2)</f>
        <v>0</v>
      </c>
      <c r="BL221" s="15" t="s">
        <v>153</v>
      </c>
      <c r="BM221" s="222" t="s">
        <v>517</v>
      </c>
    </row>
    <row r="222" spans="1:51" s="13" customFormat="1" ht="12">
      <c r="A222" s="13"/>
      <c r="B222" s="239"/>
      <c r="C222" s="240"/>
      <c r="D222" s="224" t="s">
        <v>223</v>
      </c>
      <c r="E222" s="241" t="s">
        <v>518</v>
      </c>
      <c r="F222" s="242" t="s">
        <v>366</v>
      </c>
      <c r="G222" s="240"/>
      <c r="H222" s="243">
        <v>975.178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223</v>
      </c>
      <c r="AU222" s="249" t="s">
        <v>90</v>
      </c>
      <c r="AV222" s="13" t="s">
        <v>162</v>
      </c>
      <c r="AW222" s="13" t="s">
        <v>38</v>
      </c>
      <c r="AX222" s="13" t="s">
        <v>82</v>
      </c>
      <c r="AY222" s="249" t="s">
        <v>154</v>
      </c>
    </row>
    <row r="223" spans="1:51" s="13" customFormat="1" ht="12">
      <c r="A223" s="13"/>
      <c r="B223" s="239"/>
      <c r="C223" s="240"/>
      <c r="D223" s="224" t="s">
        <v>223</v>
      </c>
      <c r="E223" s="241" t="s">
        <v>519</v>
      </c>
      <c r="F223" s="242" t="s">
        <v>520</v>
      </c>
      <c r="G223" s="240"/>
      <c r="H223" s="243">
        <v>-175.05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223</v>
      </c>
      <c r="AU223" s="249" t="s">
        <v>90</v>
      </c>
      <c r="AV223" s="13" t="s">
        <v>162</v>
      </c>
      <c r="AW223" s="13" t="s">
        <v>38</v>
      </c>
      <c r="AX223" s="13" t="s">
        <v>82</v>
      </c>
      <c r="AY223" s="249" t="s">
        <v>154</v>
      </c>
    </row>
    <row r="224" spans="1:51" s="13" customFormat="1" ht="12">
      <c r="A224" s="13"/>
      <c r="B224" s="239"/>
      <c r="C224" s="240"/>
      <c r="D224" s="224" t="s">
        <v>223</v>
      </c>
      <c r="E224" s="241" t="s">
        <v>521</v>
      </c>
      <c r="F224" s="242" t="s">
        <v>522</v>
      </c>
      <c r="G224" s="240"/>
      <c r="H224" s="243">
        <v>800.128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223</v>
      </c>
      <c r="AU224" s="249" t="s">
        <v>90</v>
      </c>
      <c r="AV224" s="13" t="s">
        <v>162</v>
      </c>
      <c r="AW224" s="13" t="s">
        <v>38</v>
      </c>
      <c r="AX224" s="13" t="s">
        <v>90</v>
      </c>
      <c r="AY224" s="249" t="s">
        <v>154</v>
      </c>
    </row>
    <row r="225" spans="1:65" s="2" customFormat="1" ht="37.8" customHeight="1">
      <c r="A225" s="37"/>
      <c r="B225" s="38"/>
      <c r="C225" s="210" t="s">
        <v>523</v>
      </c>
      <c r="D225" s="210" t="s">
        <v>155</v>
      </c>
      <c r="E225" s="211" t="s">
        <v>524</v>
      </c>
      <c r="F225" s="212" t="s">
        <v>525</v>
      </c>
      <c r="G225" s="213" t="s">
        <v>220</v>
      </c>
      <c r="H225" s="214">
        <v>800.128</v>
      </c>
      <c r="I225" s="215"/>
      <c r="J225" s="216">
        <f>ROUND(I225*H225,2)</f>
        <v>0</v>
      </c>
      <c r="K225" s="217"/>
      <c r="L225" s="43"/>
      <c r="M225" s="218" t="s">
        <v>1</v>
      </c>
      <c r="N225" s="219" t="s">
        <v>47</v>
      </c>
      <c r="O225" s="90"/>
      <c r="P225" s="220">
        <f>O225*H225</f>
        <v>0</v>
      </c>
      <c r="Q225" s="220">
        <v>0</v>
      </c>
      <c r="R225" s="220">
        <f>Q225*H225</f>
        <v>0</v>
      </c>
      <c r="S225" s="220">
        <v>0</v>
      </c>
      <c r="T225" s="22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2" t="s">
        <v>153</v>
      </c>
      <c r="AT225" s="222" t="s">
        <v>155</v>
      </c>
      <c r="AU225" s="222" t="s">
        <v>90</v>
      </c>
      <c r="AY225" s="15" t="s">
        <v>154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5" t="s">
        <v>90</v>
      </c>
      <c r="BK225" s="223">
        <f>ROUND(I225*H225,2)</f>
        <v>0</v>
      </c>
      <c r="BL225" s="15" t="s">
        <v>153</v>
      </c>
      <c r="BM225" s="222" t="s">
        <v>526</v>
      </c>
    </row>
    <row r="226" spans="1:51" s="13" customFormat="1" ht="12">
      <c r="A226" s="13"/>
      <c r="B226" s="239"/>
      <c r="C226" s="240"/>
      <c r="D226" s="224" t="s">
        <v>223</v>
      </c>
      <c r="E226" s="241" t="s">
        <v>527</v>
      </c>
      <c r="F226" s="242" t="s">
        <v>528</v>
      </c>
      <c r="G226" s="240"/>
      <c r="H226" s="243">
        <v>800.128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223</v>
      </c>
      <c r="AU226" s="249" t="s">
        <v>90</v>
      </c>
      <c r="AV226" s="13" t="s">
        <v>162</v>
      </c>
      <c r="AW226" s="13" t="s">
        <v>38</v>
      </c>
      <c r="AX226" s="13" t="s">
        <v>90</v>
      </c>
      <c r="AY226" s="249" t="s">
        <v>154</v>
      </c>
    </row>
    <row r="227" spans="1:65" s="2" customFormat="1" ht="37.8" customHeight="1">
      <c r="A227" s="37"/>
      <c r="B227" s="38"/>
      <c r="C227" s="210" t="s">
        <v>529</v>
      </c>
      <c r="D227" s="210" t="s">
        <v>155</v>
      </c>
      <c r="E227" s="211" t="s">
        <v>530</v>
      </c>
      <c r="F227" s="212" t="s">
        <v>531</v>
      </c>
      <c r="G227" s="213" t="s">
        <v>220</v>
      </c>
      <c r="H227" s="214">
        <v>174.05</v>
      </c>
      <c r="I227" s="215"/>
      <c r="J227" s="216">
        <f>ROUND(I227*H227,2)</f>
        <v>0</v>
      </c>
      <c r="K227" s="217"/>
      <c r="L227" s="43"/>
      <c r="M227" s="218" t="s">
        <v>1</v>
      </c>
      <c r="N227" s="219" t="s">
        <v>47</v>
      </c>
      <c r="O227" s="90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2" t="s">
        <v>153</v>
      </c>
      <c r="AT227" s="222" t="s">
        <v>155</v>
      </c>
      <c r="AU227" s="222" t="s">
        <v>90</v>
      </c>
      <c r="AY227" s="15" t="s">
        <v>154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5" t="s">
        <v>90</v>
      </c>
      <c r="BK227" s="223">
        <f>ROUND(I227*H227,2)</f>
        <v>0</v>
      </c>
      <c r="BL227" s="15" t="s">
        <v>153</v>
      </c>
      <c r="BM227" s="222" t="s">
        <v>532</v>
      </c>
    </row>
    <row r="228" spans="1:51" s="13" customFormat="1" ht="12">
      <c r="A228" s="13"/>
      <c r="B228" s="239"/>
      <c r="C228" s="240"/>
      <c r="D228" s="224" t="s">
        <v>223</v>
      </c>
      <c r="E228" s="241" t="s">
        <v>533</v>
      </c>
      <c r="F228" s="242" t="s">
        <v>534</v>
      </c>
      <c r="G228" s="240"/>
      <c r="H228" s="243">
        <v>174.05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223</v>
      </c>
      <c r="AU228" s="249" t="s">
        <v>90</v>
      </c>
      <c r="AV228" s="13" t="s">
        <v>162</v>
      </c>
      <c r="AW228" s="13" t="s">
        <v>38</v>
      </c>
      <c r="AX228" s="13" t="s">
        <v>90</v>
      </c>
      <c r="AY228" s="249" t="s">
        <v>154</v>
      </c>
    </row>
    <row r="229" spans="1:65" s="2" customFormat="1" ht="14.4" customHeight="1">
      <c r="A229" s="37"/>
      <c r="B229" s="38"/>
      <c r="C229" s="255" t="s">
        <v>535</v>
      </c>
      <c r="D229" s="255" t="s">
        <v>253</v>
      </c>
      <c r="E229" s="256" t="s">
        <v>536</v>
      </c>
      <c r="F229" s="257" t="s">
        <v>537</v>
      </c>
      <c r="G229" s="258" t="s">
        <v>538</v>
      </c>
      <c r="H229" s="259">
        <v>15.343</v>
      </c>
      <c r="I229" s="260"/>
      <c r="J229" s="261">
        <f>ROUND(I229*H229,2)</f>
        <v>0</v>
      </c>
      <c r="K229" s="262"/>
      <c r="L229" s="263"/>
      <c r="M229" s="264" t="s">
        <v>1</v>
      </c>
      <c r="N229" s="265" t="s">
        <v>47</v>
      </c>
      <c r="O229" s="90"/>
      <c r="P229" s="220">
        <f>O229*H229</f>
        <v>0</v>
      </c>
      <c r="Q229" s="220">
        <v>0.001</v>
      </c>
      <c r="R229" s="220">
        <f>Q229*H229</f>
        <v>0.015343</v>
      </c>
      <c r="S229" s="220">
        <v>0</v>
      </c>
      <c r="T229" s="22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2" t="s">
        <v>192</v>
      </c>
      <c r="AT229" s="222" t="s">
        <v>253</v>
      </c>
      <c r="AU229" s="222" t="s">
        <v>90</v>
      </c>
      <c r="AY229" s="15" t="s">
        <v>154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5" t="s">
        <v>90</v>
      </c>
      <c r="BK229" s="223">
        <f>ROUND(I229*H229,2)</f>
        <v>0</v>
      </c>
      <c r="BL229" s="15" t="s">
        <v>153</v>
      </c>
      <c r="BM229" s="222" t="s">
        <v>539</v>
      </c>
    </row>
    <row r="230" spans="1:47" s="2" customFormat="1" ht="12">
      <c r="A230" s="37"/>
      <c r="B230" s="38"/>
      <c r="C230" s="39"/>
      <c r="D230" s="224" t="s">
        <v>160</v>
      </c>
      <c r="E230" s="39"/>
      <c r="F230" s="225" t="s">
        <v>540</v>
      </c>
      <c r="G230" s="39"/>
      <c r="H230" s="39"/>
      <c r="I230" s="226"/>
      <c r="J230" s="39"/>
      <c r="K230" s="39"/>
      <c r="L230" s="43"/>
      <c r="M230" s="227"/>
      <c r="N230" s="228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5" t="s">
        <v>160</v>
      </c>
      <c r="AU230" s="15" t="s">
        <v>90</v>
      </c>
    </row>
    <row r="231" spans="1:51" s="13" customFormat="1" ht="12">
      <c r="A231" s="13"/>
      <c r="B231" s="239"/>
      <c r="C231" s="240"/>
      <c r="D231" s="224" t="s">
        <v>223</v>
      </c>
      <c r="E231" s="241" t="s">
        <v>541</v>
      </c>
      <c r="F231" s="242" t="s">
        <v>542</v>
      </c>
      <c r="G231" s="240"/>
      <c r="H231" s="243">
        <v>15.343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223</v>
      </c>
      <c r="AU231" s="249" t="s">
        <v>90</v>
      </c>
      <c r="AV231" s="13" t="s">
        <v>162</v>
      </c>
      <c r="AW231" s="13" t="s">
        <v>38</v>
      </c>
      <c r="AX231" s="13" t="s">
        <v>90</v>
      </c>
      <c r="AY231" s="249" t="s">
        <v>154</v>
      </c>
    </row>
    <row r="232" spans="1:65" s="2" customFormat="1" ht="24.15" customHeight="1">
      <c r="A232" s="37"/>
      <c r="B232" s="38"/>
      <c r="C232" s="210" t="s">
        <v>543</v>
      </c>
      <c r="D232" s="210" t="s">
        <v>155</v>
      </c>
      <c r="E232" s="211" t="s">
        <v>544</v>
      </c>
      <c r="F232" s="212" t="s">
        <v>545</v>
      </c>
      <c r="G232" s="213" t="s">
        <v>220</v>
      </c>
      <c r="H232" s="214">
        <v>975.178</v>
      </c>
      <c r="I232" s="215"/>
      <c r="J232" s="216">
        <f>ROUND(I232*H232,2)</f>
        <v>0</v>
      </c>
      <c r="K232" s="217"/>
      <c r="L232" s="43"/>
      <c r="M232" s="218" t="s">
        <v>1</v>
      </c>
      <c r="N232" s="219" t="s">
        <v>47</v>
      </c>
      <c r="O232" s="90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2" t="s">
        <v>153</v>
      </c>
      <c r="AT232" s="222" t="s">
        <v>155</v>
      </c>
      <c r="AU232" s="222" t="s">
        <v>90</v>
      </c>
      <c r="AY232" s="15" t="s">
        <v>154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5" t="s">
        <v>90</v>
      </c>
      <c r="BK232" s="223">
        <f>ROUND(I232*H232,2)</f>
        <v>0</v>
      </c>
      <c r="BL232" s="15" t="s">
        <v>153</v>
      </c>
      <c r="BM232" s="222" t="s">
        <v>546</v>
      </c>
    </row>
    <row r="233" spans="1:51" s="13" customFormat="1" ht="12">
      <c r="A233" s="13"/>
      <c r="B233" s="239"/>
      <c r="C233" s="240"/>
      <c r="D233" s="224" t="s">
        <v>223</v>
      </c>
      <c r="E233" s="241" t="s">
        <v>547</v>
      </c>
      <c r="F233" s="242" t="s">
        <v>548</v>
      </c>
      <c r="G233" s="240"/>
      <c r="H233" s="243">
        <v>975.178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223</v>
      </c>
      <c r="AU233" s="249" t="s">
        <v>90</v>
      </c>
      <c r="AV233" s="13" t="s">
        <v>162</v>
      </c>
      <c r="AW233" s="13" t="s">
        <v>38</v>
      </c>
      <c r="AX233" s="13" t="s">
        <v>82</v>
      </c>
      <c r="AY233" s="249" t="s">
        <v>154</v>
      </c>
    </row>
    <row r="234" spans="1:51" s="13" customFormat="1" ht="12">
      <c r="A234" s="13"/>
      <c r="B234" s="239"/>
      <c r="C234" s="240"/>
      <c r="D234" s="224" t="s">
        <v>223</v>
      </c>
      <c r="E234" s="241" t="s">
        <v>549</v>
      </c>
      <c r="F234" s="242" t="s">
        <v>550</v>
      </c>
      <c r="G234" s="240"/>
      <c r="H234" s="243">
        <v>975.178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223</v>
      </c>
      <c r="AU234" s="249" t="s">
        <v>90</v>
      </c>
      <c r="AV234" s="13" t="s">
        <v>162</v>
      </c>
      <c r="AW234" s="13" t="s">
        <v>38</v>
      </c>
      <c r="AX234" s="13" t="s">
        <v>90</v>
      </c>
      <c r="AY234" s="249" t="s">
        <v>154</v>
      </c>
    </row>
    <row r="235" spans="1:65" s="2" customFormat="1" ht="37.8" customHeight="1">
      <c r="A235" s="37"/>
      <c r="B235" s="38"/>
      <c r="C235" s="210" t="s">
        <v>551</v>
      </c>
      <c r="D235" s="210" t="s">
        <v>155</v>
      </c>
      <c r="E235" s="211" t="s">
        <v>552</v>
      </c>
      <c r="F235" s="212" t="s">
        <v>553</v>
      </c>
      <c r="G235" s="213" t="s">
        <v>220</v>
      </c>
      <c r="H235" s="214">
        <v>175.05</v>
      </c>
      <c r="I235" s="215"/>
      <c r="J235" s="216">
        <f>ROUND(I235*H235,2)</f>
        <v>0</v>
      </c>
      <c r="K235" s="217"/>
      <c r="L235" s="43"/>
      <c r="M235" s="218" t="s">
        <v>1</v>
      </c>
      <c r="N235" s="219" t="s">
        <v>47</v>
      </c>
      <c r="O235" s="90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153</v>
      </c>
      <c r="AT235" s="222" t="s">
        <v>155</v>
      </c>
      <c r="AU235" s="222" t="s">
        <v>90</v>
      </c>
      <c r="AY235" s="15" t="s">
        <v>154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5" t="s">
        <v>90</v>
      </c>
      <c r="BK235" s="223">
        <f>ROUND(I235*H235,2)</f>
        <v>0</v>
      </c>
      <c r="BL235" s="15" t="s">
        <v>153</v>
      </c>
      <c r="BM235" s="222" t="s">
        <v>554</v>
      </c>
    </row>
    <row r="236" spans="1:51" s="13" customFormat="1" ht="12">
      <c r="A236" s="13"/>
      <c r="B236" s="239"/>
      <c r="C236" s="240"/>
      <c r="D236" s="224" t="s">
        <v>223</v>
      </c>
      <c r="E236" s="241" t="s">
        <v>555</v>
      </c>
      <c r="F236" s="242" t="s">
        <v>556</v>
      </c>
      <c r="G236" s="240"/>
      <c r="H236" s="243">
        <v>175.05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223</v>
      </c>
      <c r="AU236" s="249" t="s">
        <v>90</v>
      </c>
      <c r="AV236" s="13" t="s">
        <v>162</v>
      </c>
      <c r="AW236" s="13" t="s">
        <v>38</v>
      </c>
      <c r="AX236" s="13" t="s">
        <v>90</v>
      </c>
      <c r="AY236" s="249" t="s">
        <v>154</v>
      </c>
    </row>
    <row r="237" spans="1:65" s="2" customFormat="1" ht="37.8" customHeight="1">
      <c r="A237" s="37"/>
      <c r="B237" s="38"/>
      <c r="C237" s="210" t="s">
        <v>557</v>
      </c>
      <c r="D237" s="210" t="s">
        <v>155</v>
      </c>
      <c r="E237" s="211" t="s">
        <v>558</v>
      </c>
      <c r="F237" s="212" t="s">
        <v>559</v>
      </c>
      <c r="G237" s="213" t="s">
        <v>220</v>
      </c>
      <c r="H237" s="214">
        <v>175.05</v>
      </c>
      <c r="I237" s="215"/>
      <c r="J237" s="216">
        <f>ROUND(I237*H237,2)</f>
        <v>0</v>
      </c>
      <c r="K237" s="217"/>
      <c r="L237" s="43"/>
      <c r="M237" s="218" t="s">
        <v>1</v>
      </c>
      <c r="N237" s="219" t="s">
        <v>47</v>
      </c>
      <c r="O237" s="90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2" t="s">
        <v>153</v>
      </c>
      <c r="AT237" s="222" t="s">
        <v>155</v>
      </c>
      <c r="AU237" s="222" t="s">
        <v>90</v>
      </c>
      <c r="AY237" s="15" t="s">
        <v>154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5" t="s">
        <v>90</v>
      </c>
      <c r="BK237" s="223">
        <f>ROUND(I237*H237,2)</f>
        <v>0</v>
      </c>
      <c r="BL237" s="15" t="s">
        <v>153</v>
      </c>
      <c r="BM237" s="222" t="s">
        <v>560</v>
      </c>
    </row>
    <row r="238" spans="1:51" s="13" customFormat="1" ht="12">
      <c r="A238" s="13"/>
      <c r="B238" s="239"/>
      <c r="C238" s="240"/>
      <c r="D238" s="224" t="s">
        <v>223</v>
      </c>
      <c r="E238" s="241" t="s">
        <v>561</v>
      </c>
      <c r="F238" s="242" t="s">
        <v>562</v>
      </c>
      <c r="G238" s="240"/>
      <c r="H238" s="243">
        <v>175.05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223</v>
      </c>
      <c r="AU238" s="249" t="s">
        <v>90</v>
      </c>
      <c r="AV238" s="13" t="s">
        <v>162</v>
      </c>
      <c r="AW238" s="13" t="s">
        <v>38</v>
      </c>
      <c r="AX238" s="13" t="s">
        <v>90</v>
      </c>
      <c r="AY238" s="249" t="s">
        <v>154</v>
      </c>
    </row>
    <row r="239" spans="1:63" s="11" customFormat="1" ht="25.9" customHeight="1">
      <c r="A239" s="11"/>
      <c r="B239" s="196"/>
      <c r="C239" s="197"/>
      <c r="D239" s="198" t="s">
        <v>81</v>
      </c>
      <c r="E239" s="199" t="s">
        <v>162</v>
      </c>
      <c r="F239" s="199" t="s">
        <v>563</v>
      </c>
      <c r="G239" s="197"/>
      <c r="H239" s="197"/>
      <c r="I239" s="200"/>
      <c r="J239" s="201">
        <f>BK239</f>
        <v>0</v>
      </c>
      <c r="K239" s="197"/>
      <c r="L239" s="202"/>
      <c r="M239" s="203"/>
      <c r="N239" s="204"/>
      <c r="O239" s="204"/>
      <c r="P239" s="205">
        <f>SUM(P240:P315)</f>
        <v>0</v>
      </c>
      <c r="Q239" s="204"/>
      <c r="R239" s="205">
        <f>SUM(R240:R315)</f>
        <v>917.1019025600001</v>
      </c>
      <c r="S239" s="204"/>
      <c r="T239" s="206">
        <f>SUM(T240:T315)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7" t="s">
        <v>153</v>
      </c>
      <c r="AT239" s="208" t="s">
        <v>81</v>
      </c>
      <c r="AU239" s="208" t="s">
        <v>82</v>
      </c>
      <c r="AY239" s="207" t="s">
        <v>154</v>
      </c>
      <c r="BK239" s="209">
        <f>SUM(BK240:BK315)</f>
        <v>0</v>
      </c>
    </row>
    <row r="240" spans="1:65" s="2" customFormat="1" ht="62.7" customHeight="1">
      <c r="A240" s="37"/>
      <c r="B240" s="38"/>
      <c r="C240" s="210" t="s">
        <v>564</v>
      </c>
      <c r="D240" s="210" t="s">
        <v>155</v>
      </c>
      <c r="E240" s="211" t="s">
        <v>565</v>
      </c>
      <c r="F240" s="212" t="s">
        <v>566</v>
      </c>
      <c r="G240" s="213" t="s">
        <v>253</v>
      </c>
      <c r="H240" s="214">
        <v>5.3</v>
      </c>
      <c r="I240" s="215"/>
      <c r="J240" s="216">
        <f>ROUND(I240*H240,2)</f>
        <v>0</v>
      </c>
      <c r="K240" s="217"/>
      <c r="L240" s="43"/>
      <c r="M240" s="218" t="s">
        <v>1</v>
      </c>
      <c r="N240" s="219" t="s">
        <v>47</v>
      </c>
      <c r="O240" s="90"/>
      <c r="P240" s="220">
        <f>O240*H240</f>
        <v>0</v>
      </c>
      <c r="Q240" s="220">
        <v>0.22657</v>
      </c>
      <c r="R240" s="220">
        <f>Q240*H240</f>
        <v>1.200821</v>
      </c>
      <c r="S240" s="220">
        <v>0</v>
      </c>
      <c r="T240" s="22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2" t="s">
        <v>153</v>
      </c>
      <c r="AT240" s="222" t="s">
        <v>155</v>
      </c>
      <c r="AU240" s="222" t="s">
        <v>90</v>
      </c>
      <c r="AY240" s="15" t="s">
        <v>154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5" t="s">
        <v>90</v>
      </c>
      <c r="BK240" s="223">
        <f>ROUND(I240*H240,2)</f>
        <v>0</v>
      </c>
      <c r="BL240" s="15" t="s">
        <v>153</v>
      </c>
      <c r="BM240" s="222" t="s">
        <v>567</v>
      </c>
    </row>
    <row r="241" spans="1:47" s="2" customFormat="1" ht="12">
      <c r="A241" s="37"/>
      <c r="B241" s="38"/>
      <c r="C241" s="39"/>
      <c r="D241" s="224" t="s">
        <v>160</v>
      </c>
      <c r="E241" s="39"/>
      <c r="F241" s="225" t="s">
        <v>568</v>
      </c>
      <c r="G241" s="39"/>
      <c r="H241" s="39"/>
      <c r="I241" s="226"/>
      <c r="J241" s="39"/>
      <c r="K241" s="39"/>
      <c r="L241" s="43"/>
      <c r="M241" s="227"/>
      <c r="N241" s="228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5" t="s">
        <v>160</v>
      </c>
      <c r="AU241" s="15" t="s">
        <v>90</v>
      </c>
    </row>
    <row r="242" spans="1:51" s="13" customFormat="1" ht="12">
      <c r="A242" s="13"/>
      <c r="B242" s="239"/>
      <c r="C242" s="240"/>
      <c r="D242" s="224" t="s">
        <v>223</v>
      </c>
      <c r="E242" s="241" t="s">
        <v>569</v>
      </c>
      <c r="F242" s="242" t="s">
        <v>570</v>
      </c>
      <c r="G242" s="240"/>
      <c r="H242" s="243">
        <v>5.3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223</v>
      </c>
      <c r="AU242" s="249" t="s">
        <v>90</v>
      </c>
      <c r="AV242" s="13" t="s">
        <v>162</v>
      </c>
      <c r="AW242" s="13" t="s">
        <v>38</v>
      </c>
      <c r="AX242" s="13" t="s">
        <v>90</v>
      </c>
      <c r="AY242" s="249" t="s">
        <v>154</v>
      </c>
    </row>
    <row r="243" spans="1:65" s="2" customFormat="1" ht="14.4" customHeight="1">
      <c r="A243" s="37"/>
      <c r="B243" s="38"/>
      <c r="C243" s="255" t="s">
        <v>571</v>
      </c>
      <c r="D243" s="255" t="s">
        <v>253</v>
      </c>
      <c r="E243" s="256" t="s">
        <v>572</v>
      </c>
      <c r="F243" s="257" t="s">
        <v>573</v>
      </c>
      <c r="G243" s="258" t="s">
        <v>253</v>
      </c>
      <c r="H243" s="259">
        <v>5.3</v>
      </c>
      <c r="I243" s="260"/>
      <c r="J243" s="261">
        <f>ROUND(I243*H243,2)</f>
        <v>0</v>
      </c>
      <c r="K243" s="262"/>
      <c r="L243" s="263"/>
      <c r="M243" s="264" t="s">
        <v>1</v>
      </c>
      <c r="N243" s="265" t="s">
        <v>47</v>
      </c>
      <c r="O243" s="90"/>
      <c r="P243" s="220">
        <f>O243*H243</f>
        <v>0</v>
      </c>
      <c r="Q243" s="220">
        <v>0.00048</v>
      </c>
      <c r="R243" s="220">
        <f>Q243*H243</f>
        <v>0.002544</v>
      </c>
      <c r="S243" s="220">
        <v>0</v>
      </c>
      <c r="T243" s="22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2" t="s">
        <v>192</v>
      </c>
      <c r="AT243" s="222" t="s">
        <v>253</v>
      </c>
      <c r="AU243" s="222" t="s">
        <v>90</v>
      </c>
      <c r="AY243" s="15" t="s">
        <v>154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5" t="s">
        <v>90</v>
      </c>
      <c r="BK243" s="223">
        <f>ROUND(I243*H243,2)</f>
        <v>0</v>
      </c>
      <c r="BL243" s="15" t="s">
        <v>153</v>
      </c>
      <c r="BM243" s="222" t="s">
        <v>574</v>
      </c>
    </row>
    <row r="244" spans="1:51" s="13" customFormat="1" ht="12">
      <c r="A244" s="13"/>
      <c r="B244" s="239"/>
      <c r="C244" s="240"/>
      <c r="D244" s="224" t="s">
        <v>223</v>
      </c>
      <c r="E244" s="241" t="s">
        <v>575</v>
      </c>
      <c r="F244" s="242" t="s">
        <v>576</v>
      </c>
      <c r="G244" s="240"/>
      <c r="H244" s="243">
        <v>5.3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223</v>
      </c>
      <c r="AU244" s="249" t="s">
        <v>90</v>
      </c>
      <c r="AV244" s="13" t="s">
        <v>162</v>
      </c>
      <c r="AW244" s="13" t="s">
        <v>38</v>
      </c>
      <c r="AX244" s="13" t="s">
        <v>90</v>
      </c>
      <c r="AY244" s="249" t="s">
        <v>154</v>
      </c>
    </row>
    <row r="245" spans="1:65" s="2" customFormat="1" ht="62.7" customHeight="1">
      <c r="A245" s="37"/>
      <c r="B245" s="38"/>
      <c r="C245" s="210" t="s">
        <v>577</v>
      </c>
      <c r="D245" s="210" t="s">
        <v>155</v>
      </c>
      <c r="E245" s="211" t="s">
        <v>578</v>
      </c>
      <c r="F245" s="212" t="s">
        <v>579</v>
      </c>
      <c r="G245" s="213" t="s">
        <v>253</v>
      </c>
      <c r="H245" s="214">
        <v>260</v>
      </c>
      <c r="I245" s="215"/>
      <c r="J245" s="216">
        <f>ROUND(I245*H245,2)</f>
        <v>0</v>
      </c>
      <c r="K245" s="217"/>
      <c r="L245" s="43"/>
      <c r="M245" s="218" t="s">
        <v>1</v>
      </c>
      <c r="N245" s="219" t="s">
        <v>47</v>
      </c>
      <c r="O245" s="90"/>
      <c r="P245" s="220">
        <f>O245*H245</f>
        <v>0</v>
      </c>
      <c r="Q245" s="220">
        <v>0.23058</v>
      </c>
      <c r="R245" s="220">
        <f>Q245*H245</f>
        <v>59.9508</v>
      </c>
      <c r="S245" s="220">
        <v>0</v>
      </c>
      <c r="T245" s="22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2" t="s">
        <v>153</v>
      </c>
      <c r="AT245" s="222" t="s">
        <v>155</v>
      </c>
      <c r="AU245" s="222" t="s">
        <v>90</v>
      </c>
      <c r="AY245" s="15" t="s">
        <v>154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5" t="s">
        <v>90</v>
      </c>
      <c r="BK245" s="223">
        <f>ROUND(I245*H245,2)</f>
        <v>0</v>
      </c>
      <c r="BL245" s="15" t="s">
        <v>153</v>
      </c>
      <c r="BM245" s="222" t="s">
        <v>580</v>
      </c>
    </row>
    <row r="246" spans="1:47" s="2" customFormat="1" ht="12">
      <c r="A246" s="37"/>
      <c r="B246" s="38"/>
      <c r="C246" s="39"/>
      <c r="D246" s="224" t="s">
        <v>160</v>
      </c>
      <c r="E246" s="39"/>
      <c r="F246" s="225" t="s">
        <v>581</v>
      </c>
      <c r="G246" s="39"/>
      <c r="H246" s="39"/>
      <c r="I246" s="226"/>
      <c r="J246" s="39"/>
      <c r="K246" s="39"/>
      <c r="L246" s="43"/>
      <c r="M246" s="227"/>
      <c r="N246" s="228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160</v>
      </c>
      <c r="AU246" s="15" t="s">
        <v>90</v>
      </c>
    </row>
    <row r="247" spans="1:51" s="13" customFormat="1" ht="12">
      <c r="A247" s="13"/>
      <c r="B247" s="239"/>
      <c r="C247" s="240"/>
      <c r="D247" s="224" t="s">
        <v>223</v>
      </c>
      <c r="E247" s="241" t="s">
        <v>582</v>
      </c>
      <c r="F247" s="242" t="s">
        <v>583</v>
      </c>
      <c r="G247" s="240"/>
      <c r="H247" s="243">
        <v>260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223</v>
      </c>
      <c r="AU247" s="249" t="s">
        <v>90</v>
      </c>
      <c r="AV247" s="13" t="s">
        <v>162</v>
      </c>
      <c r="AW247" s="13" t="s">
        <v>38</v>
      </c>
      <c r="AX247" s="13" t="s">
        <v>90</v>
      </c>
      <c r="AY247" s="249" t="s">
        <v>154</v>
      </c>
    </row>
    <row r="248" spans="1:65" s="2" customFormat="1" ht="14.4" customHeight="1">
      <c r="A248" s="37"/>
      <c r="B248" s="38"/>
      <c r="C248" s="255" t="s">
        <v>584</v>
      </c>
      <c r="D248" s="255" t="s">
        <v>253</v>
      </c>
      <c r="E248" s="256" t="s">
        <v>585</v>
      </c>
      <c r="F248" s="257" t="s">
        <v>586</v>
      </c>
      <c r="G248" s="258" t="s">
        <v>253</v>
      </c>
      <c r="H248" s="259">
        <v>260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47</v>
      </c>
      <c r="O248" s="90"/>
      <c r="P248" s="220">
        <f>O248*H248</f>
        <v>0</v>
      </c>
      <c r="Q248" s="220">
        <v>0.00114</v>
      </c>
      <c r="R248" s="220">
        <f>Q248*H248</f>
        <v>0.2964</v>
      </c>
      <c r="S248" s="220">
        <v>0</v>
      </c>
      <c r="T248" s="22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2" t="s">
        <v>192</v>
      </c>
      <c r="AT248" s="222" t="s">
        <v>253</v>
      </c>
      <c r="AU248" s="222" t="s">
        <v>90</v>
      </c>
      <c r="AY248" s="15" t="s">
        <v>154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5" t="s">
        <v>90</v>
      </c>
      <c r="BK248" s="223">
        <f>ROUND(I248*H248,2)</f>
        <v>0</v>
      </c>
      <c r="BL248" s="15" t="s">
        <v>153</v>
      </c>
      <c r="BM248" s="222" t="s">
        <v>587</v>
      </c>
    </row>
    <row r="249" spans="1:51" s="13" customFormat="1" ht="12">
      <c r="A249" s="13"/>
      <c r="B249" s="239"/>
      <c r="C249" s="240"/>
      <c r="D249" s="224" t="s">
        <v>223</v>
      </c>
      <c r="E249" s="241" t="s">
        <v>588</v>
      </c>
      <c r="F249" s="242" t="s">
        <v>589</v>
      </c>
      <c r="G249" s="240"/>
      <c r="H249" s="243">
        <v>260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223</v>
      </c>
      <c r="AU249" s="249" t="s">
        <v>90</v>
      </c>
      <c r="AV249" s="13" t="s">
        <v>162</v>
      </c>
      <c r="AW249" s="13" t="s">
        <v>38</v>
      </c>
      <c r="AX249" s="13" t="s">
        <v>90</v>
      </c>
      <c r="AY249" s="249" t="s">
        <v>154</v>
      </c>
    </row>
    <row r="250" spans="1:65" s="2" customFormat="1" ht="37.8" customHeight="1">
      <c r="A250" s="37"/>
      <c r="B250" s="38"/>
      <c r="C250" s="210" t="s">
        <v>590</v>
      </c>
      <c r="D250" s="210" t="s">
        <v>155</v>
      </c>
      <c r="E250" s="211" t="s">
        <v>591</v>
      </c>
      <c r="F250" s="212" t="s">
        <v>592</v>
      </c>
      <c r="G250" s="213" t="s">
        <v>593</v>
      </c>
      <c r="H250" s="214">
        <v>2</v>
      </c>
      <c r="I250" s="215"/>
      <c r="J250" s="216">
        <f>ROUND(I250*H250,2)</f>
        <v>0</v>
      </c>
      <c r="K250" s="217"/>
      <c r="L250" s="43"/>
      <c r="M250" s="218" t="s">
        <v>1</v>
      </c>
      <c r="N250" s="219" t="s">
        <v>47</v>
      </c>
      <c r="O250" s="90"/>
      <c r="P250" s="220">
        <f>O250*H250</f>
        <v>0</v>
      </c>
      <c r="Q250" s="220">
        <v>0</v>
      </c>
      <c r="R250" s="220">
        <f>Q250*H250</f>
        <v>0</v>
      </c>
      <c r="S250" s="220">
        <v>0</v>
      </c>
      <c r="T250" s="22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2" t="s">
        <v>153</v>
      </c>
      <c r="AT250" s="222" t="s">
        <v>155</v>
      </c>
      <c r="AU250" s="222" t="s">
        <v>90</v>
      </c>
      <c r="AY250" s="15" t="s">
        <v>154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5" t="s">
        <v>90</v>
      </c>
      <c r="BK250" s="223">
        <f>ROUND(I250*H250,2)</f>
        <v>0</v>
      </c>
      <c r="BL250" s="15" t="s">
        <v>153</v>
      </c>
      <c r="BM250" s="222" t="s">
        <v>594</v>
      </c>
    </row>
    <row r="251" spans="1:65" s="2" customFormat="1" ht="14.4" customHeight="1">
      <c r="A251" s="37"/>
      <c r="B251" s="38"/>
      <c r="C251" s="255" t="s">
        <v>595</v>
      </c>
      <c r="D251" s="255" t="s">
        <v>253</v>
      </c>
      <c r="E251" s="256" t="s">
        <v>509</v>
      </c>
      <c r="F251" s="257" t="s">
        <v>510</v>
      </c>
      <c r="G251" s="258" t="s">
        <v>486</v>
      </c>
      <c r="H251" s="259">
        <v>1.374</v>
      </c>
      <c r="I251" s="260"/>
      <c r="J251" s="261">
        <f>ROUND(I251*H251,2)</f>
        <v>0</v>
      </c>
      <c r="K251" s="262"/>
      <c r="L251" s="263"/>
      <c r="M251" s="264" t="s">
        <v>1</v>
      </c>
      <c r="N251" s="265" t="s">
        <v>47</v>
      </c>
      <c r="O251" s="90"/>
      <c r="P251" s="220">
        <f>O251*H251</f>
        <v>0</v>
      </c>
      <c r="Q251" s="220">
        <v>1</v>
      </c>
      <c r="R251" s="220">
        <f>Q251*H251</f>
        <v>1.374</v>
      </c>
      <c r="S251" s="220">
        <v>0</v>
      </c>
      <c r="T251" s="22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2" t="s">
        <v>192</v>
      </c>
      <c r="AT251" s="222" t="s">
        <v>253</v>
      </c>
      <c r="AU251" s="222" t="s">
        <v>90</v>
      </c>
      <c r="AY251" s="15" t="s">
        <v>154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5" t="s">
        <v>90</v>
      </c>
      <c r="BK251" s="223">
        <f>ROUND(I251*H251,2)</f>
        <v>0</v>
      </c>
      <c r="BL251" s="15" t="s">
        <v>153</v>
      </c>
      <c r="BM251" s="222" t="s">
        <v>596</v>
      </c>
    </row>
    <row r="252" spans="1:51" s="13" customFormat="1" ht="12">
      <c r="A252" s="13"/>
      <c r="B252" s="239"/>
      <c r="C252" s="240"/>
      <c r="D252" s="224" t="s">
        <v>223</v>
      </c>
      <c r="E252" s="241" t="s">
        <v>597</v>
      </c>
      <c r="F252" s="242" t="s">
        <v>598</v>
      </c>
      <c r="G252" s="240"/>
      <c r="H252" s="243">
        <v>1.374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223</v>
      </c>
      <c r="AU252" s="249" t="s">
        <v>90</v>
      </c>
      <c r="AV252" s="13" t="s">
        <v>162</v>
      </c>
      <c r="AW252" s="13" t="s">
        <v>38</v>
      </c>
      <c r="AX252" s="13" t="s">
        <v>90</v>
      </c>
      <c r="AY252" s="249" t="s">
        <v>154</v>
      </c>
    </row>
    <row r="253" spans="1:65" s="2" customFormat="1" ht="37.8" customHeight="1">
      <c r="A253" s="37"/>
      <c r="B253" s="38"/>
      <c r="C253" s="210" t="s">
        <v>599</v>
      </c>
      <c r="D253" s="210" t="s">
        <v>155</v>
      </c>
      <c r="E253" s="211" t="s">
        <v>600</v>
      </c>
      <c r="F253" s="212" t="s">
        <v>601</v>
      </c>
      <c r="G253" s="213" t="s">
        <v>220</v>
      </c>
      <c r="H253" s="214">
        <v>1540.045</v>
      </c>
      <c r="I253" s="215"/>
      <c r="J253" s="216">
        <f>ROUND(I253*H253,2)</f>
        <v>0</v>
      </c>
      <c r="K253" s="217"/>
      <c r="L253" s="43"/>
      <c r="M253" s="218" t="s">
        <v>1</v>
      </c>
      <c r="N253" s="219" t="s">
        <v>47</v>
      </c>
      <c r="O253" s="90"/>
      <c r="P253" s="220">
        <f>O253*H253</f>
        <v>0</v>
      </c>
      <c r="Q253" s="220">
        <v>0</v>
      </c>
      <c r="R253" s="220">
        <f>Q253*H253</f>
        <v>0</v>
      </c>
      <c r="S253" s="220">
        <v>0</v>
      </c>
      <c r="T253" s="22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2" t="s">
        <v>153</v>
      </c>
      <c r="AT253" s="222" t="s">
        <v>155</v>
      </c>
      <c r="AU253" s="222" t="s">
        <v>90</v>
      </c>
      <c r="AY253" s="15" t="s">
        <v>154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5" t="s">
        <v>90</v>
      </c>
      <c r="BK253" s="223">
        <f>ROUND(I253*H253,2)</f>
        <v>0</v>
      </c>
      <c r="BL253" s="15" t="s">
        <v>153</v>
      </c>
      <c r="BM253" s="222" t="s">
        <v>602</v>
      </c>
    </row>
    <row r="254" spans="1:51" s="13" customFormat="1" ht="12">
      <c r="A254" s="13"/>
      <c r="B254" s="239"/>
      <c r="C254" s="240"/>
      <c r="D254" s="224" t="s">
        <v>223</v>
      </c>
      <c r="E254" s="241" t="s">
        <v>603</v>
      </c>
      <c r="F254" s="242" t="s">
        <v>604</v>
      </c>
      <c r="G254" s="240"/>
      <c r="H254" s="243">
        <v>660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223</v>
      </c>
      <c r="AU254" s="249" t="s">
        <v>90</v>
      </c>
      <c r="AV254" s="13" t="s">
        <v>162</v>
      </c>
      <c r="AW254" s="13" t="s">
        <v>38</v>
      </c>
      <c r="AX254" s="13" t="s">
        <v>82</v>
      </c>
      <c r="AY254" s="249" t="s">
        <v>154</v>
      </c>
    </row>
    <row r="255" spans="1:51" s="13" customFormat="1" ht="12">
      <c r="A255" s="13"/>
      <c r="B255" s="239"/>
      <c r="C255" s="240"/>
      <c r="D255" s="224" t="s">
        <v>223</v>
      </c>
      <c r="E255" s="241" t="s">
        <v>605</v>
      </c>
      <c r="F255" s="242" t="s">
        <v>606</v>
      </c>
      <c r="G255" s="240"/>
      <c r="H255" s="243">
        <v>78.2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223</v>
      </c>
      <c r="AU255" s="249" t="s">
        <v>90</v>
      </c>
      <c r="AV255" s="13" t="s">
        <v>162</v>
      </c>
      <c r="AW255" s="13" t="s">
        <v>38</v>
      </c>
      <c r="AX255" s="13" t="s">
        <v>82</v>
      </c>
      <c r="AY255" s="249" t="s">
        <v>154</v>
      </c>
    </row>
    <row r="256" spans="1:51" s="13" customFormat="1" ht="12">
      <c r="A256" s="13"/>
      <c r="B256" s="239"/>
      <c r="C256" s="240"/>
      <c r="D256" s="224" t="s">
        <v>223</v>
      </c>
      <c r="E256" s="241" t="s">
        <v>607</v>
      </c>
      <c r="F256" s="242" t="s">
        <v>608</v>
      </c>
      <c r="G256" s="240"/>
      <c r="H256" s="243">
        <v>46.5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223</v>
      </c>
      <c r="AU256" s="249" t="s">
        <v>90</v>
      </c>
      <c r="AV256" s="13" t="s">
        <v>162</v>
      </c>
      <c r="AW256" s="13" t="s">
        <v>38</v>
      </c>
      <c r="AX256" s="13" t="s">
        <v>82</v>
      </c>
      <c r="AY256" s="249" t="s">
        <v>154</v>
      </c>
    </row>
    <row r="257" spans="1:51" s="13" customFormat="1" ht="12">
      <c r="A257" s="13"/>
      <c r="B257" s="239"/>
      <c r="C257" s="240"/>
      <c r="D257" s="224" t="s">
        <v>223</v>
      </c>
      <c r="E257" s="241" t="s">
        <v>609</v>
      </c>
      <c r="F257" s="242" t="s">
        <v>610</v>
      </c>
      <c r="G257" s="240"/>
      <c r="H257" s="243">
        <v>144.84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223</v>
      </c>
      <c r="AU257" s="249" t="s">
        <v>90</v>
      </c>
      <c r="AV257" s="13" t="s">
        <v>162</v>
      </c>
      <c r="AW257" s="13" t="s">
        <v>38</v>
      </c>
      <c r="AX257" s="13" t="s">
        <v>82</v>
      </c>
      <c r="AY257" s="249" t="s">
        <v>154</v>
      </c>
    </row>
    <row r="258" spans="1:51" s="13" customFormat="1" ht="12">
      <c r="A258" s="13"/>
      <c r="B258" s="239"/>
      <c r="C258" s="240"/>
      <c r="D258" s="224" t="s">
        <v>223</v>
      </c>
      <c r="E258" s="241" t="s">
        <v>611</v>
      </c>
      <c r="F258" s="242" t="s">
        <v>612</v>
      </c>
      <c r="G258" s="240"/>
      <c r="H258" s="243">
        <v>12.39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223</v>
      </c>
      <c r="AU258" s="249" t="s">
        <v>90</v>
      </c>
      <c r="AV258" s="13" t="s">
        <v>162</v>
      </c>
      <c r="AW258" s="13" t="s">
        <v>38</v>
      </c>
      <c r="AX258" s="13" t="s">
        <v>82</v>
      </c>
      <c r="AY258" s="249" t="s">
        <v>154</v>
      </c>
    </row>
    <row r="259" spans="1:51" s="13" customFormat="1" ht="12">
      <c r="A259" s="13"/>
      <c r="B259" s="239"/>
      <c r="C259" s="240"/>
      <c r="D259" s="224" t="s">
        <v>223</v>
      </c>
      <c r="E259" s="241" t="s">
        <v>613</v>
      </c>
      <c r="F259" s="242" t="s">
        <v>614</v>
      </c>
      <c r="G259" s="240"/>
      <c r="H259" s="243">
        <v>468.12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223</v>
      </c>
      <c r="AU259" s="249" t="s">
        <v>90</v>
      </c>
      <c r="AV259" s="13" t="s">
        <v>162</v>
      </c>
      <c r="AW259" s="13" t="s">
        <v>38</v>
      </c>
      <c r="AX259" s="13" t="s">
        <v>82</v>
      </c>
      <c r="AY259" s="249" t="s">
        <v>154</v>
      </c>
    </row>
    <row r="260" spans="1:51" s="13" customFormat="1" ht="12">
      <c r="A260" s="13"/>
      <c r="B260" s="239"/>
      <c r="C260" s="240"/>
      <c r="D260" s="224" t="s">
        <v>223</v>
      </c>
      <c r="E260" s="241" t="s">
        <v>615</v>
      </c>
      <c r="F260" s="242" t="s">
        <v>616</v>
      </c>
      <c r="G260" s="240"/>
      <c r="H260" s="243">
        <v>29.925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223</v>
      </c>
      <c r="AU260" s="249" t="s">
        <v>90</v>
      </c>
      <c r="AV260" s="13" t="s">
        <v>162</v>
      </c>
      <c r="AW260" s="13" t="s">
        <v>38</v>
      </c>
      <c r="AX260" s="13" t="s">
        <v>82</v>
      </c>
      <c r="AY260" s="249" t="s">
        <v>154</v>
      </c>
    </row>
    <row r="261" spans="1:51" s="13" customFormat="1" ht="12">
      <c r="A261" s="13"/>
      <c r="B261" s="239"/>
      <c r="C261" s="240"/>
      <c r="D261" s="224" t="s">
        <v>223</v>
      </c>
      <c r="E261" s="241" t="s">
        <v>617</v>
      </c>
      <c r="F261" s="242" t="s">
        <v>618</v>
      </c>
      <c r="G261" s="240"/>
      <c r="H261" s="243">
        <v>53.76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223</v>
      </c>
      <c r="AU261" s="249" t="s">
        <v>90</v>
      </c>
      <c r="AV261" s="13" t="s">
        <v>162</v>
      </c>
      <c r="AW261" s="13" t="s">
        <v>38</v>
      </c>
      <c r="AX261" s="13" t="s">
        <v>82</v>
      </c>
      <c r="AY261" s="249" t="s">
        <v>154</v>
      </c>
    </row>
    <row r="262" spans="1:51" s="13" customFormat="1" ht="12">
      <c r="A262" s="13"/>
      <c r="B262" s="239"/>
      <c r="C262" s="240"/>
      <c r="D262" s="224" t="s">
        <v>223</v>
      </c>
      <c r="E262" s="241" t="s">
        <v>619</v>
      </c>
      <c r="F262" s="242" t="s">
        <v>620</v>
      </c>
      <c r="G262" s="240"/>
      <c r="H262" s="243">
        <v>46.31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223</v>
      </c>
      <c r="AU262" s="249" t="s">
        <v>90</v>
      </c>
      <c r="AV262" s="13" t="s">
        <v>162</v>
      </c>
      <c r="AW262" s="13" t="s">
        <v>38</v>
      </c>
      <c r="AX262" s="13" t="s">
        <v>82</v>
      </c>
      <c r="AY262" s="249" t="s">
        <v>154</v>
      </c>
    </row>
    <row r="263" spans="1:51" s="13" customFormat="1" ht="12">
      <c r="A263" s="13"/>
      <c r="B263" s="239"/>
      <c r="C263" s="240"/>
      <c r="D263" s="224" t="s">
        <v>223</v>
      </c>
      <c r="E263" s="241" t="s">
        <v>621</v>
      </c>
      <c r="F263" s="242" t="s">
        <v>622</v>
      </c>
      <c r="G263" s="240"/>
      <c r="H263" s="243">
        <v>1540.045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223</v>
      </c>
      <c r="AU263" s="249" t="s">
        <v>90</v>
      </c>
      <c r="AV263" s="13" t="s">
        <v>162</v>
      </c>
      <c r="AW263" s="13" t="s">
        <v>38</v>
      </c>
      <c r="AX263" s="13" t="s">
        <v>90</v>
      </c>
      <c r="AY263" s="249" t="s">
        <v>154</v>
      </c>
    </row>
    <row r="264" spans="1:65" s="2" customFormat="1" ht="24.15" customHeight="1">
      <c r="A264" s="37"/>
      <c r="B264" s="38"/>
      <c r="C264" s="210" t="s">
        <v>623</v>
      </c>
      <c r="D264" s="210" t="s">
        <v>155</v>
      </c>
      <c r="E264" s="211" t="s">
        <v>624</v>
      </c>
      <c r="F264" s="212" t="s">
        <v>625</v>
      </c>
      <c r="G264" s="213" t="s">
        <v>253</v>
      </c>
      <c r="H264" s="214">
        <v>1240</v>
      </c>
      <c r="I264" s="215"/>
      <c r="J264" s="216">
        <f>ROUND(I264*H264,2)</f>
        <v>0</v>
      </c>
      <c r="K264" s="217"/>
      <c r="L264" s="43"/>
      <c r="M264" s="218" t="s">
        <v>1</v>
      </c>
      <c r="N264" s="219" t="s">
        <v>47</v>
      </c>
      <c r="O264" s="90"/>
      <c r="P264" s="220">
        <f>O264*H264</f>
        <v>0</v>
      </c>
      <c r="Q264" s="220">
        <v>0.00021</v>
      </c>
      <c r="R264" s="220">
        <f>Q264*H264</f>
        <v>0.2604</v>
      </c>
      <c r="S264" s="220">
        <v>0</v>
      </c>
      <c r="T264" s="22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2" t="s">
        <v>153</v>
      </c>
      <c r="AT264" s="222" t="s">
        <v>155</v>
      </c>
      <c r="AU264" s="222" t="s">
        <v>90</v>
      </c>
      <c r="AY264" s="15" t="s">
        <v>154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5" t="s">
        <v>90</v>
      </c>
      <c r="BK264" s="223">
        <f>ROUND(I264*H264,2)</f>
        <v>0</v>
      </c>
      <c r="BL264" s="15" t="s">
        <v>153</v>
      </c>
      <c r="BM264" s="222" t="s">
        <v>626</v>
      </c>
    </row>
    <row r="265" spans="1:51" s="12" customFormat="1" ht="12">
      <c r="A265" s="12"/>
      <c r="B265" s="229"/>
      <c r="C265" s="230"/>
      <c r="D265" s="224" t="s">
        <v>223</v>
      </c>
      <c r="E265" s="231" t="s">
        <v>1</v>
      </c>
      <c r="F265" s="232" t="s">
        <v>627</v>
      </c>
      <c r="G265" s="230"/>
      <c r="H265" s="231" t="s">
        <v>1</v>
      </c>
      <c r="I265" s="233"/>
      <c r="J265" s="230"/>
      <c r="K265" s="230"/>
      <c r="L265" s="234"/>
      <c r="M265" s="235"/>
      <c r="N265" s="236"/>
      <c r="O265" s="236"/>
      <c r="P265" s="236"/>
      <c r="Q265" s="236"/>
      <c r="R265" s="236"/>
      <c r="S265" s="236"/>
      <c r="T265" s="237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38" t="s">
        <v>223</v>
      </c>
      <c r="AU265" s="238" t="s">
        <v>90</v>
      </c>
      <c r="AV265" s="12" t="s">
        <v>90</v>
      </c>
      <c r="AW265" s="12" t="s">
        <v>38</v>
      </c>
      <c r="AX265" s="12" t="s">
        <v>82</v>
      </c>
      <c r="AY265" s="238" t="s">
        <v>154</v>
      </c>
    </row>
    <row r="266" spans="1:51" s="13" customFormat="1" ht="12">
      <c r="A266" s="13"/>
      <c r="B266" s="239"/>
      <c r="C266" s="240"/>
      <c r="D266" s="224" t="s">
        <v>223</v>
      </c>
      <c r="E266" s="241" t="s">
        <v>628</v>
      </c>
      <c r="F266" s="242" t="s">
        <v>629</v>
      </c>
      <c r="G266" s="240"/>
      <c r="H266" s="243">
        <v>1240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223</v>
      </c>
      <c r="AU266" s="249" t="s">
        <v>90</v>
      </c>
      <c r="AV266" s="13" t="s">
        <v>162</v>
      </c>
      <c r="AW266" s="13" t="s">
        <v>38</v>
      </c>
      <c r="AX266" s="13" t="s">
        <v>90</v>
      </c>
      <c r="AY266" s="249" t="s">
        <v>154</v>
      </c>
    </row>
    <row r="267" spans="1:65" s="2" customFormat="1" ht="24.15" customHeight="1">
      <c r="A267" s="37"/>
      <c r="B267" s="38"/>
      <c r="C267" s="210" t="s">
        <v>630</v>
      </c>
      <c r="D267" s="210" t="s">
        <v>155</v>
      </c>
      <c r="E267" s="211" t="s">
        <v>631</v>
      </c>
      <c r="F267" s="212" t="s">
        <v>632</v>
      </c>
      <c r="G267" s="213" t="s">
        <v>253</v>
      </c>
      <c r="H267" s="214">
        <v>124</v>
      </c>
      <c r="I267" s="215"/>
      <c r="J267" s="216">
        <f>ROUND(I267*H267,2)</f>
        <v>0</v>
      </c>
      <c r="K267" s="217"/>
      <c r="L267" s="43"/>
      <c r="M267" s="218" t="s">
        <v>1</v>
      </c>
      <c r="N267" s="219" t="s">
        <v>47</v>
      </c>
      <c r="O267" s="90"/>
      <c r="P267" s="220">
        <f>O267*H267</f>
        <v>0</v>
      </c>
      <c r="Q267" s="220">
        <v>0</v>
      </c>
      <c r="R267" s="220">
        <f>Q267*H267</f>
        <v>0</v>
      </c>
      <c r="S267" s="220">
        <v>0</v>
      </c>
      <c r="T267" s="22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2" t="s">
        <v>153</v>
      </c>
      <c r="AT267" s="222" t="s">
        <v>155</v>
      </c>
      <c r="AU267" s="222" t="s">
        <v>90</v>
      </c>
      <c r="AY267" s="15" t="s">
        <v>154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5" t="s">
        <v>90</v>
      </c>
      <c r="BK267" s="223">
        <f>ROUND(I267*H267,2)</f>
        <v>0</v>
      </c>
      <c r="BL267" s="15" t="s">
        <v>153</v>
      </c>
      <c r="BM267" s="222" t="s">
        <v>633</v>
      </c>
    </row>
    <row r="268" spans="1:47" s="2" customFormat="1" ht="12">
      <c r="A268" s="37"/>
      <c r="B268" s="38"/>
      <c r="C268" s="39"/>
      <c r="D268" s="224" t="s">
        <v>160</v>
      </c>
      <c r="E268" s="39"/>
      <c r="F268" s="225" t="s">
        <v>634</v>
      </c>
      <c r="G268" s="39"/>
      <c r="H268" s="39"/>
      <c r="I268" s="226"/>
      <c r="J268" s="39"/>
      <c r="K268" s="39"/>
      <c r="L268" s="43"/>
      <c r="M268" s="227"/>
      <c r="N268" s="228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160</v>
      </c>
      <c r="AU268" s="15" t="s">
        <v>90</v>
      </c>
    </row>
    <row r="269" spans="1:51" s="13" customFormat="1" ht="12">
      <c r="A269" s="13"/>
      <c r="B269" s="239"/>
      <c r="C269" s="240"/>
      <c r="D269" s="224" t="s">
        <v>223</v>
      </c>
      <c r="E269" s="241" t="s">
        <v>635</v>
      </c>
      <c r="F269" s="242" t="s">
        <v>636</v>
      </c>
      <c r="G269" s="240"/>
      <c r="H269" s="243">
        <v>124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223</v>
      </c>
      <c r="AU269" s="249" t="s">
        <v>90</v>
      </c>
      <c r="AV269" s="13" t="s">
        <v>162</v>
      </c>
      <c r="AW269" s="13" t="s">
        <v>38</v>
      </c>
      <c r="AX269" s="13" t="s">
        <v>90</v>
      </c>
      <c r="AY269" s="249" t="s">
        <v>154</v>
      </c>
    </row>
    <row r="270" spans="1:65" s="2" customFormat="1" ht="24.15" customHeight="1">
      <c r="A270" s="37"/>
      <c r="B270" s="38"/>
      <c r="C270" s="210" t="s">
        <v>637</v>
      </c>
      <c r="D270" s="210" t="s">
        <v>155</v>
      </c>
      <c r="E270" s="211" t="s">
        <v>638</v>
      </c>
      <c r="F270" s="212" t="s">
        <v>639</v>
      </c>
      <c r="G270" s="213" t="s">
        <v>324</v>
      </c>
      <c r="H270" s="214">
        <v>0.27</v>
      </c>
      <c r="I270" s="215"/>
      <c r="J270" s="216">
        <f>ROUND(I270*H270,2)</f>
        <v>0</v>
      </c>
      <c r="K270" s="217"/>
      <c r="L270" s="43"/>
      <c r="M270" s="218" t="s">
        <v>1</v>
      </c>
      <c r="N270" s="219" t="s">
        <v>47</v>
      </c>
      <c r="O270" s="90"/>
      <c r="P270" s="220">
        <f>O270*H270</f>
        <v>0</v>
      </c>
      <c r="Q270" s="220">
        <v>2.53596</v>
      </c>
      <c r="R270" s="220">
        <f>Q270*H270</f>
        <v>0.6847092000000001</v>
      </c>
      <c r="S270" s="220">
        <v>0</v>
      </c>
      <c r="T270" s="22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2" t="s">
        <v>153</v>
      </c>
      <c r="AT270" s="222" t="s">
        <v>155</v>
      </c>
      <c r="AU270" s="222" t="s">
        <v>90</v>
      </c>
      <c r="AY270" s="15" t="s">
        <v>154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5" t="s">
        <v>90</v>
      </c>
      <c r="BK270" s="223">
        <f>ROUND(I270*H270,2)</f>
        <v>0</v>
      </c>
      <c r="BL270" s="15" t="s">
        <v>153</v>
      </c>
      <c r="BM270" s="222" t="s">
        <v>640</v>
      </c>
    </row>
    <row r="271" spans="1:51" s="13" customFormat="1" ht="12">
      <c r="A271" s="13"/>
      <c r="B271" s="239"/>
      <c r="C271" s="240"/>
      <c r="D271" s="224" t="s">
        <v>223</v>
      </c>
      <c r="E271" s="241" t="s">
        <v>641</v>
      </c>
      <c r="F271" s="242" t="s">
        <v>642</v>
      </c>
      <c r="G271" s="240"/>
      <c r="H271" s="243">
        <v>0.27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223</v>
      </c>
      <c r="AU271" s="249" t="s">
        <v>90</v>
      </c>
      <c r="AV271" s="13" t="s">
        <v>162</v>
      </c>
      <c r="AW271" s="13" t="s">
        <v>38</v>
      </c>
      <c r="AX271" s="13" t="s">
        <v>90</v>
      </c>
      <c r="AY271" s="249" t="s">
        <v>154</v>
      </c>
    </row>
    <row r="272" spans="1:65" s="2" customFormat="1" ht="14.4" customHeight="1">
      <c r="A272" s="37"/>
      <c r="B272" s="38"/>
      <c r="C272" s="210" t="s">
        <v>643</v>
      </c>
      <c r="D272" s="210" t="s">
        <v>155</v>
      </c>
      <c r="E272" s="211" t="s">
        <v>644</v>
      </c>
      <c r="F272" s="212" t="s">
        <v>645</v>
      </c>
      <c r="G272" s="213" t="s">
        <v>220</v>
      </c>
      <c r="H272" s="214">
        <v>1.02</v>
      </c>
      <c r="I272" s="215"/>
      <c r="J272" s="216">
        <f>ROUND(I272*H272,2)</f>
        <v>0</v>
      </c>
      <c r="K272" s="217"/>
      <c r="L272" s="43"/>
      <c r="M272" s="218" t="s">
        <v>1</v>
      </c>
      <c r="N272" s="219" t="s">
        <v>47</v>
      </c>
      <c r="O272" s="90"/>
      <c r="P272" s="220">
        <f>O272*H272</f>
        <v>0</v>
      </c>
      <c r="Q272" s="220">
        <v>0.00144</v>
      </c>
      <c r="R272" s="220">
        <f>Q272*H272</f>
        <v>0.0014688000000000001</v>
      </c>
      <c r="S272" s="220">
        <v>0</v>
      </c>
      <c r="T272" s="22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2" t="s">
        <v>153</v>
      </c>
      <c r="AT272" s="222" t="s">
        <v>155</v>
      </c>
      <c r="AU272" s="222" t="s">
        <v>90</v>
      </c>
      <c r="AY272" s="15" t="s">
        <v>154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5" t="s">
        <v>90</v>
      </c>
      <c r="BK272" s="223">
        <f>ROUND(I272*H272,2)</f>
        <v>0</v>
      </c>
      <c r="BL272" s="15" t="s">
        <v>153</v>
      </c>
      <c r="BM272" s="222" t="s">
        <v>646</v>
      </c>
    </row>
    <row r="273" spans="1:51" s="13" customFormat="1" ht="12">
      <c r="A273" s="13"/>
      <c r="B273" s="239"/>
      <c r="C273" s="240"/>
      <c r="D273" s="224" t="s">
        <v>223</v>
      </c>
      <c r="E273" s="241" t="s">
        <v>647</v>
      </c>
      <c r="F273" s="242" t="s">
        <v>648</v>
      </c>
      <c r="G273" s="240"/>
      <c r="H273" s="243">
        <v>1.02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223</v>
      </c>
      <c r="AU273" s="249" t="s">
        <v>90</v>
      </c>
      <c r="AV273" s="13" t="s">
        <v>162</v>
      </c>
      <c r="AW273" s="13" t="s">
        <v>38</v>
      </c>
      <c r="AX273" s="13" t="s">
        <v>90</v>
      </c>
      <c r="AY273" s="249" t="s">
        <v>154</v>
      </c>
    </row>
    <row r="274" spans="1:65" s="2" customFormat="1" ht="24.15" customHeight="1">
      <c r="A274" s="37"/>
      <c r="B274" s="38"/>
      <c r="C274" s="210" t="s">
        <v>649</v>
      </c>
      <c r="D274" s="210" t="s">
        <v>155</v>
      </c>
      <c r="E274" s="211" t="s">
        <v>650</v>
      </c>
      <c r="F274" s="212" t="s">
        <v>651</v>
      </c>
      <c r="G274" s="213" t="s">
        <v>220</v>
      </c>
      <c r="H274" s="214">
        <v>1.02</v>
      </c>
      <c r="I274" s="215"/>
      <c r="J274" s="216">
        <f>ROUND(I274*H274,2)</f>
        <v>0</v>
      </c>
      <c r="K274" s="217"/>
      <c r="L274" s="43"/>
      <c r="M274" s="218" t="s">
        <v>1</v>
      </c>
      <c r="N274" s="219" t="s">
        <v>47</v>
      </c>
      <c r="O274" s="90"/>
      <c r="P274" s="220">
        <f>O274*H274</f>
        <v>0</v>
      </c>
      <c r="Q274" s="220">
        <v>4E-05</v>
      </c>
      <c r="R274" s="220">
        <f>Q274*H274</f>
        <v>4.08E-05</v>
      </c>
      <c r="S274" s="220">
        <v>0</v>
      </c>
      <c r="T274" s="22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2" t="s">
        <v>153</v>
      </c>
      <c r="AT274" s="222" t="s">
        <v>155</v>
      </c>
      <c r="AU274" s="222" t="s">
        <v>90</v>
      </c>
      <c r="AY274" s="15" t="s">
        <v>154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5" t="s">
        <v>90</v>
      </c>
      <c r="BK274" s="223">
        <f>ROUND(I274*H274,2)</f>
        <v>0</v>
      </c>
      <c r="BL274" s="15" t="s">
        <v>153</v>
      </c>
      <c r="BM274" s="222" t="s">
        <v>652</v>
      </c>
    </row>
    <row r="275" spans="1:51" s="13" customFormat="1" ht="12">
      <c r="A275" s="13"/>
      <c r="B275" s="239"/>
      <c r="C275" s="240"/>
      <c r="D275" s="224" t="s">
        <v>223</v>
      </c>
      <c r="E275" s="241" t="s">
        <v>653</v>
      </c>
      <c r="F275" s="242" t="s">
        <v>654</v>
      </c>
      <c r="G275" s="240"/>
      <c r="H275" s="243">
        <v>1.02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223</v>
      </c>
      <c r="AU275" s="249" t="s">
        <v>90</v>
      </c>
      <c r="AV275" s="13" t="s">
        <v>162</v>
      </c>
      <c r="AW275" s="13" t="s">
        <v>38</v>
      </c>
      <c r="AX275" s="13" t="s">
        <v>90</v>
      </c>
      <c r="AY275" s="249" t="s">
        <v>154</v>
      </c>
    </row>
    <row r="276" spans="1:65" s="2" customFormat="1" ht="37.8" customHeight="1">
      <c r="A276" s="37"/>
      <c r="B276" s="38"/>
      <c r="C276" s="210" t="s">
        <v>655</v>
      </c>
      <c r="D276" s="210" t="s">
        <v>155</v>
      </c>
      <c r="E276" s="211" t="s">
        <v>656</v>
      </c>
      <c r="F276" s="212" t="s">
        <v>657</v>
      </c>
      <c r="G276" s="213" t="s">
        <v>324</v>
      </c>
      <c r="H276" s="214">
        <v>304.514</v>
      </c>
      <c r="I276" s="215"/>
      <c r="J276" s="216">
        <f>ROUND(I276*H276,2)</f>
        <v>0</v>
      </c>
      <c r="K276" s="217"/>
      <c r="L276" s="43"/>
      <c r="M276" s="218" t="s">
        <v>1</v>
      </c>
      <c r="N276" s="219" t="s">
        <v>47</v>
      </c>
      <c r="O276" s="90"/>
      <c r="P276" s="220">
        <f>O276*H276</f>
        <v>0</v>
      </c>
      <c r="Q276" s="220">
        <v>2.52625</v>
      </c>
      <c r="R276" s="220">
        <f>Q276*H276</f>
        <v>769.2784925000001</v>
      </c>
      <c r="S276" s="220">
        <v>0</v>
      </c>
      <c r="T276" s="22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2" t="s">
        <v>153</v>
      </c>
      <c r="AT276" s="222" t="s">
        <v>155</v>
      </c>
      <c r="AU276" s="222" t="s">
        <v>90</v>
      </c>
      <c r="AY276" s="15" t="s">
        <v>154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5" t="s">
        <v>90</v>
      </c>
      <c r="BK276" s="223">
        <f>ROUND(I276*H276,2)</f>
        <v>0</v>
      </c>
      <c r="BL276" s="15" t="s">
        <v>153</v>
      </c>
      <c r="BM276" s="222" t="s">
        <v>658</v>
      </c>
    </row>
    <row r="277" spans="1:51" s="12" customFormat="1" ht="12">
      <c r="A277" s="12"/>
      <c r="B277" s="229"/>
      <c r="C277" s="230"/>
      <c r="D277" s="224" t="s">
        <v>223</v>
      </c>
      <c r="E277" s="231" t="s">
        <v>1</v>
      </c>
      <c r="F277" s="232" t="s">
        <v>659</v>
      </c>
      <c r="G277" s="230"/>
      <c r="H277" s="231" t="s">
        <v>1</v>
      </c>
      <c r="I277" s="233"/>
      <c r="J277" s="230"/>
      <c r="K277" s="230"/>
      <c r="L277" s="234"/>
      <c r="M277" s="235"/>
      <c r="N277" s="236"/>
      <c r="O277" s="236"/>
      <c r="P277" s="236"/>
      <c r="Q277" s="236"/>
      <c r="R277" s="236"/>
      <c r="S277" s="236"/>
      <c r="T277" s="237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38" t="s">
        <v>223</v>
      </c>
      <c r="AU277" s="238" t="s">
        <v>90</v>
      </c>
      <c r="AV277" s="12" t="s">
        <v>90</v>
      </c>
      <c r="AW277" s="12" t="s">
        <v>38</v>
      </c>
      <c r="AX277" s="12" t="s">
        <v>82</v>
      </c>
      <c r="AY277" s="238" t="s">
        <v>154</v>
      </c>
    </row>
    <row r="278" spans="1:51" s="13" customFormat="1" ht="12">
      <c r="A278" s="13"/>
      <c r="B278" s="239"/>
      <c r="C278" s="240"/>
      <c r="D278" s="224" t="s">
        <v>223</v>
      </c>
      <c r="E278" s="241" t="s">
        <v>660</v>
      </c>
      <c r="F278" s="242" t="s">
        <v>661</v>
      </c>
      <c r="G278" s="240"/>
      <c r="H278" s="243">
        <v>197.12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223</v>
      </c>
      <c r="AU278" s="249" t="s">
        <v>90</v>
      </c>
      <c r="AV278" s="13" t="s">
        <v>162</v>
      </c>
      <c r="AW278" s="13" t="s">
        <v>38</v>
      </c>
      <c r="AX278" s="13" t="s">
        <v>82</v>
      </c>
      <c r="AY278" s="249" t="s">
        <v>154</v>
      </c>
    </row>
    <row r="279" spans="1:51" s="12" customFormat="1" ht="12">
      <c r="A279" s="12"/>
      <c r="B279" s="229"/>
      <c r="C279" s="230"/>
      <c r="D279" s="224" t="s">
        <v>223</v>
      </c>
      <c r="E279" s="231" t="s">
        <v>1</v>
      </c>
      <c r="F279" s="232" t="s">
        <v>662</v>
      </c>
      <c r="G279" s="230"/>
      <c r="H279" s="231" t="s">
        <v>1</v>
      </c>
      <c r="I279" s="233"/>
      <c r="J279" s="230"/>
      <c r="K279" s="230"/>
      <c r="L279" s="234"/>
      <c r="M279" s="235"/>
      <c r="N279" s="236"/>
      <c r="O279" s="236"/>
      <c r="P279" s="236"/>
      <c r="Q279" s="236"/>
      <c r="R279" s="236"/>
      <c r="S279" s="236"/>
      <c r="T279" s="237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38" t="s">
        <v>223</v>
      </c>
      <c r="AU279" s="238" t="s">
        <v>90</v>
      </c>
      <c r="AV279" s="12" t="s">
        <v>90</v>
      </c>
      <c r="AW279" s="12" t="s">
        <v>38</v>
      </c>
      <c r="AX279" s="12" t="s">
        <v>82</v>
      </c>
      <c r="AY279" s="238" t="s">
        <v>154</v>
      </c>
    </row>
    <row r="280" spans="1:51" s="13" customFormat="1" ht="12">
      <c r="A280" s="13"/>
      <c r="B280" s="239"/>
      <c r="C280" s="240"/>
      <c r="D280" s="224" t="s">
        <v>223</v>
      </c>
      <c r="E280" s="241" t="s">
        <v>663</v>
      </c>
      <c r="F280" s="242" t="s">
        <v>664</v>
      </c>
      <c r="G280" s="240"/>
      <c r="H280" s="243">
        <v>17.92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223</v>
      </c>
      <c r="AU280" s="249" t="s">
        <v>90</v>
      </c>
      <c r="AV280" s="13" t="s">
        <v>162</v>
      </c>
      <c r="AW280" s="13" t="s">
        <v>38</v>
      </c>
      <c r="AX280" s="13" t="s">
        <v>82</v>
      </c>
      <c r="AY280" s="249" t="s">
        <v>154</v>
      </c>
    </row>
    <row r="281" spans="1:51" s="13" customFormat="1" ht="12">
      <c r="A281" s="13"/>
      <c r="B281" s="239"/>
      <c r="C281" s="240"/>
      <c r="D281" s="224" t="s">
        <v>223</v>
      </c>
      <c r="E281" s="241" t="s">
        <v>665</v>
      </c>
      <c r="F281" s="242" t="s">
        <v>666</v>
      </c>
      <c r="G281" s="240"/>
      <c r="H281" s="243">
        <v>16.912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223</v>
      </c>
      <c r="AU281" s="249" t="s">
        <v>90</v>
      </c>
      <c r="AV281" s="13" t="s">
        <v>162</v>
      </c>
      <c r="AW281" s="13" t="s">
        <v>38</v>
      </c>
      <c r="AX281" s="13" t="s">
        <v>82</v>
      </c>
      <c r="AY281" s="249" t="s">
        <v>154</v>
      </c>
    </row>
    <row r="282" spans="1:51" s="13" customFormat="1" ht="12">
      <c r="A282" s="13"/>
      <c r="B282" s="239"/>
      <c r="C282" s="240"/>
      <c r="D282" s="224" t="s">
        <v>223</v>
      </c>
      <c r="E282" s="241" t="s">
        <v>667</v>
      </c>
      <c r="F282" s="242" t="s">
        <v>668</v>
      </c>
      <c r="G282" s="240"/>
      <c r="H282" s="243">
        <v>18.36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223</v>
      </c>
      <c r="AU282" s="249" t="s">
        <v>90</v>
      </c>
      <c r="AV282" s="13" t="s">
        <v>162</v>
      </c>
      <c r="AW282" s="13" t="s">
        <v>38</v>
      </c>
      <c r="AX282" s="13" t="s">
        <v>82</v>
      </c>
      <c r="AY282" s="249" t="s">
        <v>154</v>
      </c>
    </row>
    <row r="283" spans="1:51" s="13" customFormat="1" ht="12">
      <c r="A283" s="13"/>
      <c r="B283" s="239"/>
      <c r="C283" s="240"/>
      <c r="D283" s="224" t="s">
        <v>223</v>
      </c>
      <c r="E283" s="241" t="s">
        <v>669</v>
      </c>
      <c r="F283" s="242" t="s">
        <v>670</v>
      </c>
      <c r="G283" s="240"/>
      <c r="H283" s="243">
        <v>7.095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223</v>
      </c>
      <c r="AU283" s="249" t="s">
        <v>90</v>
      </c>
      <c r="AV283" s="13" t="s">
        <v>162</v>
      </c>
      <c r="AW283" s="13" t="s">
        <v>38</v>
      </c>
      <c r="AX283" s="13" t="s">
        <v>82</v>
      </c>
      <c r="AY283" s="249" t="s">
        <v>154</v>
      </c>
    </row>
    <row r="284" spans="1:51" s="13" customFormat="1" ht="12">
      <c r="A284" s="13"/>
      <c r="B284" s="239"/>
      <c r="C284" s="240"/>
      <c r="D284" s="224" t="s">
        <v>223</v>
      </c>
      <c r="E284" s="241" t="s">
        <v>671</v>
      </c>
      <c r="F284" s="242" t="s">
        <v>672</v>
      </c>
      <c r="G284" s="240"/>
      <c r="H284" s="243">
        <v>5.4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223</v>
      </c>
      <c r="AU284" s="249" t="s">
        <v>90</v>
      </c>
      <c r="AV284" s="13" t="s">
        <v>162</v>
      </c>
      <c r="AW284" s="13" t="s">
        <v>38</v>
      </c>
      <c r="AX284" s="13" t="s">
        <v>82</v>
      </c>
      <c r="AY284" s="249" t="s">
        <v>154</v>
      </c>
    </row>
    <row r="285" spans="1:51" s="13" customFormat="1" ht="12">
      <c r="A285" s="13"/>
      <c r="B285" s="239"/>
      <c r="C285" s="240"/>
      <c r="D285" s="224" t="s">
        <v>223</v>
      </c>
      <c r="E285" s="241" t="s">
        <v>673</v>
      </c>
      <c r="F285" s="242" t="s">
        <v>674</v>
      </c>
      <c r="G285" s="240"/>
      <c r="H285" s="243">
        <v>0.938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223</v>
      </c>
      <c r="AU285" s="249" t="s">
        <v>90</v>
      </c>
      <c r="AV285" s="13" t="s">
        <v>162</v>
      </c>
      <c r="AW285" s="13" t="s">
        <v>38</v>
      </c>
      <c r="AX285" s="13" t="s">
        <v>82</v>
      </c>
      <c r="AY285" s="249" t="s">
        <v>154</v>
      </c>
    </row>
    <row r="286" spans="1:51" s="13" customFormat="1" ht="12">
      <c r="A286" s="13"/>
      <c r="B286" s="239"/>
      <c r="C286" s="240"/>
      <c r="D286" s="224" t="s">
        <v>223</v>
      </c>
      <c r="E286" s="241" t="s">
        <v>675</v>
      </c>
      <c r="F286" s="242" t="s">
        <v>676</v>
      </c>
      <c r="G286" s="240"/>
      <c r="H286" s="243">
        <v>1.16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223</v>
      </c>
      <c r="AU286" s="249" t="s">
        <v>90</v>
      </c>
      <c r="AV286" s="13" t="s">
        <v>162</v>
      </c>
      <c r="AW286" s="13" t="s">
        <v>38</v>
      </c>
      <c r="AX286" s="13" t="s">
        <v>82</v>
      </c>
      <c r="AY286" s="249" t="s">
        <v>154</v>
      </c>
    </row>
    <row r="287" spans="1:51" s="12" customFormat="1" ht="12">
      <c r="A287" s="12"/>
      <c r="B287" s="229"/>
      <c r="C287" s="230"/>
      <c r="D287" s="224" t="s">
        <v>223</v>
      </c>
      <c r="E287" s="231" t="s">
        <v>1</v>
      </c>
      <c r="F287" s="232" t="s">
        <v>677</v>
      </c>
      <c r="G287" s="230"/>
      <c r="H287" s="231" t="s">
        <v>1</v>
      </c>
      <c r="I287" s="233"/>
      <c r="J287" s="230"/>
      <c r="K287" s="230"/>
      <c r="L287" s="234"/>
      <c r="M287" s="235"/>
      <c r="N287" s="236"/>
      <c r="O287" s="236"/>
      <c r="P287" s="236"/>
      <c r="Q287" s="236"/>
      <c r="R287" s="236"/>
      <c r="S287" s="236"/>
      <c r="T287" s="237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238" t="s">
        <v>223</v>
      </c>
      <c r="AU287" s="238" t="s">
        <v>90</v>
      </c>
      <c r="AV287" s="12" t="s">
        <v>90</v>
      </c>
      <c r="AW287" s="12" t="s">
        <v>38</v>
      </c>
      <c r="AX287" s="12" t="s">
        <v>82</v>
      </c>
      <c r="AY287" s="238" t="s">
        <v>154</v>
      </c>
    </row>
    <row r="288" spans="1:51" s="13" customFormat="1" ht="12">
      <c r="A288" s="13"/>
      <c r="B288" s="239"/>
      <c r="C288" s="240"/>
      <c r="D288" s="224" t="s">
        <v>223</v>
      </c>
      <c r="E288" s="241" t="s">
        <v>678</v>
      </c>
      <c r="F288" s="242" t="s">
        <v>679</v>
      </c>
      <c r="G288" s="240"/>
      <c r="H288" s="243">
        <v>27.686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223</v>
      </c>
      <c r="AU288" s="249" t="s">
        <v>90</v>
      </c>
      <c r="AV288" s="13" t="s">
        <v>162</v>
      </c>
      <c r="AW288" s="13" t="s">
        <v>38</v>
      </c>
      <c r="AX288" s="13" t="s">
        <v>82</v>
      </c>
      <c r="AY288" s="249" t="s">
        <v>154</v>
      </c>
    </row>
    <row r="289" spans="1:51" s="13" customFormat="1" ht="12">
      <c r="A289" s="13"/>
      <c r="B289" s="239"/>
      <c r="C289" s="240"/>
      <c r="D289" s="224" t="s">
        <v>223</v>
      </c>
      <c r="E289" s="241" t="s">
        <v>680</v>
      </c>
      <c r="F289" s="242" t="s">
        <v>681</v>
      </c>
      <c r="G289" s="240"/>
      <c r="H289" s="243">
        <v>11.923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223</v>
      </c>
      <c r="AU289" s="249" t="s">
        <v>90</v>
      </c>
      <c r="AV289" s="13" t="s">
        <v>162</v>
      </c>
      <c r="AW289" s="13" t="s">
        <v>38</v>
      </c>
      <c r="AX289" s="13" t="s">
        <v>82</v>
      </c>
      <c r="AY289" s="249" t="s">
        <v>154</v>
      </c>
    </row>
    <row r="290" spans="1:51" s="13" customFormat="1" ht="12">
      <c r="A290" s="13"/>
      <c r="B290" s="239"/>
      <c r="C290" s="240"/>
      <c r="D290" s="224" t="s">
        <v>223</v>
      </c>
      <c r="E290" s="241" t="s">
        <v>682</v>
      </c>
      <c r="F290" s="242" t="s">
        <v>683</v>
      </c>
      <c r="G290" s="240"/>
      <c r="H290" s="243">
        <v>304.514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223</v>
      </c>
      <c r="AU290" s="249" t="s">
        <v>90</v>
      </c>
      <c r="AV290" s="13" t="s">
        <v>162</v>
      </c>
      <c r="AW290" s="13" t="s">
        <v>38</v>
      </c>
      <c r="AX290" s="13" t="s">
        <v>90</v>
      </c>
      <c r="AY290" s="249" t="s">
        <v>154</v>
      </c>
    </row>
    <row r="291" spans="1:65" s="2" customFormat="1" ht="24.15" customHeight="1">
      <c r="A291" s="37"/>
      <c r="B291" s="38"/>
      <c r="C291" s="210" t="s">
        <v>684</v>
      </c>
      <c r="D291" s="210" t="s">
        <v>155</v>
      </c>
      <c r="E291" s="211" t="s">
        <v>685</v>
      </c>
      <c r="F291" s="212" t="s">
        <v>686</v>
      </c>
      <c r="G291" s="213" t="s">
        <v>220</v>
      </c>
      <c r="H291" s="214">
        <v>479.64</v>
      </c>
      <c r="I291" s="215"/>
      <c r="J291" s="216">
        <f>ROUND(I291*H291,2)</f>
        <v>0</v>
      </c>
      <c r="K291" s="217"/>
      <c r="L291" s="43"/>
      <c r="M291" s="218" t="s">
        <v>1</v>
      </c>
      <c r="N291" s="219" t="s">
        <v>47</v>
      </c>
      <c r="O291" s="90"/>
      <c r="P291" s="220">
        <f>O291*H291</f>
        <v>0</v>
      </c>
      <c r="Q291" s="220">
        <v>0.00144</v>
      </c>
      <c r="R291" s="220">
        <f>Q291*H291</f>
        <v>0.6906816</v>
      </c>
      <c r="S291" s="220">
        <v>0</v>
      </c>
      <c r="T291" s="22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2" t="s">
        <v>153</v>
      </c>
      <c r="AT291" s="222" t="s">
        <v>155</v>
      </c>
      <c r="AU291" s="222" t="s">
        <v>90</v>
      </c>
      <c r="AY291" s="15" t="s">
        <v>154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5" t="s">
        <v>90</v>
      </c>
      <c r="BK291" s="223">
        <f>ROUND(I291*H291,2)</f>
        <v>0</v>
      </c>
      <c r="BL291" s="15" t="s">
        <v>153</v>
      </c>
      <c r="BM291" s="222" t="s">
        <v>687</v>
      </c>
    </row>
    <row r="292" spans="1:65" s="2" customFormat="1" ht="24.15" customHeight="1">
      <c r="A292" s="37"/>
      <c r="B292" s="38"/>
      <c r="C292" s="210" t="s">
        <v>688</v>
      </c>
      <c r="D292" s="210" t="s">
        <v>155</v>
      </c>
      <c r="E292" s="211" t="s">
        <v>689</v>
      </c>
      <c r="F292" s="212" t="s">
        <v>690</v>
      </c>
      <c r="G292" s="213" t="s">
        <v>220</v>
      </c>
      <c r="H292" s="214">
        <v>479.64</v>
      </c>
      <c r="I292" s="215"/>
      <c r="J292" s="216">
        <f>ROUND(I292*H292,2)</f>
        <v>0</v>
      </c>
      <c r="K292" s="217"/>
      <c r="L292" s="43"/>
      <c r="M292" s="218" t="s">
        <v>1</v>
      </c>
      <c r="N292" s="219" t="s">
        <v>47</v>
      </c>
      <c r="O292" s="90"/>
      <c r="P292" s="220">
        <f>O292*H292</f>
        <v>0</v>
      </c>
      <c r="Q292" s="220">
        <v>4E-05</v>
      </c>
      <c r="R292" s="220">
        <f>Q292*H292</f>
        <v>0.0191856</v>
      </c>
      <c r="S292" s="220">
        <v>0</v>
      </c>
      <c r="T292" s="22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2" t="s">
        <v>153</v>
      </c>
      <c r="AT292" s="222" t="s">
        <v>155</v>
      </c>
      <c r="AU292" s="222" t="s">
        <v>90</v>
      </c>
      <c r="AY292" s="15" t="s">
        <v>154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5" t="s">
        <v>90</v>
      </c>
      <c r="BK292" s="223">
        <f>ROUND(I292*H292,2)</f>
        <v>0</v>
      </c>
      <c r="BL292" s="15" t="s">
        <v>153</v>
      </c>
      <c r="BM292" s="222" t="s">
        <v>691</v>
      </c>
    </row>
    <row r="293" spans="1:51" s="13" customFormat="1" ht="12">
      <c r="A293" s="13"/>
      <c r="B293" s="239"/>
      <c r="C293" s="240"/>
      <c r="D293" s="224" t="s">
        <v>223</v>
      </c>
      <c r="E293" s="241" t="s">
        <v>692</v>
      </c>
      <c r="F293" s="242" t="s">
        <v>693</v>
      </c>
      <c r="G293" s="240"/>
      <c r="H293" s="243">
        <v>479.64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223</v>
      </c>
      <c r="AU293" s="249" t="s">
        <v>90</v>
      </c>
      <c r="AV293" s="13" t="s">
        <v>162</v>
      </c>
      <c r="AW293" s="13" t="s">
        <v>38</v>
      </c>
      <c r="AX293" s="13" t="s">
        <v>90</v>
      </c>
      <c r="AY293" s="249" t="s">
        <v>154</v>
      </c>
    </row>
    <row r="294" spans="1:65" s="2" customFormat="1" ht="24.15" customHeight="1">
      <c r="A294" s="37"/>
      <c r="B294" s="38"/>
      <c r="C294" s="210" t="s">
        <v>694</v>
      </c>
      <c r="D294" s="210" t="s">
        <v>155</v>
      </c>
      <c r="E294" s="211" t="s">
        <v>695</v>
      </c>
      <c r="F294" s="212" t="s">
        <v>696</v>
      </c>
      <c r="G294" s="213" t="s">
        <v>486</v>
      </c>
      <c r="H294" s="214">
        <v>18.023</v>
      </c>
      <c r="I294" s="215"/>
      <c r="J294" s="216">
        <f>ROUND(I294*H294,2)</f>
        <v>0</v>
      </c>
      <c r="K294" s="217"/>
      <c r="L294" s="43"/>
      <c r="M294" s="218" t="s">
        <v>1</v>
      </c>
      <c r="N294" s="219" t="s">
        <v>47</v>
      </c>
      <c r="O294" s="90"/>
      <c r="P294" s="220">
        <f>O294*H294</f>
        <v>0</v>
      </c>
      <c r="Q294" s="220">
        <v>1.03822</v>
      </c>
      <c r="R294" s="220">
        <f>Q294*H294</f>
        <v>18.71183906</v>
      </c>
      <c r="S294" s="220">
        <v>0</v>
      </c>
      <c r="T294" s="22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2" t="s">
        <v>153</v>
      </c>
      <c r="AT294" s="222" t="s">
        <v>155</v>
      </c>
      <c r="AU294" s="222" t="s">
        <v>90</v>
      </c>
      <c r="AY294" s="15" t="s">
        <v>154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5" t="s">
        <v>90</v>
      </c>
      <c r="BK294" s="223">
        <f>ROUND(I294*H294,2)</f>
        <v>0</v>
      </c>
      <c r="BL294" s="15" t="s">
        <v>153</v>
      </c>
      <c r="BM294" s="222" t="s">
        <v>697</v>
      </c>
    </row>
    <row r="295" spans="1:47" s="2" customFormat="1" ht="12">
      <c r="A295" s="37"/>
      <c r="B295" s="38"/>
      <c r="C295" s="39"/>
      <c r="D295" s="224" t="s">
        <v>160</v>
      </c>
      <c r="E295" s="39"/>
      <c r="F295" s="225" t="s">
        <v>698</v>
      </c>
      <c r="G295" s="39"/>
      <c r="H295" s="39"/>
      <c r="I295" s="226"/>
      <c r="J295" s="39"/>
      <c r="K295" s="39"/>
      <c r="L295" s="43"/>
      <c r="M295" s="227"/>
      <c r="N295" s="228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5" t="s">
        <v>160</v>
      </c>
      <c r="AU295" s="15" t="s">
        <v>90</v>
      </c>
    </row>
    <row r="296" spans="1:51" s="13" customFormat="1" ht="12">
      <c r="A296" s="13"/>
      <c r="B296" s="239"/>
      <c r="C296" s="240"/>
      <c r="D296" s="224" t="s">
        <v>223</v>
      </c>
      <c r="E296" s="241" t="s">
        <v>699</v>
      </c>
      <c r="F296" s="242" t="s">
        <v>700</v>
      </c>
      <c r="G296" s="240"/>
      <c r="H296" s="243">
        <v>14.963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223</v>
      </c>
      <c r="AU296" s="249" t="s">
        <v>90</v>
      </c>
      <c r="AV296" s="13" t="s">
        <v>162</v>
      </c>
      <c r="AW296" s="13" t="s">
        <v>38</v>
      </c>
      <c r="AX296" s="13" t="s">
        <v>82</v>
      </c>
      <c r="AY296" s="249" t="s">
        <v>154</v>
      </c>
    </row>
    <row r="297" spans="1:51" s="13" customFormat="1" ht="12">
      <c r="A297" s="13"/>
      <c r="B297" s="239"/>
      <c r="C297" s="240"/>
      <c r="D297" s="224" t="s">
        <v>223</v>
      </c>
      <c r="E297" s="241" t="s">
        <v>701</v>
      </c>
      <c r="F297" s="242" t="s">
        <v>702</v>
      </c>
      <c r="G297" s="240"/>
      <c r="H297" s="243">
        <v>3.06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223</v>
      </c>
      <c r="AU297" s="249" t="s">
        <v>90</v>
      </c>
      <c r="AV297" s="13" t="s">
        <v>162</v>
      </c>
      <c r="AW297" s="13" t="s">
        <v>38</v>
      </c>
      <c r="AX297" s="13" t="s">
        <v>82</v>
      </c>
      <c r="AY297" s="249" t="s">
        <v>154</v>
      </c>
    </row>
    <row r="298" spans="1:51" s="13" customFormat="1" ht="12">
      <c r="A298" s="13"/>
      <c r="B298" s="239"/>
      <c r="C298" s="240"/>
      <c r="D298" s="224" t="s">
        <v>223</v>
      </c>
      <c r="E298" s="241" t="s">
        <v>703</v>
      </c>
      <c r="F298" s="242" t="s">
        <v>704</v>
      </c>
      <c r="G298" s="240"/>
      <c r="H298" s="243">
        <v>18.023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223</v>
      </c>
      <c r="AU298" s="249" t="s">
        <v>90</v>
      </c>
      <c r="AV298" s="13" t="s">
        <v>162</v>
      </c>
      <c r="AW298" s="13" t="s">
        <v>38</v>
      </c>
      <c r="AX298" s="13" t="s">
        <v>90</v>
      </c>
      <c r="AY298" s="249" t="s">
        <v>154</v>
      </c>
    </row>
    <row r="299" spans="1:65" s="2" customFormat="1" ht="24.15" customHeight="1">
      <c r="A299" s="37"/>
      <c r="B299" s="38"/>
      <c r="C299" s="210" t="s">
        <v>705</v>
      </c>
      <c r="D299" s="210" t="s">
        <v>155</v>
      </c>
      <c r="E299" s="211" t="s">
        <v>706</v>
      </c>
      <c r="F299" s="212" t="s">
        <v>707</v>
      </c>
      <c r="G299" s="213" t="s">
        <v>343</v>
      </c>
      <c r="H299" s="214">
        <v>297.6</v>
      </c>
      <c r="I299" s="215"/>
      <c r="J299" s="216">
        <f>ROUND(I299*H299,2)</f>
        <v>0</v>
      </c>
      <c r="K299" s="217"/>
      <c r="L299" s="43"/>
      <c r="M299" s="218" t="s">
        <v>1</v>
      </c>
      <c r="N299" s="219" t="s">
        <v>47</v>
      </c>
      <c r="O299" s="90"/>
      <c r="P299" s="220">
        <f>O299*H299</f>
        <v>0</v>
      </c>
      <c r="Q299" s="220">
        <v>0.00015</v>
      </c>
      <c r="R299" s="220">
        <f>Q299*H299</f>
        <v>0.04464</v>
      </c>
      <c r="S299" s="220">
        <v>0</v>
      </c>
      <c r="T299" s="22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2" t="s">
        <v>153</v>
      </c>
      <c r="AT299" s="222" t="s">
        <v>155</v>
      </c>
      <c r="AU299" s="222" t="s">
        <v>90</v>
      </c>
      <c r="AY299" s="15" t="s">
        <v>154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5" t="s">
        <v>90</v>
      </c>
      <c r="BK299" s="223">
        <f>ROUND(I299*H299,2)</f>
        <v>0</v>
      </c>
      <c r="BL299" s="15" t="s">
        <v>153</v>
      </c>
      <c r="BM299" s="222" t="s">
        <v>708</v>
      </c>
    </row>
    <row r="300" spans="1:51" s="13" customFormat="1" ht="12">
      <c r="A300" s="13"/>
      <c r="B300" s="239"/>
      <c r="C300" s="240"/>
      <c r="D300" s="224" t="s">
        <v>223</v>
      </c>
      <c r="E300" s="241" t="s">
        <v>709</v>
      </c>
      <c r="F300" s="242" t="s">
        <v>710</v>
      </c>
      <c r="G300" s="240"/>
      <c r="H300" s="243">
        <v>297.6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223</v>
      </c>
      <c r="AU300" s="249" t="s">
        <v>90</v>
      </c>
      <c r="AV300" s="13" t="s">
        <v>162</v>
      </c>
      <c r="AW300" s="13" t="s">
        <v>38</v>
      </c>
      <c r="AX300" s="13" t="s">
        <v>90</v>
      </c>
      <c r="AY300" s="249" t="s">
        <v>154</v>
      </c>
    </row>
    <row r="301" spans="1:65" s="2" customFormat="1" ht="14.4" customHeight="1">
      <c r="A301" s="37"/>
      <c r="B301" s="38"/>
      <c r="C301" s="255" t="s">
        <v>711</v>
      </c>
      <c r="D301" s="255" t="s">
        <v>253</v>
      </c>
      <c r="E301" s="256" t="s">
        <v>712</v>
      </c>
      <c r="F301" s="257" t="s">
        <v>713</v>
      </c>
      <c r="G301" s="258" t="s">
        <v>486</v>
      </c>
      <c r="H301" s="259">
        <v>5.981</v>
      </c>
      <c r="I301" s="260"/>
      <c r="J301" s="261">
        <f>ROUND(I301*H301,2)</f>
        <v>0</v>
      </c>
      <c r="K301" s="262"/>
      <c r="L301" s="263"/>
      <c r="M301" s="264" t="s">
        <v>1</v>
      </c>
      <c r="N301" s="265" t="s">
        <v>47</v>
      </c>
      <c r="O301" s="90"/>
      <c r="P301" s="220">
        <f>O301*H301</f>
        <v>0</v>
      </c>
      <c r="Q301" s="220">
        <v>1</v>
      </c>
      <c r="R301" s="220">
        <f>Q301*H301</f>
        <v>5.981</v>
      </c>
      <c r="S301" s="220">
        <v>0</v>
      </c>
      <c r="T301" s="22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2" t="s">
        <v>192</v>
      </c>
      <c r="AT301" s="222" t="s">
        <v>253</v>
      </c>
      <c r="AU301" s="222" t="s">
        <v>90</v>
      </c>
      <c r="AY301" s="15" t="s">
        <v>154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5" t="s">
        <v>90</v>
      </c>
      <c r="BK301" s="223">
        <f>ROUND(I301*H301,2)</f>
        <v>0</v>
      </c>
      <c r="BL301" s="15" t="s">
        <v>153</v>
      </c>
      <c r="BM301" s="222" t="s">
        <v>714</v>
      </c>
    </row>
    <row r="302" spans="1:51" s="13" customFormat="1" ht="12">
      <c r="A302" s="13"/>
      <c r="B302" s="239"/>
      <c r="C302" s="240"/>
      <c r="D302" s="224" t="s">
        <v>223</v>
      </c>
      <c r="E302" s="241" t="s">
        <v>715</v>
      </c>
      <c r="F302" s="242" t="s">
        <v>716</v>
      </c>
      <c r="G302" s="240"/>
      <c r="H302" s="243">
        <v>5.981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223</v>
      </c>
      <c r="AU302" s="249" t="s">
        <v>90</v>
      </c>
      <c r="AV302" s="13" t="s">
        <v>162</v>
      </c>
      <c r="AW302" s="13" t="s">
        <v>38</v>
      </c>
      <c r="AX302" s="13" t="s">
        <v>90</v>
      </c>
      <c r="AY302" s="249" t="s">
        <v>154</v>
      </c>
    </row>
    <row r="303" spans="1:65" s="2" customFormat="1" ht="37.8" customHeight="1">
      <c r="A303" s="37"/>
      <c r="B303" s="38"/>
      <c r="C303" s="210" t="s">
        <v>717</v>
      </c>
      <c r="D303" s="210" t="s">
        <v>155</v>
      </c>
      <c r="E303" s="211" t="s">
        <v>718</v>
      </c>
      <c r="F303" s="212" t="s">
        <v>719</v>
      </c>
      <c r="G303" s="213" t="s">
        <v>253</v>
      </c>
      <c r="H303" s="214">
        <v>496</v>
      </c>
      <c r="I303" s="215"/>
      <c r="J303" s="216">
        <f>ROUND(I303*H303,2)</f>
        <v>0</v>
      </c>
      <c r="K303" s="217"/>
      <c r="L303" s="43"/>
      <c r="M303" s="218" t="s">
        <v>1</v>
      </c>
      <c r="N303" s="219" t="s">
        <v>47</v>
      </c>
      <c r="O303" s="90"/>
      <c r="P303" s="220">
        <f>O303*H303</f>
        <v>0</v>
      </c>
      <c r="Q303" s="220">
        <v>0.03701</v>
      </c>
      <c r="R303" s="220">
        <f>Q303*H303</f>
        <v>18.35696</v>
      </c>
      <c r="S303" s="220">
        <v>0</v>
      </c>
      <c r="T303" s="22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2" t="s">
        <v>153</v>
      </c>
      <c r="AT303" s="222" t="s">
        <v>155</v>
      </c>
      <c r="AU303" s="222" t="s">
        <v>90</v>
      </c>
      <c r="AY303" s="15" t="s">
        <v>154</v>
      </c>
      <c r="BE303" s="223">
        <f>IF(N303="základní",J303,0)</f>
        <v>0</v>
      </c>
      <c r="BF303" s="223">
        <f>IF(N303="snížená",J303,0)</f>
        <v>0</v>
      </c>
      <c r="BG303" s="223">
        <f>IF(N303="zákl. přenesená",J303,0)</f>
        <v>0</v>
      </c>
      <c r="BH303" s="223">
        <f>IF(N303="sníž. přenesená",J303,0)</f>
        <v>0</v>
      </c>
      <c r="BI303" s="223">
        <f>IF(N303="nulová",J303,0)</f>
        <v>0</v>
      </c>
      <c r="BJ303" s="15" t="s">
        <v>90</v>
      </c>
      <c r="BK303" s="223">
        <f>ROUND(I303*H303,2)</f>
        <v>0</v>
      </c>
      <c r="BL303" s="15" t="s">
        <v>153</v>
      </c>
      <c r="BM303" s="222" t="s">
        <v>720</v>
      </c>
    </row>
    <row r="304" spans="1:47" s="2" customFormat="1" ht="12">
      <c r="A304" s="37"/>
      <c r="B304" s="38"/>
      <c r="C304" s="39"/>
      <c r="D304" s="224" t="s">
        <v>160</v>
      </c>
      <c r="E304" s="39"/>
      <c r="F304" s="225" t="s">
        <v>721</v>
      </c>
      <c r="G304" s="39"/>
      <c r="H304" s="39"/>
      <c r="I304" s="226"/>
      <c r="J304" s="39"/>
      <c r="K304" s="39"/>
      <c r="L304" s="43"/>
      <c r="M304" s="227"/>
      <c r="N304" s="228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5" t="s">
        <v>160</v>
      </c>
      <c r="AU304" s="15" t="s">
        <v>90</v>
      </c>
    </row>
    <row r="305" spans="1:51" s="13" customFormat="1" ht="12">
      <c r="A305" s="13"/>
      <c r="B305" s="239"/>
      <c r="C305" s="240"/>
      <c r="D305" s="224" t="s">
        <v>223</v>
      </c>
      <c r="E305" s="241" t="s">
        <v>722</v>
      </c>
      <c r="F305" s="242" t="s">
        <v>723</v>
      </c>
      <c r="G305" s="240"/>
      <c r="H305" s="243">
        <v>496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223</v>
      </c>
      <c r="AU305" s="249" t="s">
        <v>90</v>
      </c>
      <c r="AV305" s="13" t="s">
        <v>162</v>
      </c>
      <c r="AW305" s="13" t="s">
        <v>38</v>
      </c>
      <c r="AX305" s="13" t="s">
        <v>90</v>
      </c>
      <c r="AY305" s="249" t="s">
        <v>154</v>
      </c>
    </row>
    <row r="306" spans="1:65" s="2" customFormat="1" ht="24.15" customHeight="1">
      <c r="A306" s="37"/>
      <c r="B306" s="38"/>
      <c r="C306" s="255" t="s">
        <v>724</v>
      </c>
      <c r="D306" s="255" t="s">
        <v>253</v>
      </c>
      <c r="E306" s="256" t="s">
        <v>725</v>
      </c>
      <c r="F306" s="257" t="s">
        <v>726</v>
      </c>
      <c r="G306" s="258" t="s">
        <v>253</v>
      </c>
      <c r="H306" s="259">
        <v>496</v>
      </c>
      <c r="I306" s="260"/>
      <c r="J306" s="261">
        <f>ROUND(I306*H306,2)</f>
        <v>0</v>
      </c>
      <c r="K306" s="262"/>
      <c r="L306" s="263"/>
      <c r="M306" s="264" t="s">
        <v>1</v>
      </c>
      <c r="N306" s="265" t="s">
        <v>47</v>
      </c>
      <c r="O306" s="90"/>
      <c r="P306" s="220">
        <f>O306*H306</f>
        <v>0</v>
      </c>
      <c r="Q306" s="220">
        <v>0.01948</v>
      </c>
      <c r="R306" s="220">
        <f>Q306*H306</f>
        <v>9.66208</v>
      </c>
      <c r="S306" s="220">
        <v>0</v>
      </c>
      <c r="T306" s="22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2" t="s">
        <v>192</v>
      </c>
      <c r="AT306" s="222" t="s">
        <v>253</v>
      </c>
      <c r="AU306" s="222" t="s">
        <v>90</v>
      </c>
      <c r="AY306" s="15" t="s">
        <v>154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5" t="s">
        <v>90</v>
      </c>
      <c r="BK306" s="223">
        <f>ROUND(I306*H306,2)</f>
        <v>0</v>
      </c>
      <c r="BL306" s="15" t="s">
        <v>153</v>
      </c>
      <c r="BM306" s="222" t="s">
        <v>727</v>
      </c>
    </row>
    <row r="307" spans="1:51" s="13" customFormat="1" ht="12">
      <c r="A307" s="13"/>
      <c r="B307" s="239"/>
      <c r="C307" s="240"/>
      <c r="D307" s="224" t="s">
        <v>223</v>
      </c>
      <c r="E307" s="241" t="s">
        <v>728</v>
      </c>
      <c r="F307" s="242" t="s">
        <v>729</v>
      </c>
      <c r="G307" s="240"/>
      <c r="H307" s="243">
        <v>496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223</v>
      </c>
      <c r="AU307" s="249" t="s">
        <v>90</v>
      </c>
      <c r="AV307" s="13" t="s">
        <v>162</v>
      </c>
      <c r="AW307" s="13" t="s">
        <v>38</v>
      </c>
      <c r="AX307" s="13" t="s">
        <v>90</v>
      </c>
      <c r="AY307" s="249" t="s">
        <v>154</v>
      </c>
    </row>
    <row r="308" spans="1:65" s="2" customFormat="1" ht="37.8" customHeight="1">
      <c r="A308" s="37"/>
      <c r="B308" s="38"/>
      <c r="C308" s="210" t="s">
        <v>730</v>
      </c>
      <c r="D308" s="210" t="s">
        <v>155</v>
      </c>
      <c r="E308" s="211" t="s">
        <v>731</v>
      </c>
      <c r="F308" s="212" t="s">
        <v>732</v>
      </c>
      <c r="G308" s="213" t="s">
        <v>253</v>
      </c>
      <c r="H308" s="214">
        <v>496</v>
      </c>
      <c r="I308" s="215"/>
      <c r="J308" s="216">
        <f>ROUND(I308*H308,2)</f>
        <v>0</v>
      </c>
      <c r="K308" s="217"/>
      <c r="L308" s="43"/>
      <c r="M308" s="218" t="s">
        <v>1</v>
      </c>
      <c r="N308" s="219" t="s">
        <v>47</v>
      </c>
      <c r="O308" s="90"/>
      <c r="P308" s="220">
        <f>O308*H308</f>
        <v>0</v>
      </c>
      <c r="Q308" s="220">
        <v>0.03701</v>
      </c>
      <c r="R308" s="220">
        <f>Q308*H308</f>
        <v>18.35696</v>
      </c>
      <c r="S308" s="220">
        <v>0</v>
      </c>
      <c r="T308" s="22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2" t="s">
        <v>153</v>
      </c>
      <c r="AT308" s="222" t="s">
        <v>155</v>
      </c>
      <c r="AU308" s="222" t="s">
        <v>90</v>
      </c>
      <c r="AY308" s="15" t="s">
        <v>154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5" t="s">
        <v>90</v>
      </c>
      <c r="BK308" s="223">
        <f>ROUND(I308*H308,2)</f>
        <v>0</v>
      </c>
      <c r="BL308" s="15" t="s">
        <v>153</v>
      </c>
      <c r="BM308" s="222" t="s">
        <v>733</v>
      </c>
    </row>
    <row r="309" spans="1:47" s="2" customFormat="1" ht="12">
      <c r="A309" s="37"/>
      <c r="B309" s="38"/>
      <c r="C309" s="39"/>
      <c r="D309" s="224" t="s">
        <v>160</v>
      </c>
      <c r="E309" s="39"/>
      <c r="F309" s="225" t="s">
        <v>734</v>
      </c>
      <c r="G309" s="39"/>
      <c r="H309" s="39"/>
      <c r="I309" s="226"/>
      <c r="J309" s="39"/>
      <c r="K309" s="39"/>
      <c r="L309" s="43"/>
      <c r="M309" s="227"/>
      <c r="N309" s="228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160</v>
      </c>
      <c r="AU309" s="15" t="s">
        <v>90</v>
      </c>
    </row>
    <row r="310" spans="1:51" s="13" customFormat="1" ht="12">
      <c r="A310" s="13"/>
      <c r="B310" s="239"/>
      <c r="C310" s="240"/>
      <c r="D310" s="224" t="s">
        <v>223</v>
      </c>
      <c r="E310" s="241" t="s">
        <v>735</v>
      </c>
      <c r="F310" s="242" t="s">
        <v>723</v>
      </c>
      <c r="G310" s="240"/>
      <c r="H310" s="243">
        <v>496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223</v>
      </c>
      <c r="AU310" s="249" t="s">
        <v>90</v>
      </c>
      <c r="AV310" s="13" t="s">
        <v>162</v>
      </c>
      <c r="AW310" s="13" t="s">
        <v>38</v>
      </c>
      <c r="AX310" s="13" t="s">
        <v>90</v>
      </c>
      <c r="AY310" s="249" t="s">
        <v>154</v>
      </c>
    </row>
    <row r="311" spans="1:65" s="2" customFormat="1" ht="24.15" customHeight="1">
      <c r="A311" s="37"/>
      <c r="B311" s="38"/>
      <c r="C311" s="255" t="s">
        <v>736</v>
      </c>
      <c r="D311" s="255" t="s">
        <v>253</v>
      </c>
      <c r="E311" s="256" t="s">
        <v>737</v>
      </c>
      <c r="F311" s="257" t="s">
        <v>726</v>
      </c>
      <c r="G311" s="258" t="s">
        <v>253</v>
      </c>
      <c r="H311" s="259">
        <v>496</v>
      </c>
      <c r="I311" s="260"/>
      <c r="J311" s="261">
        <f>ROUND(I311*H311,2)</f>
        <v>0</v>
      </c>
      <c r="K311" s="262"/>
      <c r="L311" s="263"/>
      <c r="M311" s="264" t="s">
        <v>1</v>
      </c>
      <c r="N311" s="265" t="s">
        <v>47</v>
      </c>
      <c r="O311" s="90"/>
      <c r="P311" s="220">
        <f>O311*H311</f>
        <v>0</v>
      </c>
      <c r="Q311" s="220">
        <v>0.01948</v>
      </c>
      <c r="R311" s="220">
        <f>Q311*H311</f>
        <v>9.66208</v>
      </c>
      <c r="S311" s="220">
        <v>0</v>
      </c>
      <c r="T311" s="221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2" t="s">
        <v>192</v>
      </c>
      <c r="AT311" s="222" t="s">
        <v>253</v>
      </c>
      <c r="AU311" s="222" t="s">
        <v>90</v>
      </c>
      <c r="AY311" s="15" t="s">
        <v>154</v>
      </c>
      <c r="BE311" s="223">
        <f>IF(N311="základní",J311,0)</f>
        <v>0</v>
      </c>
      <c r="BF311" s="223">
        <f>IF(N311="snížená",J311,0)</f>
        <v>0</v>
      </c>
      <c r="BG311" s="223">
        <f>IF(N311="zákl. přenesená",J311,0)</f>
        <v>0</v>
      </c>
      <c r="BH311" s="223">
        <f>IF(N311="sníž. přenesená",J311,0)</f>
        <v>0</v>
      </c>
      <c r="BI311" s="223">
        <f>IF(N311="nulová",J311,0)</f>
        <v>0</v>
      </c>
      <c r="BJ311" s="15" t="s">
        <v>90</v>
      </c>
      <c r="BK311" s="223">
        <f>ROUND(I311*H311,2)</f>
        <v>0</v>
      </c>
      <c r="BL311" s="15" t="s">
        <v>153</v>
      </c>
      <c r="BM311" s="222" t="s">
        <v>738</v>
      </c>
    </row>
    <row r="312" spans="1:65" s="2" customFormat="1" ht="24.15" customHeight="1">
      <c r="A312" s="37"/>
      <c r="B312" s="38"/>
      <c r="C312" s="210" t="s">
        <v>739</v>
      </c>
      <c r="D312" s="210" t="s">
        <v>155</v>
      </c>
      <c r="E312" s="211" t="s">
        <v>740</v>
      </c>
      <c r="F312" s="212" t="s">
        <v>741</v>
      </c>
      <c r="G312" s="213" t="s">
        <v>593</v>
      </c>
      <c r="H312" s="214">
        <v>248</v>
      </c>
      <c r="I312" s="215"/>
      <c r="J312" s="216">
        <f>ROUND(I312*H312,2)</f>
        <v>0</v>
      </c>
      <c r="K312" s="217"/>
      <c r="L312" s="43"/>
      <c r="M312" s="218" t="s">
        <v>1</v>
      </c>
      <c r="N312" s="219" t="s">
        <v>47</v>
      </c>
      <c r="O312" s="90"/>
      <c r="P312" s="220">
        <f>O312*H312</f>
        <v>0</v>
      </c>
      <c r="Q312" s="220">
        <v>0.00061</v>
      </c>
      <c r="R312" s="220">
        <f>Q312*H312</f>
        <v>0.15128</v>
      </c>
      <c r="S312" s="220">
        <v>0</v>
      </c>
      <c r="T312" s="22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2" t="s">
        <v>153</v>
      </c>
      <c r="AT312" s="222" t="s">
        <v>155</v>
      </c>
      <c r="AU312" s="222" t="s">
        <v>90</v>
      </c>
      <c r="AY312" s="15" t="s">
        <v>154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15" t="s">
        <v>90</v>
      </c>
      <c r="BK312" s="223">
        <f>ROUND(I312*H312,2)</f>
        <v>0</v>
      </c>
      <c r="BL312" s="15" t="s">
        <v>153</v>
      </c>
      <c r="BM312" s="222" t="s">
        <v>742</v>
      </c>
    </row>
    <row r="313" spans="1:51" s="13" customFormat="1" ht="12">
      <c r="A313" s="13"/>
      <c r="B313" s="239"/>
      <c r="C313" s="240"/>
      <c r="D313" s="224" t="s">
        <v>223</v>
      </c>
      <c r="E313" s="241" t="s">
        <v>743</v>
      </c>
      <c r="F313" s="242" t="s">
        <v>744</v>
      </c>
      <c r="G313" s="240"/>
      <c r="H313" s="243">
        <v>248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223</v>
      </c>
      <c r="AU313" s="249" t="s">
        <v>90</v>
      </c>
      <c r="AV313" s="13" t="s">
        <v>162</v>
      </c>
      <c r="AW313" s="13" t="s">
        <v>38</v>
      </c>
      <c r="AX313" s="13" t="s">
        <v>90</v>
      </c>
      <c r="AY313" s="249" t="s">
        <v>154</v>
      </c>
    </row>
    <row r="314" spans="1:65" s="2" customFormat="1" ht="24.15" customHeight="1">
      <c r="A314" s="37"/>
      <c r="B314" s="38"/>
      <c r="C314" s="255" t="s">
        <v>745</v>
      </c>
      <c r="D314" s="255" t="s">
        <v>253</v>
      </c>
      <c r="E314" s="256" t="s">
        <v>746</v>
      </c>
      <c r="F314" s="257" t="s">
        <v>726</v>
      </c>
      <c r="G314" s="258" t="s">
        <v>253</v>
      </c>
      <c r="H314" s="259">
        <v>124</v>
      </c>
      <c r="I314" s="260"/>
      <c r="J314" s="261">
        <f>ROUND(I314*H314,2)</f>
        <v>0</v>
      </c>
      <c r="K314" s="262"/>
      <c r="L314" s="263"/>
      <c r="M314" s="264" t="s">
        <v>1</v>
      </c>
      <c r="N314" s="265" t="s">
        <v>47</v>
      </c>
      <c r="O314" s="90"/>
      <c r="P314" s="220">
        <f>O314*H314</f>
        <v>0</v>
      </c>
      <c r="Q314" s="220">
        <v>0.01948</v>
      </c>
      <c r="R314" s="220">
        <f>Q314*H314</f>
        <v>2.41552</v>
      </c>
      <c r="S314" s="220">
        <v>0</v>
      </c>
      <c r="T314" s="22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2" t="s">
        <v>192</v>
      </c>
      <c r="AT314" s="222" t="s">
        <v>253</v>
      </c>
      <c r="AU314" s="222" t="s">
        <v>90</v>
      </c>
      <c r="AY314" s="15" t="s">
        <v>154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5" t="s">
        <v>90</v>
      </c>
      <c r="BK314" s="223">
        <f>ROUND(I314*H314,2)</f>
        <v>0</v>
      </c>
      <c r="BL314" s="15" t="s">
        <v>153</v>
      </c>
      <c r="BM314" s="222" t="s">
        <v>747</v>
      </c>
    </row>
    <row r="315" spans="1:51" s="13" customFormat="1" ht="12">
      <c r="A315" s="13"/>
      <c r="B315" s="239"/>
      <c r="C315" s="240"/>
      <c r="D315" s="224" t="s">
        <v>223</v>
      </c>
      <c r="E315" s="241" t="s">
        <v>748</v>
      </c>
      <c r="F315" s="242" t="s">
        <v>749</v>
      </c>
      <c r="G315" s="240"/>
      <c r="H315" s="243">
        <v>124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223</v>
      </c>
      <c r="AU315" s="249" t="s">
        <v>90</v>
      </c>
      <c r="AV315" s="13" t="s">
        <v>162</v>
      </c>
      <c r="AW315" s="13" t="s">
        <v>38</v>
      </c>
      <c r="AX315" s="13" t="s">
        <v>90</v>
      </c>
      <c r="AY315" s="249" t="s">
        <v>154</v>
      </c>
    </row>
    <row r="316" spans="1:63" s="11" customFormat="1" ht="25.9" customHeight="1">
      <c r="A316" s="11"/>
      <c r="B316" s="196"/>
      <c r="C316" s="197"/>
      <c r="D316" s="198" t="s">
        <v>81</v>
      </c>
      <c r="E316" s="199" t="s">
        <v>750</v>
      </c>
      <c r="F316" s="199" t="s">
        <v>751</v>
      </c>
      <c r="G316" s="197"/>
      <c r="H316" s="197"/>
      <c r="I316" s="200"/>
      <c r="J316" s="201">
        <f>BK316</f>
        <v>0</v>
      </c>
      <c r="K316" s="197"/>
      <c r="L316" s="202"/>
      <c r="M316" s="203"/>
      <c r="N316" s="204"/>
      <c r="O316" s="204"/>
      <c r="P316" s="205">
        <f>SUM(P317:P322)</f>
        <v>0</v>
      </c>
      <c r="Q316" s="204"/>
      <c r="R316" s="205">
        <f>SUM(R317:R322)</f>
        <v>0.00452</v>
      </c>
      <c r="S316" s="204"/>
      <c r="T316" s="206">
        <f>SUM(T317:T322)</f>
        <v>0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R316" s="207" t="s">
        <v>153</v>
      </c>
      <c r="AT316" s="208" t="s">
        <v>81</v>
      </c>
      <c r="AU316" s="208" t="s">
        <v>82</v>
      </c>
      <c r="AY316" s="207" t="s">
        <v>154</v>
      </c>
      <c r="BK316" s="209">
        <f>SUM(BK317:BK322)</f>
        <v>0</v>
      </c>
    </row>
    <row r="317" spans="1:65" s="2" customFormat="1" ht="14.4" customHeight="1">
      <c r="A317" s="37"/>
      <c r="B317" s="38"/>
      <c r="C317" s="210" t="s">
        <v>752</v>
      </c>
      <c r="D317" s="210" t="s">
        <v>155</v>
      </c>
      <c r="E317" s="211" t="s">
        <v>753</v>
      </c>
      <c r="F317" s="212" t="s">
        <v>754</v>
      </c>
      <c r="G317" s="213" t="s">
        <v>253</v>
      </c>
      <c r="H317" s="214">
        <v>1</v>
      </c>
      <c r="I317" s="215"/>
      <c r="J317" s="216">
        <f>ROUND(I317*H317,2)</f>
        <v>0</v>
      </c>
      <c r="K317" s="217"/>
      <c r="L317" s="43"/>
      <c r="M317" s="218" t="s">
        <v>1</v>
      </c>
      <c r="N317" s="219" t="s">
        <v>47</v>
      </c>
      <c r="O317" s="90"/>
      <c r="P317" s="220">
        <f>O317*H317</f>
        <v>0</v>
      </c>
      <c r="Q317" s="220">
        <v>0</v>
      </c>
      <c r="R317" s="220">
        <f>Q317*H317</f>
        <v>0</v>
      </c>
      <c r="S317" s="220">
        <v>0</v>
      </c>
      <c r="T317" s="22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2" t="s">
        <v>153</v>
      </c>
      <c r="AT317" s="222" t="s">
        <v>155</v>
      </c>
      <c r="AU317" s="222" t="s">
        <v>90</v>
      </c>
      <c r="AY317" s="15" t="s">
        <v>154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15" t="s">
        <v>90</v>
      </c>
      <c r="BK317" s="223">
        <f>ROUND(I317*H317,2)</f>
        <v>0</v>
      </c>
      <c r="BL317" s="15" t="s">
        <v>153</v>
      </c>
      <c r="BM317" s="222" t="s">
        <v>755</v>
      </c>
    </row>
    <row r="318" spans="1:47" s="2" customFormat="1" ht="12">
      <c r="A318" s="37"/>
      <c r="B318" s="38"/>
      <c r="C318" s="39"/>
      <c r="D318" s="224" t="s">
        <v>160</v>
      </c>
      <c r="E318" s="39"/>
      <c r="F318" s="225" t="s">
        <v>756</v>
      </c>
      <c r="G318" s="39"/>
      <c r="H318" s="39"/>
      <c r="I318" s="226"/>
      <c r="J318" s="39"/>
      <c r="K318" s="39"/>
      <c r="L318" s="43"/>
      <c r="M318" s="227"/>
      <c r="N318" s="228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5" t="s">
        <v>160</v>
      </c>
      <c r="AU318" s="15" t="s">
        <v>90</v>
      </c>
    </row>
    <row r="319" spans="1:51" s="13" customFormat="1" ht="12">
      <c r="A319" s="13"/>
      <c r="B319" s="239"/>
      <c r="C319" s="240"/>
      <c r="D319" s="224" t="s">
        <v>223</v>
      </c>
      <c r="E319" s="241" t="s">
        <v>757</v>
      </c>
      <c r="F319" s="242" t="s">
        <v>758</v>
      </c>
      <c r="G319" s="240"/>
      <c r="H319" s="243">
        <v>1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223</v>
      </c>
      <c r="AU319" s="249" t="s">
        <v>90</v>
      </c>
      <c r="AV319" s="13" t="s">
        <v>162</v>
      </c>
      <c r="AW319" s="13" t="s">
        <v>38</v>
      </c>
      <c r="AX319" s="13" t="s">
        <v>90</v>
      </c>
      <c r="AY319" s="249" t="s">
        <v>154</v>
      </c>
    </row>
    <row r="320" spans="1:65" s="2" customFormat="1" ht="24.15" customHeight="1">
      <c r="A320" s="37"/>
      <c r="B320" s="38"/>
      <c r="C320" s="255" t="s">
        <v>759</v>
      </c>
      <c r="D320" s="255" t="s">
        <v>253</v>
      </c>
      <c r="E320" s="256" t="s">
        <v>760</v>
      </c>
      <c r="F320" s="257" t="s">
        <v>761</v>
      </c>
      <c r="G320" s="258" t="s">
        <v>253</v>
      </c>
      <c r="H320" s="259">
        <v>1</v>
      </c>
      <c r="I320" s="260"/>
      <c r="J320" s="261">
        <f>ROUND(I320*H320,2)</f>
        <v>0</v>
      </c>
      <c r="K320" s="262"/>
      <c r="L320" s="263"/>
      <c r="M320" s="264" t="s">
        <v>1</v>
      </c>
      <c r="N320" s="265" t="s">
        <v>47</v>
      </c>
      <c r="O320" s="90"/>
      <c r="P320" s="220">
        <f>O320*H320</f>
        <v>0</v>
      </c>
      <c r="Q320" s="220">
        <v>0.0041</v>
      </c>
      <c r="R320" s="220">
        <f>Q320*H320</f>
        <v>0.0041</v>
      </c>
      <c r="S320" s="220">
        <v>0</v>
      </c>
      <c r="T320" s="22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2" t="s">
        <v>192</v>
      </c>
      <c r="AT320" s="222" t="s">
        <v>253</v>
      </c>
      <c r="AU320" s="222" t="s">
        <v>90</v>
      </c>
      <c r="AY320" s="15" t="s">
        <v>154</v>
      </c>
      <c r="BE320" s="223">
        <f>IF(N320="základní",J320,0)</f>
        <v>0</v>
      </c>
      <c r="BF320" s="223">
        <f>IF(N320="snížená",J320,0)</f>
        <v>0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5" t="s">
        <v>90</v>
      </c>
      <c r="BK320" s="223">
        <f>ROUND(I320*H320,2)</f>
        <v>0</v>
      </c>
      <c r="BL320" s="15" t="s">
        <v>153</v>
      </c>
      <c r="BM320" s="222" t="s">
        <v>762</v>
      </c>
    </row>
    <row r="321" spans="1:65" s="2" customFormat="1" ht="14.4" customHeight="1">
      <c r="A321" s="37"/>
      <c r="B321" s="38"/>
      <c r="C321" s="210" t="s">
        <v>763</v>
      </c>
      <c r="D321" s="210" t="s">
        <v>155</v>
      </c>
      <c r="E321" s="211" t="s">
        <v>764</v>
      </c>
      <c r="F321" s="212" t="s">
        <v>765</v>
      </c>
      <c r="G321" s="213" t="s">
        <v>593</v>
      </c>
      <c r="H321" s="214">
        <v>1</v>
      </c>
      <c r="I321" s="215"/>
      <c r="J321" s="216">
        <f>ROUND(I321*H321,2)</f>
        <v>0</v>
      </c>
      <c r="K321" s="217"/>
      <c r="L321" s="43"/>
      <c r="M321" s="218" t="s">
        <v>1</v>
      </c>
      <c r="N321" s="219" t="s">
        <v>47</v>
      </c>
      <c r="O321" s="90"/>
      <c r="P321" s="220">
        <f>O321*H321</f>
        <v>0</v>
      </c>
      <c r="Q321" s="220">
        <v>1E-05</v>
      </c>
      <c r="R321" s="220">
        <f>Q321*H321</f>
        <v>1E-05</v>
      </c>
      <c r="S321" s="220">
        <v>0</v>
      </c>
      <c r="T321" s="22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2" t="s">
        <v>153</v>
      </c>
      <c r="AT321" s="222" t="s">
        <v>155</v>
      </c>
      <c r="AU321" s="222" t="s">
        <v>90</v>
      </c>
      <c r="AY321" s="15" t="s">
        <v>154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5" t="s">
        <v>90</v>
      </c>
      <c r="BK321" s="223">
        <f>ROUND(I321*H321,2)</f>
        <v>0</v>
      </c>
      <c r="BL321" s="15" t="s">
        <v>153</v>
      </c>
      <c r="BM321" s="222" t="s">
        <v>766</v>
      </c>
    </row>
    <row r="322" spans="1:65" s="2" customFormat="1" ht="24.15" customHeight="1">
      <c r="A322" s="37"/>
      <c r="B322" s="38"/>
      <c r="C322" s="255" t="s">
        <v>767</v>
      </c>
      <c r="D322" s="255" t="s">
        <v>253</v>
      </c>
      <c r="E322" s="256" t="s">
        <v>768</v>
      </c>
      <c r="F322" s="257" t="s">
        <v>769</v>
      </c>
      <c r="G322" s="258" t="s">
        <v>593</v>
      </c>
      <c r="H322" s="259">
        <v>1</v>
      </c>
      <c r="I322" s="260"/>
      <c r="J322" s="261">
        <f>ROUND(I322*H322,2)</f>
        <v>0</v>
      </c>
      <c r="K322" s="262"/>
      <c r="L322" s="263"/>
      <c r="M322" s="264" t="s">
        <v>1</v>
      </c>
      <c r="N322" s="265" t="s">
        <v>47</v>
      </c>
      <c r="O322" s="90"/>
      <c r="P322" s="220">
        <f>O322*H322</f>
        <v>0</v>
      </c>
      <c r="Q322" s="220">
        <v>0.00041</v>
      </c>
      <c r="R322" s="220">
        <f>Q322*H322</f>
        <v>0.00041</v>
      </c>
      <c r="S322" s="220">
        <v>0</v>
      </c>
      <c r="T322" s="22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2" t="s">
        <v>192</v>
      </c>
      <c r="AT322" s="222" t="s">
        <v>253</v>
      </c>
      <c r="AU322" s="222" t="s">
        <v>90</v>
      </c>
      <c r="AY322" s="15" t="s">
        <v>154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5" t="s">
        <v>90</v>
      </c>
      <c r="BK322" s="223">
        <f>ROUND(I322*H322,2)</f>
        <v>0</v>
      </c>
      <c r="BL322" s="15" t="s">
        <v>153</v>
      </c>
      <c r="BM322" s="222" t="s">
        <v>770</v>
      </c>
    </row>
    <row r="323" spans="1:63" s="11" customFormat="1" ht="25.9" customHeight="1">
      <c r="A323" s="11"/>
      <c r="B323" s="196"/>
      <c r="C323" s="197"/>
      <c r="D323" s="198" t="s">
        <v>81</v>
      </c>
      <c r="E323" s="199" t="s">
        <v>167</v>
      </c>
      <c r="F323" s="199" t="s">
        <v>771</v>
      </c>
      <c r="G323" s="197"/>
      <c r="H323" s="197"/>
      <c r="I323" s="200"/>
      <c r="J323" s="201">
        <f>BK323</f>
        <v>0</v>
      </c>
      <c r="K323" s="197"/>
      <c r="L323" s="202"/>
      <c r="M323" s="203"/>
      <c r="N323" s="204"/>
      <c r="O323" s="204"/>
      <c r="P323" s="205">
        <f>SUM(P324:P386)</f>
        <v>0</v>
      </c>
      <c r="Q323" s="204"/>
      <c r="R323" s="205">
        <f>SUM(R324:R386)</f>
        <v>1420.92568659</v>
      </c>
      <c r="S323" s="204"/>
      <c r="T323" s="206">
        <f>SUM(T324:T386)</f>
        <v>0</v>
      </c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R323" s="207" t="s">
        <v>153</v>
      </c>
      <c r="AT323" s="208" t="s">
        <v>81</v>
      </c>
      <c r="AU323" s="208" t="s">
        <v>82</v>
      </c>
      <c r="AY323" s="207" t="s">
        <v>154</v>
      </c>
      <c r="BK323" s="209">
        <f>SUM(BK324:BK386)</f>
        <v>0</v>
      </c>
    </row>
    <row r="324" spans="1:65" s="2" customFormat="1" ht="14.4" customHeight="1">
      <c r="A324" s="37"/>
      <c r="B324" s="38"/>
      <c r="C324" s="210" t="s">
        <v>772</v>
      </c>
      <c r="D324" s="210" t="s">
        <v>155</v>
      </c>
      <c r="E324" s="211" t="s">
        <v>773</v>
      </c>
      <c r="F324" s="212" t="s">
        <v>774</v>
      </c>
      <c r="G324" s="213" t="s">
        <v>324</v>
      </c>
      <c r="H324" s="214">
        <v>57.787</v>
      </c>
      <c r="I324" s="215"/>
      <c r="J324" s="216">
        <f>ROUND(I324*H324,2)</f>
        <v>0</v>
      </c>
      <c r="K324" s="217"/>
      <c r="L324" s="43"/>
      <c r="M324" s="218" t="s">
        <v>1</v>
      </c>
      <c r="N324" s="219" t="s">
        <v>47</v>
      </c>
      <c r="O324" s="90"/>
      <c r="P324" s="220">
        <f>O324*H324</f>
        <v>0</v>
      </c>
      <c r="Q324" s="220">
        <v>2.47786</v>
      </c>
      <c r="R324" s="220">
        <f>Q324*H324</f>
        <v>143.18809582</v>
      </c>
      <c r="S324" s="220">
        <v>0</v>
      </c>
      <c r="T324" s="22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2" t="s">
        <v>153</v>
      </c>
      <c r="AT324" s="222" t="s">
        <v>155</v>
      </c>
      <c r="AU324" s="222" t="s">
        <v>90</v>
      </c>
      <c r="AY324" s="15" t="s">
        <v>154</v>
      </c>
      <c r="BE324" s="223">
        <f>IF(N324="základní",J324,0)</f>
        <v>0</v>
      </c>
      <c r="BF324" s="223">
        <f>IF(N324="snížená",J324,0)</f>
        <v>0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5" t="s">
        <v>90</v>
      </c>
      <c r="BK324" s="223">
        <f>ROUND(I324*H324,2)</f>
        <v>0</v>
      </c>
      <c r="BL324" s="15" t="s">
        <v>153</v>
      </c>
      <c r="BM324" s="222" t="s">
        <v>775</v>
      </c>
    </row>
    <row r="325" spans="1:47" s="2" customFormat="1" ht="12">
      <c r="A325" s="37"/>
      <c r="B325" s="38"/>
      <c r="C325" s="39"/>
      <c r="D325" s="224" t="s">
        <v>160</v>
      </c>
      <c r="E325" s="39"/>
      <c r="F325" s="225" t="s">
        <v>776</v>
      </c>
      <c r="G325" s="39"/>
      <c r="H325" s="39"/>
      <c r="I325" s="226"/>
      <c r="J325" s="39"/>
      <c r="K325" s="39"/>
      <c r="L325" s="43"/>
      <c r="M325" s="227"/>
      <c r="N325" s="228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5" t="s">
        <v>160</v>
      </c>
      <c r="AU325" s="15" t="s">
        <v>90</v>
      </c>
    </row>
    <row r="326" spans="1:65" s="2" customFormat="1" ht="14.4" customHeight="1">
      <c r="A326" s="37"/>
      <c r="B326" s="38"/>
      <c r="C326" s="210" t="s">
        <v>777</v>
      </c>
      <c r="D326" s="210" t="s">
        <v>155</v>
      </c>
      <c r="E326" s="211" t="s">
        <v>778</v>
      </c>
      <c r="F326" s="212" t="s">
        <v>779</v>
      </c>
      <c r="G326" s="213" t="s">
        <v>220</v>
      </c>
      <c r="H326" s="214">
        <v>176.816</v>
      </c>
      <c r="I326" s="215"/>
      <c r="J326" s="216">
        <f>ROUND(I326*H326,2)</f>
        <v>0</v>
      </c>
      <c r="K326" s="217"/>
      <c r="L326" s="43"/>
      <c r="M326" s="218" t="s">
        <v>1</v>
      </c>
      <c r="N326" s="219" t="s">
        <v>47</v>
      </c>
      <c r="O326" s="90"/>
      <c r="P326" s="220">
        <f>O326*H326</f>
        <v>0</v>
      </c>
      <c r="Q326" s="220">
        <v>0.04174</v>
      </c>
      <c r="R326" s="220">
        <f>Q326*H326</f>
        <v>7.38029984</v>
      </c>
      <c r="S326" s="220">
        <v>0</v>
      </c>
      <c r="T326" s="221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2" t="s">
        <v>153</v>
      </c>
      <c r="AT326" s="222" t="s">
        <v>155</v>
      </c>
      <c r="AU326" s="222" t="s">
        <v>90</v>
      </c>
      <c r="AY326" s="15" t="s">
        <v>154</v>
      </c>
      <c r="BE326" s="223">
        <f>IF(N326="základní",J326,0)</f>
        <v>0</v>
      </c>
      <c r="BF326" s="223">
        <f>IF(N326="snížená",J326,0)</f>
        <v>0</v>
      </c>
      <c r="BG326" s="223">
        <f>IF(N326="zákl. přenesená",J326,0)</f>
        <v>0</v>
      </c>
      <c r="BH326" s="223">
        <f>IF(N326="sníž. přenesená",J326,0)</f>
        <v>0</v>
      </c>
      <c r="BI326" s="223">
        <f>IF(N326="nulová",J326,0)</f>
        <v>0</v>
      </c>
      <c r="BJ326" s="15" t="s">
        <v>90</v>
      </c>
      <c r="BK326" s="223">
        <f>ROUND(I326*H326,2)</f>
        <v>0</v>
      </c>
      <c r="BL326" s="15" t="s">
        <v>153</v>
      </c>
      <c r="BM326" s="222" t="s">
        <v>780</v>
      </c>
    </row>
    <row r="327" spans="1:51" s="12" customFormat="1" ht="12">
      <c r="A327" s="12"/>
      <c r="B327" s="229"/>
      <c r="C327" s="230"/>
      <c r="D327" s="224" t="s">
        <v>223</v>
      </c>
      <c r="E327" s="231" t="s">
        <v>1</v>
      </c>
      <c r="F327" s="232" t="s">
        <v>781</v>
      </c>
      <c r="G327" s="230"/>
      <c r="H327" s="231" t="s">
        <v>1</v>
      </c>
      <c r="I327" s="233"/>
      <c r="J327" s="230"/>
      <c r="K327" s="230"/>
      <c r="L327" s="234"/>
      <c r="M327" s="235"/>
      <c r="N327" s="236"/>
      <c r="O327" s="236"/>
      <c r="P327" s="236"/>
      <c r="Q327" s="236"/>
      <c r="R327" s="236"/>
      <c r="S327" s="236"/>
      <c r="T327" s="237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38" t="s">
        <v>223</v>
      </c>
      <c r="AU327" s="238" t="s">
        <v>90</v>
      </c>
      <c r="AV327" s="12" t="s">
        <v>90</v>
      </c>
      <c r="AW327" s="12" t="s">
        <v>38</v>
      </c>
      <c r="AX327" s="12" t="s">
        <v>82</v>
      </c>
      <c r="AY327" s="238" t="s">
        <v>154</v>
      </c>
    </row>
    <row r="328" spans="1:51" s="13" customFormat="1" ht="12">
      <c r="A328" s="13"/>
      <c r="B328" s="239"/>
      <c r="C328" s="240"/>
      <c r="D328" s="224" t="s">
        <v>223</v>
      </c>
      <c r="E328" s="241" t="s">
        <v>782</v>
      </c>
      <c r="F328" s="242" t="s">
        <v>783</v>
      </c>
      <c r="G328" s="240"/>
      <c r="H328" s="243">
        <v>136.24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223</v>
      </c>
      <c r="AU328" s="249" t="s">
        <v>90</v>
      </c>
      <c r="AV328" s="13" t="s">
        <v>162</v>
      </c>
      <c r="AW328" s="13" t="s">
        <v>38</v>
      </c>
      <c r="AX328" s="13" t="s">
        <v>82</v>
      </c>
      <c r="AY328" s="249" t="s">
        <v>154</v>
      </c>
    </row>
    <row r="329" spans="1:51" s="13" customFormat="1" ht="12">
      <c r="A329" s="13"/>
      <c r="B329" s="239"/>
      <c r="C329" s="240"/>
      <c r="D329" s="224" t="s">
        <v>223</v>
      </c>
      <c r="E329" s="241" t="s">
        <v>784</v>
      </c>
      <c r="F329" s="242" t="s">
        <v>785</v>
      </c>
      <c r="G329" s="240"/>
      <c r="H329" s="243">
        <v>9.88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223</v>
      </c>
      <c r="AU329" s="249" t="s">
        <v>90</v>
      </c>
      <c r="AV329" s="13" t="s">
        <v>162</v>
      </c>
      <c r="AW329" s="13" t="s">
        <v>38</v>
      </c>
      <c r="AX329" s="13" t="s">
        <v>82</v>
      </c>
      <c r="AY329" s="249" t="s">
        <v>154</v>
      </c>
    </row>
    <row r="330" spans="1:51" s="13" customFormat="1" ht="12">
      <c r="A330" s="13"/>
      <c r="B330" s="239"/>
      <c r="C330" s="240"/>
      <c r="D330" s="224" t="s">
        <v>223</v>
      </c>
      <c r="E330" s="241" t="s">
        <v>786</v>
      </c>
      <c r="F330" s="242" t="s">
        <v>787</v>
      </c>
      <c r="G330" s="240"/>
      <c r="H330" s="243">
        <v>9.432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223</v>
      </c>
      <c r="AU330" s="249" t="s">
        <v>90</v>
      </c>
      <c r="AV330" s="13" t="s">
        <v>162</v>
      </c>
      <c r="AW330" s="13" t="s">
        <v>38</v>
      </c>
      <c r="AX330" s="13" t="s">
        <v>82</v>
      </c>
      <c r="AY330" s="249" t="s">
        <v>154</v>
      </c>
    </row>
    <row r="331" spans="1:51" s="13" customFormat="1" ht="12">
      <c r="A331" s="13"/>
      <c r="B331" s="239"/>
      <c r="C331" s="240"/>
      <c r="D331" s="224" t="s">
        <v>223</v>
      </c>
      <c r="E331" s="241" t="s">
        <v>788</v>
      </c>
      <c r="F331" s="242" t="s">
        <v>789</v>
      </c>
      <c r="G331" s="240"/>
      <c r="H331" s="243">
        <v>21.264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223</v>
      </c>
      <c r="AU331" s="249" t="s">
        <v>90</v>
      </c>
      <c r="AV331" s="13" t="s">
        <v>162</v>
      </c>
      <c r="AW331" s="13" t="s">
        <v>38</v>
      </c>
      <c r="AX331" s="13" t="s">
        <v>82</v>
      </c>
      <c r="AY331" s="249" t="s">
        <v>154</v>
      </c>
    </row>
    <row r="332" spans="1:51" s="13" customFormat="1" ht="12">
      <c r="A332" s="13"/>
      <c r="B332" s="239"/>
      <c r="C332" s="240"/>
      <c r="D332" s="224" t="s">
        <v>223</v>
      </c>
      <c r="E332" s="241" t="s">
        <v>790</v>
      </c>
      <c r="F332" s="242" t="s">
        <v>791</v>
      </c>
      <c r="G332" s="240"/>
      <c r="H332" s="243">
        <v>176.816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223</v>
      </c>
      <c r="AU332" s="249" t="s">
        <v>90</v>
      </c>
      <c r="AV332" s="13" t="s">
        <v>162</v>
      </c>
      <c r="AW332" s="13" t="s">
        <v>38</v>
      </c>
      <c r="AX332" s="13" t="s">
        <v>90</v>
      </c>
      <c r="AY332" s="249" t="s">
        <v>154</v>
      </c>
    </row>
    <row r="333" spans="1:65" s="2" customFormat="1" ht="24.15" customHeight="1">
      <c r="A333" s="37"/>
      <c r="B333" s="38"/>
      <c r="C333" s="210" t="s">
        <v>792</v>
      </c>
      <c r="D333" s="210" t="s">
        <v>155</v>
      </c>
      <c r="E333" s="211" t="s">
        <v>793</v>
      </c>
      <c r="F333" s="212" t="s">
        <v>794</v>
      </c>
      <c r="G333" s="213" t="s">
        <v>220</v>
      </c>
      <c r="H333" s="214">
        <v>10.48</v>
      </c>
      <c r="I333" s="215"/>
      <c r="J333" s="216">
        <f>ROUND(I333*H333,2)</f>
        <v>0</v>
      </c>
      <c r="K333" s="217"/>
      <c r="L333" s="43"/>
      <c r="M333" s="218" t="s">
        <v>1</v>
      </c>
      <c r="N333" s="219" t="s">
        <v>47</v>
      </c>
      <c r="O333" s="90"/>
      <c r="P333" s="220">
        <f>O333*H333</f>
        <v>0</v>
      </c>
      <c r="Q333" s="220">
        <v>0.00057</v>
      </c>
      <c r="R333" s="220">
        <f>Q333*H333</f>
        <v>0.0059736</v>
      </c>
      <c r="S333" s="220">
        <v>0</v>
      </c>
      <c r="T333" s="221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2" t="s">
        <v>153</v>
      </c>
      <c r="AT333" s="222" t="s">
        <v>155</v>
      </c>
      <c r="AU333" s="222" t="s">
        <v>90</v>
      </c>
      <c r="AY333" s="15" t="s">
        <v>154</v>
      </c>
      <c r="BE333" s="223">
        <f>IF(N333="základní",J333,0)</f>
        <v>0</v>
      </c>
      <c r="BF333" s="223">
        <f>IF(N333="snížená",J333,0)</f>
        <v>0</v>
      </c>
      <c r="BG333" s="223">
        <f>IF(N333="zákl. přenesená",J333,0)</f>
        <v>0</v>
      </c>
      <c r="BH333" s="223">
        <f>IF(N333="sníž. přenesená",J333,0)</f>
        <v>0</v>
      </c>
      <c r="BI333" s="223">
        <f>IF(N333="nulová",J333,0)</f>
        <v>0</v>
      </c>
      <c r="BJ333" s="15" t="s">
        <v>90</v>
      </c>
      <c r="BK333" s="223">
        <f>ROUND(I333*H333,2)</f>
        <v>0</v>
      </c>
      <c r="BL333" s="15" t="s">
        <v>153</v>
      </c>
      <c r="BM333" s="222" t="s">
        <v>795</v>
      </c>
    </row>
    <row r="334" spans="1:51" s="12" customFormat="1" ht="12">
      <c r="A334" s="12"/>
      <c r="B334" s="229"/>
      <c r="C334" s="230"/>
      <c r="D334" s="224" t="s">
        <v>223</v>
      </c>
      <c r="E334" s="231" t="s">
        <v>1</v>
      </c>
      <c r="F334" s="232" t="s">
        <v>796</v>
      </c>
      <c r="G334" s="230"/>
      <c r="H334" s="231" t="s">
        <v>1</v>
      </c>
      <c r="I334" s="233"/>
      <c r="J334" s="230"/>
      <c r="K334" s="230"/>
      <c r="L334" s="234"/>
      <c r="M334" s="235"/>
      <c r="N334" s="236"/>
      <c r="O334" s="236"/>
      <c r="P334" s="236"/>
      <c r="Q334" s="236"/>
      <c r="R334" s="236"/>
      <c r="S334" s="236"/>
      <c r="T334" s="237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38" t="s">
        <v>223</v>
      </c>
      <c r="AU334" s="238" t="s">
        <v>90</v>
      </c>
      <c r="AV334" s="12" t="s">
        <v>90</v>
      </c>
      <c r="AW334" s="12" t="s">
        <v>38</v>
      </c>
      <c r="AX334" s="12" t="s">
        <v>82</v>
      </c>
      <c r="AY334" s="238" t="s">
        <v>154</v>
      </c>
    </row>
    <row r="335" spans="1:51" s="13" customFormat="1" ht="12">
      <c r="A335" s="13"/>
      <c r="B335" s="239"/>
      <c r="C335" s="240"/>
      <c r="D335" s="224" t="s">
        <v>223</v>
      </c>
      <c r="E335" s="241" t="s">
        <v>797</v>
      </c>
      <c r="F335" s="242" t="s">
        <v>798</v>
      </c>
      <c r="G335" s="240"/>
      <c r="H335" s="243">
        <v>10.48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223</v>
      </c>
      <c r="AU335" s="249" t="s">
        <v>90</v>
      </c>
      <c r="AV335" s="13" t="s">
        <v>162</v>
      </c>
      <c r="AW335" s="13" t="s">
        <v>38</v>
      </c>
      <c r="AX335" s="13" t="s">
        <v>90</v>
      </c>
      <c r="AY335" s="249" t="s">
        <v>154</v>
      </c>
    </row>
    <row r="336" spans="1:65" s="2" customFormat="1" ht="14.4" customHeight="1">
      <c r="A336" s="37"/>
      <c r="B336" s="38"/>
      <c r="C336" s="210" t="s">
        <v>799</v>
      </c>
      <c r="D336" s="210" t="s">
        <v>155</v>
      </c>
      <c r="E336" s="211" t="s">
        <v>800</v>
      </c>
      <c r="F336" s="212" t="s">
        <v>801</v>
      </c>
      <c r="G336" s="213" t="s">
        <v>220</v>
      </c>
      <c r="H336" s="214">
        <v>176.816</v>
      </c>
      <c r="I336" s="215"/>
      <c r="J336" s="216">
        <f>ROUND(I336*H336,2)</f>
        <v>0</v>
      </c>
      <c r="K336" s="217"/>
      <c r="L336" s="43"/>
      <c r="M336" s="218" t="s">
        <v>1</v>
      </c>
      <c r="N336" s="219" t="s">
        <v>47</v>
      </c>
      <c r="O336" s="90"/>
      <c r="P336" s="220">
        <f>O336*H336</f>
        <v>0</v>
      </c>
      <c r="Q336" s="220">
        <v>2E-05</v>
      </c>
      <c r="R336" s="220">
        <f>Q336*H336</f>
        <v>0.0035363200000000003</v>
      </c>
      <c r="S336" s="220">
        <v>0</v>
      </c>
      <c r="T336" s="22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2" t="s">
        <v>153</v>
      </c>
      <c r="AT336" s="222" t="s">
        <v>155</v>
      </c>
      <c r="AU336" s="222" t="s">
        <v>90</v>
      </c>
      <c r="AY336" s="15" t="s">
        <v>154</v>
      </c>
      <c r="BE336" s="223">
        <f>IF(N336="základní",J336,0)</f>
        <v>0</v>
      </c>
      <c r="BF336" s="223">
        <f>IF(N336="snížená",J336,0)</f>
        <v>0</v>
      </c>
      <c r="BG336" s="223">
        <f>IF(N336="zákl. přenesená",J336,0)</f>
        <v>0</v>
      </c>
      <c r="BH336" s="223">
        <f>IF(N336="sníž. přenesená",J336,0)</f>
        <v>0</v>
      </c>
      <c r="BI336" s="223">
        <f>IF(N336="nulová",J336,0)</f>
        <v>0</v>
      </c>
      <c r="BJ336" s="15" t="s">
        <v>90</v>
      </c>
      <c r="BK336" s="223">
        <f>ROUND(I336*H336,2)</f>
        <v>0</v>
      </c>
      <c r="BL336" s="15" t="s">
        <v>153</v>
      </c>
      <c r="BM336" s="222" t="s">
        <v>802</v>
      </c>
    </row>
    <row r="337" spans="1:51" s="13" customFormat="1" ht="12">
      <c r="A337" s="13"/>
      <c r="B337" s="239"/>
      <c r="C337" s="240"/>
      <c r="D337" s="224" t="s">
        <v>223</v>
      </c>
      <c r="E337" s="241" t="s">
        <v>803</v>
      </c>
      <c r="F337" s="242" t="s">
        <v>804</v>
      </c>
      <c r="G337" s="240"/>
      <c r="H337" s="243">
        <v>176.816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223</v>
      </c>
      <c r="AU337" s="249" t="s">
        <v>90</v>
      </c>
      <c r="AV337" s="13" t="s">
        <v>162</v>
      </c>
      <c r="AW337" s="13" t="s">
        <v>38</v>
      </c>
      <c r="AX337" s="13" t="s">
        <v>90</v>
      </c>
      <c r="AY337" s="249" t="s">
        <v>154</v>
      </c>
    </row>
    <row r="338" spans="1:65" s="2" customFormat="1" ht="14.4" customHeight="1">
      <c r="A338" s="37"/>
      <c r="B338" s="38"/>
      <c r="C338" s="210" t="s">
        <v>805</v>
      </c>
      <c r="D338" s="210" t="s">
        <v>155</v>
      </c>
      <c r="E338" s="211" t="s">
        <v>806</v>
      </c>
      <c r="F338" s="212" t="s">
        <v>807</v>
      </c>
      <c r="G338" s="213" t="s">
        <v>220</v>
      </c>
      <c r="H338" s="214">
        <v>434.76</v>
      </c>
      <c r="I338" s="215"/>
      <c r="J338" s="216">
        <f>ROUND(I338*H338,2)</f>
        <v>0</v>
      </c>
      <c r="K338" s="217"/>
      <c r="L338" s="43"/>
      <c r="M338" s="218" t="s">
        <v>1</v>
      </c>
      <c r="N338" s="219" t="s">
        <v>47</v>
      </c>
      <c r="O338" s="90"/>
      <c r="P338" s="220">
        <f>O338*H338</f>
        <v>0</v>
      </c>
      <c r="Q338" s="220">
        <v>0.00184</v>
      </c>
      <c r="R338" s="220">
        <f>Q338*H338</f>
        <v>0.7999584</v>
      </c>
      <c r="S338" s="220">
        <v>0</v>
      </c>
      <c r="T338" s="22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2" t="s">
        <v>153</v>
      </c>
      <c r="AT338" s="222" t="s">
        <v>155</v>
      </c>
      <c r="AU338" s="222" t="s">
        <v>90</v>
      </c>
      <c r="AY338" s="15" t="s">
        <v>154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5" t="s">
        <v>90</v>
      </c>
      <c r="BK338" s="223">
        <f>ROUND(I338*H338,2)</f>
        <v>0</v>
      </c>
      <c r="BL338" s="15" t="s">
        <v>153</v>
      </c>
      <c r="BM338" s="222" t="s">
        <v>808</v>
      </c>
    </row>
    <row r="339" spans="1:47" s="2" customFormat="1" ht="12">
      <c r="A339" s="37"/>
      <c r="B339" s="38"/>
      <c r="C339" s="39"/>
      <c r="D339" s="224" t="s">
        <v>160</v>
      </c>
      <c r="E339" s="39"/>
      <c r="F339" s="225" t="s">
        <v>809</v>
      </c>
      <c r="G339" s="39"/>
      <c r="H339" s="39"/>
      <c r="I339" s="226"/>
      <c r="J339" s="39"/>
      <c r="K339" s="39"/>
      <c r="L339" s="43"/>
      <c r="M339" s="227"/>
      <c r="N339" s="228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160</v>
      </c>
      <c r="AU339" s="15" t="s">
        <v>90</v>
      </c>
    </row>
    <row r="340" spans="1:51" s="12" customFormat="1" ht="12">
      <c r="A340" s="12"/>
      <c r="B340" s="229"/>
      <c r="C340" s="230"/>
      <c r="D340" s="224" t="s">
        <v>223</v>
      </c>
      <c r="E340" s="231" t="s">
        <v>1</v>
      </c>
      <c r="F340" s="232" t="s">
        <v>810</v>
      </c>
      <c r="G340" s="230"/>
      <c r="H340" s="231" t="s">
        <v>1</v>
      </c>
      <c r="I340" s="233"/>
      <c r="J340" s="230"/>
      <c r="K340" s="230"/>
      <c r="L340" s="234"/>
      <c r="M340" s="235"/>
      <c r="N340" s="236"/>
      <c r="O340" s="236"/>
      <c r="P340" s="236"/>
      <c r="Q340" s="236"/>
      <c r="R340" s="236"/>
      <c r="S340" s="236"/>
      <c r="T340" s="237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238" t="s">
        <v>223</v>
      </c>
      <c r="AU340" s="238" t="s">
        <v>90</v>
      </c>
      <c r="AV340" s="12" t="s">
        <v>90</v>
      </c>
      <c r="AW340" s="12" t="s">
        <v>38</v>
      </c>
      <c r="AX340" s="12" t="s">
        <v>82</v>
      </c>
      <c r="AY340" s="238" t="s">
        <v>154</v>
      </c>
    </row>
    <row r="341" spans="1:51" s="13" customFormat="1" ht="12">
      <c r="A341" s="13"/>
      <c r="B341" s="239"/>
      <c r="C341" s="240"/>
      <c r="D341" s="224" t="s">
        <v>223</v>
      </c>
      <c r="E341" s="241" t="s">
        <v>811</v>
      </c>
      <c r="F341" s="242" t="s">
        <v>812</v>
      </c>
      <c r="G341" s="240"/>
      <c r="H341" s="243">
        <v>17.64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223</v>
      </c>
      <c r="AU341" s="249" t="s">
        <v>90</v>
      </c>
      <c r="AV341" s="13" t="s">
        <v>162</v>
      </c>
      <c r="AW341" s="13" t="s">
        <v>38</v>
      </c>
      <c r="AX341" s="13" t="s">
        <v>82</v>
      </c>
      <c r="AY341" s="249" t="s">
        <v>154</v>
      </c>
    </row>
    <row r="342" spans="1:51" s="13" customFormat="1" ht="12">
      <c r="A342" s="13"/>
      <c r="B342" s="239"/>
      <c r="C342" s="240"/>
      <c r="D342" s="224" t="s">
        <v>223</v>
      </c>
      <c r="E342" s="241" t="s">
        <v>813</v>
      </c>
      <c r="F342" s="242" t="s">
        <v>814</v>
      </c>
      <c r="G342" s="240"/>
      <c r="H342" s="243">
        <v>14.4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223</v>
      </c>
      <c r="AU342" s="249" t="s">
        <v>90</v>
      </c>
      <c r="AV342" s="13" t="s">
        <v>162</v>
      </c>
      <c r="AW342" s="13" t="s">
        <v>38</v>
      </c>
      <c r="AX342" s="13" t="s">
        <v>82</v>
      </c>
      <c r="AY342" s="249" t="s">
        <v>154</v>
      </c>
    </row>
    <row r="343" spans="1:51" s="13" customFormat="1" ht="12">
      <c r="A343" s="13"/>
      <c r="B343" s="239"/>
      <c r="C343" s="240"/>
      <c r="D343" s="224" t="s">
        <v>223</v>
      </c>
      <c r="E343" s="241" t="s">
        <v>815</v>
      </c>
      <c r="F343" s="242" t="s">
        <v>816</v>
      </c>
      <c r="G343" s="240"/>
      <c r="H343" s="243">
        <v>6.24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223</v>
      </c>
      <c r="AU343" s="249" t="s">
        <v>90</v>
      </c>
      <c r="AV343" s="13" t="s">
        <v>162</v>
      </c>
      <c r="AW343" s="13" t="s">
        <v>38</v>
      </c>
      <c r="AX343" s="13" t="s">
        <v>82</v>
      </c>
      <c r="AY343" s="249" t="s">
        <v>154</v>
      </c>
    </row>
    <row r="344" spans="1:51" s="13" customFormat="1" ht="12">
      <c r="A344" s="13"/>
      <c r="B344" s="239"/>
      <c r="C344" s="240"/>
      <c r="D344" s="224" t="s">
        <v>223</v>
      </c>
      <c r="E344" s="241" t="s">
        <v>817</v>
      </c>
      <c r="F344" s="242" t="s">
        <v>818</v>
      </c>
      <c r="G344" s="240"/>
      <c r="H344" s="243">
        <v>261.12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223</v>
      </c>
      <c r="AU344" s="249" t="s">
        <v>90</v>
      </c>
      <c r="AV344" s="13" t="s">
        <v>162</v>
      </c>
      <c r="AW344" s="13" t="s">
        <v>38</v>
      </c>
      <c r="AX344" s="13" t="s">
        <v>82</v>
      </c>
      <c r="AY344" s="249" t="s">
        <v>154</v>
      </c>
    </row>
    <row r="345" spans="1:51" s="13" customFormat="1" ht="12">
      <c r="A345" s="13"/>
      <c r="B345" s="239"/>
      <c r="C345" s="240"/>
      <c r="D345" s="224" t="s">
        <v>223</v>
      </c>
      <c r="E345" s="241" t="s">
        <v>819</v>
      </c>
      <c r="F345" s="242" t="s">
        <v>820</v>
      </c>
      <c r="G345" s="240"/>
      <c r="H345" s="243">
        <v>21.44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223</v>
      </c>
      <c r="AU345" s="249" t="s">
        <v>90</v>
      </c>
      <c r="AV345" s="13" t="s">
        <v>162</v>
      </c>
      <c r="AW345" s="13" t="s">
        <v>38</v>
      </c>
      <c r="AX345" s="13" t="s">
        <v>82</v>
      </c>
      <c r="AY345" s="249" t="s">
        <v>154</v>
      </c>
    </row>
    <row r="346" spans="1:51" s="13" customFormat="1" ht="12">
      <c r="A346" s="13"/>
      <c r="B346" s="239"/>
      <c r="C346" s="240"/>
      <c r="D346" s="224" t="s">
        <v>223</v>
      </c>
      <c r="E346" s="241" t="s">
        <v>821</v>
      </c>
      <c r="F346" s="242" t="s">
        <v>822</v>
      </c>
      <c r="G346" s="240"/>
      <c r="H346" s="243">
        <v>74.24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9" t="s">
        <v>223</v>
      </c>
      <c r="AU346" s="249" t="s">
        <v>90</v>
      </c>
      <c r="AV346" s="13" t="s">
        <v>162</v>
      </c>
      <c r="AW346" s="13" t="s">
        <v>38</v>
      </c>
      <c r="AX346" s="13" t="s">
        <v>82</v>
      </c>
      <c r="AY346" s="249" t="s">
        <v>154</v>
      </c>
    </row>
    <row r="347" spans="1:51" s="13" customFormat="1" ht="12">
      <c r="A347" s="13"/>
      <c r="B347" s="239"/>
      <c r="C347" s="240"/>
      <c r="D347" s="224" t="s">
        <v>223</v>
      </c>
      <c r="E347" s="241" t="s">
        <v>823</v>
      </c>
      <c r="F347" s="242" t="s">
        <v>824</v>
      </c>
      <c r="G347" s="240"/>
      <c r="H347" s="243">
        <v>15.36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223</v>
      </c>
      <c r="AU347" s="249" t="s">
        <v>90</v>
      </c>
      <c r="AV347" s="13" t="s">
        <v>162</v>
      </c>
      <c r="AW347" s="13" t="s">
        <v>38</v>
      </c>
      <c r="AX347" s="13" t="s">
        <v>82</v>
      </c>
      <c r="AY347" s="249" t="s">
        <v>154</v>
      </c>
    </row>
    <row r="348" spans="1:51" s="13" customFormat="1" ht="12">
      <c r="A348" s="13"/>
      <c r="B348" s="239"/>
      <c r="C348" s="240"/>
      <c r="D348" s="224" t="s">
        <v>223</v>
      </c>
      <c r="E348" s="241" t="s">
        <v>825</v>
      </c>
      <c r="F348" s="242" t="s">
        <v>826</v>
      </c>
      <c r="G348" s="240"/>
      <c r="H348" s="243">
        <v>20.52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223</v>
      </c>
      <c r="AU348" s="249" t="s">
        <v>90</v>
      </c>
      <c r="AV348" s="13" t="s">
        <v>162</v>
      </c>
      <c r="AW348" s="13" t="s">
        <v>38</v>
      </c>
      <c r="AX348" s="13" t="s">
        <v>82</v>
      </c>
      <c r="AY348" s="249" t="s">
        <v>154</v>
      </c>
    </row>
    <row r="349" spans="1:51" s="13" customFormat="1" ht="12">
      <c r="A349" s="13"/>
      <c r="B349" s="239"/>
      <c r="C349" s="240"/>
      <c r="D349" s="224" t="s">
        <v>223</v>
      </c>
      <c r="E349" s="241" t="s">
        <v>827</v>
      </c>
      <c r="F349" s="242" t="s">
        <v>828</v>
      </c>
      <c r="G349" s="240"/>
      <c r="H349" s="243">
        <v>3.8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223</v>
      </c>
      <c r="AU349" s="249" t="s">
        <v>90</v>
      </c>
      <c r="AV349" s="13" t="s">
        <v>162</v>
      </c>
      <c r="AW349" s="13" t="s">
        <v>38</v>
      </c>
      <c r="AX349" s="13" t="s">
        <v>82</v>
      </c>
      <c r="AY349" s="249" t="s">
        <v>154</v>
      </c>
    </row>
    <row r="350" spans="1:51" s="13" customFormat="1" ht="12">
      <c r="A350" s="13"/>
      <c r="B350" s="239"/>
      <c r="C350" s="240"/>
      <c r="D350" s="224" t="s">
        <v>223</v>
      </c>
      <c r="E350" s="241" t="s">
        <v>829</v>
      </c>
      <c r="F350" s="242" t="s">
        <v>830</v>
      </c>
      <c r="G350" s="240"/>
      <c r="H350" s="243">
        <v>434.76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223</v>
      </c>
      <c r="AU350" s="249" t="s">
        <v>90</v>
      </c>
      <c r="AV350" s="13" t="s">
        <v>162</v>
      </c>
      <c r="AW350" s="13" t="s">
        <v>38</v>
      </c>
      <c r="AX350" s="13" t="s">
        <v>90</v>
      </c>
      <c r="AY350" s="249" t="s">
        <v>154</v>
      </c>
    </row>
    <row r="351" spans="1:65" s="2" customFormat="1" ht="24.15" customHeight="1">
      <c r="A351" s="37"/>
      <c r="B351" s="38"/>
      <c r="C351" s="210" t="s">
        <v>831</v>
      </c>
      <c r="D351" s="210" t="s">
        <v>155</v>
      </c>
      <c r="E351" s="211" t="s">
        <v>832</v>
      </c>
      <c r="F351" s="212" t="s">
        <v>833</v>
      </c>
      <c r="G351" s="213" t="s">
        <v>486</v>
      </c>
      <c r="H351" s="214">
        <v>17.955</v>
      </c>
      <c r="I351" s="215"/>
      <c r="J351" s="216">
        <f>ROUND(I351*H351,2)</f>
        <v>0</v>
      </c>
      <c r="K351" s="217"/>
      <c r="L351" s="43"/>
      <c r="M351" s="218" t="s">
        <v>1</v>
      </c>
      <c r="N351" s="219" t="s">
        <v>47</v>
      </c>
      <c r="O351" s="90"/>
      <c r="P351" s="220">
        <f>O351*H351</f>
        <v>0</v>
      </c>
      <c r="Q351" s="220">
        <v>1.04877</v>
      </c>
      <c r="R351" s="220">
        <f>Q351*H351</f>
        <v>18.830665349999997</v>
      </c>
      <c r="S351" s="220">
        <v>0</v>
      </c>
      <c r="T351" s="22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2" t="s">
        <v>153</v>
      </c>
      <c r="AT351" s="222" t="s">
        <v>155</v>
      </c>
      <c r="AU351" s="222" t="s">
        <v>90</v>
      </c>
      <c r="AY351" s="15" t="s">
        <v>154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5" t="s">
        <v>90</v>
      </c>
      <c r="BK351" s="223">
        <f>ROUND(I351*H351,2)</f>
        <v>0</v>
      </c>
      <c r="BL351" s="15" t="s">
        <v>153</v>
      </c>
      <c r="BM351" s="222" t="s">
        <v>834</v>
      </c>
    </row>
    <row r="352" spans="1:51" s="13" customFormat="1" ht="12">
      <c r="A352" s="13"/>
      <c r="B352" s="239"/>
      <c r="C352" s="240"/>
      <c r="D352" s="224" t="s">
        <v>223</v>
      </c>
      <c r="E352" s="241" t="s">
        <v>835</v>
      </c>
      <c r="F352" s="242" t="s">
        <v>836</v>
      </c>
      <c r="G352" s="240"/>
      <c r="H352" s="243">
        <v>17.955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223</v>
      </c>
      <c r="AU352" s="249" t="s">
        <v>90</v>
      </c>
      <c r="AV352" s="13" t="s">
        <v>162</v>
      </c>
      <c r="AW352" s="13" t="s">
        <v>38</v>
      </c>
      <c r="AX352" s="13" t="s">
        <v>90</v>
      </c>
      <c r="AY352" s="249" t="s">
        <v>154</v>
      </c>
    </row>
    <row r="353" spans="1:65" s="2" customFormat="1" ht="76.35" customHeight="1">
      <c r="A353" s="37"/>
      <c r="B353" s="38"/>
      <c r="C353" s="210" t="s">
        <v>837</v>
      </c>
      <c r="D353" s="210" t="s">
        <v>155</v>
      </c>
      <c r="E353" s="211" t="s">
        <v>838</v>
      </c>
      <c r="F353" s="212" t="s">
        <v>839</v>
      </c>
      <c r="G353" s="213" t="s">
        <v>324</v>
      </c>
      <c r="H353" s="214">
        <v>97.15</v>
      </c>
      <c r="I353" s="215"/>
      <c r="J353" s="216">
        <f>ROUND(I353*H353,2)</f>
        <v>0</v>
      </c>
      <c r="K353" s="217"/>
      <c r="L353" s="43"/>
      <c r="M353" s="218" t="s">
        <v>1</v>
      </c>
      <c r="N353" s="219" t="s">
        <v>47</v>
      </c>
      <c r="O353" s="90"/>
      <c r="P353" s="220">
        <f>O353*H353</f>
        <v>0</v>
      </c>
      <c r="Q353" s="220">
        <v>2.88016</v>
      </c>
      <c r="R353" s="220">
        <f>Q353*H353</f>
        <v>279.807544</v>
      </c>
      <c r="S353" s="220">
        <v>0</v>
      </c>
      <c r="T353" s="221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22" t="s">
        <v>153</v>
      </c>
      <c r="AT353" s="222" t="s">
        <v>155</v>
      </c>
      <c r="AU353" s="222" t="s">
        <v>90</v>
      </c>
      <c r="AY353" s="15" t="s">
        <v>154</v>
      </c>
      <c r="BE353" s="223">
        <f>IF(N353="základní",J353,0)</f>
        <v>0</v>
      </c>
      <c r="BF353" s="223">
        <f>IF(N353="snížená",J353,0)</f>
        <v>0</v>
      </c>
      <c r="BG353" s="223">
        <f>IF(N353="zákl. přenesená",J353,0)</f>
        <v>0</v>
      </c>
      <c r="BH353" s="223">
        <f>IF(N353="sníž. přenesená",J353,0)</f>
        <v>0</v>
      </c>
      <c r="BI353" s="223">
        <f>IF(N353="nulová",J353,0)</f>
        <v>0</v>
      </c>
      <c r="BJ353" s="15" t="s">
        <v>90</v>
      </c>
      <c r="BK353" s="223">
        <f>ROUND(I353*H353,2)</f>
        <v>0</v>
      </c>
      <c r="BL353" s="15" t="s">
        <v>153</v>
      </c>
      <c r="BM353" s="222" t="s">
        <v>840</v>
      </c>
    </row>
    <row r="354" spans="1:47" s="2" customFormat="1" ht="12">
      <c r="A354" s="37"/>
      <c r="B354" s="38"/>
      <c r="C354" s="39"/>
      <c r="D354" s="224" t="s">
        <v>160</v>
      </c>
      <c r="E354" s="39"/>
      <c r="F354" s="225" t="s">
        <v>841</v>
      </c>
      <c r="G354" s="39"/>
      <c r="H354" s="39"/>
      <c r="I354" s="226"/>
      <c r="J354" s="39"/>
      <c r="K354" s="39"/>
      <c r="L354" s="43"/>
      <c r="M354" s="227"/>
      <c r="N354" s="228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5" t="s">
        <v>160</v>
      </c>
      <c r="AU354" s="15" t="s">
        <v>90</v>
      </c>
    </row>
    <row r="355" spans="1:65" s="2" customFormat="1" ht="24.15" customHeight="1">
      <c r="A355" s="37"/>
      <c r="B355" s="38"/>
      <c r="C355" s="210" t="s">
        <v>842</v>
      </c>
      <c r="D355" s="210" t="s">
        <v>155</v>
      </c>
      <c r="E355" s="211" t="s">
        <v>843</v>
      </c>
      <c r="F355" s="212" t="s">
        <v>844</v>
      </c>
      <c r="G355" s="213" t="s">
        <v>324</v>
      </c>
      <c r="H355" s="214">
        <v>371.908</v>
      </c>
      <c r="I355" s="215"/>
      <c r="J355" s="216">
        <f>ROUND(I355*H355,2)</f>
        <v>0</v>
      </c>
      <c r="K355" s="217"/>
      <c r="L355" s="43"/>
      <c r="M355" s="218" t="s">
        <v>1</v>
      </c>
      <c r="N355" s="219" t="s">
        <v>47</v>
      </c>
      <c r="O355" s="90"/>
      <c r="P355" s="220">
        <f>O355*H355</f>
        <v>0</v>
      </c>
      <c r="Q355" s="220">
        <v>2.45329</v>
      </c>
      <c r="R355" s="220">
        <f>Q355*H355</f>
        <v>912.3981773200001</v>
      </c>
      <c r="S355" s="220">
        <v>0</v>
      </c>
      <c r="T355" s="22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22" t="s">
        <v>153</v>
      </c>
      <c r="AT355" s="222" t="s">
        <v>155</v>
      </c>
      <c r="AU355" s="222" t="s">
        <v>90</v>
      </c>
      <c r="AY355" s="15" t="s">
        <v>154</v>
      </c>
      <c r="BE355" s="223">
        <f>IF(N355="základní",J355,0)</f>
        <v>0</v>
      </c>
      <c r="BF355" s="223">
        <f>IF(N355="snížená",J355,0)</f>
        <v>0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15" t="s">
        <v>90</v>
      </c>
      <c r="BK355" s="223">
        <f>ROUND(I355*H355,2)</f>
        <v>0</v>
      </c>
      <c r="BL355" s="15" t="s">
        <v>153</v>
      </c>
      <c r="BM355" s="222" t="s">
        <v>845</v>
      </c>
    </row>
    <row r="356" spans="1:47" s="2" customFormat="1" ht="12">
      <c r="A356" s="37"/>
      <c r="B356" s="38"/>
      <c r="C356" s="39"/>
      <c r="D356" s="224" t="s">
        <v>160</v>
      </c>
      <c r="E356" s="39"/>
      <c r="F356" s="225" t="s">
        <v>846</v>
      </c>
      <c r="G356" s="39"/>
      <c r="H356" s="39"/>
      <c r="I356" s="226"/>
      <c r="J356" s="39"/>
      <c r="K356" s="39"/>
      <c r="L356" s="43"/>
      <c r="M356" s="227"/>
      <c r="N356" s="228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5" t="s">
        <v>160</v>
      </c>
      <c r="AU356" s="15" t="s">
        <v>90</v>
      </c>
    </row>
    <row r="357" spans="1:51" s="12" customFormat="1" ht="12">
      <c r="A357" s="12"/>
      <c r="B357" s="229"/>
      <c r="C357" s="230"/>
      <c r="D357" s="224" t="s">
        <v>223</v>
      </c>
      <c r="E357" s="231" t="s">
        <v>1</v>
      </c>
      <c r="F357" s="232" t="s">
        <v>847</v>
      </c>
      <c r="G357" s="230"/>
      <c r="H357" s="231" t="s">
        <v>1</v>
      </c>
      <c r="I357" s="233"/>
      <c r="J357" s="230"/>
      <c r="K357" s="230"/>
      <c r="L357" s="234"/>
      <c r="M357" s="235"/>
      <c r="N357" s="236"/>
      <c r="O357" s="236"/>
      <c r="P357" s="236"/>
      <c r="Q357" s="236"/>
      <c r="R357" s="236"/>
      <c r="S357" s="236"/>
      <c r="T357" s="237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238" t="s">
        <v>223</v>
      </c>
      <c r="AU357" s="238" t="s">
        <v>90</v>
      </c>
      <c r="AV357" s="12" t="s">
        <v>90</v>
      </c>
      <c r="AW357" s="12" t="s">
        <v>38</v>
      </c>
      <c r="AX357" s="12" t="s">
        <v>82</v>
      </c>
      <c r="AY357" s="238" t="s">
        <v>154</v>
      </c>
    </row>
    <row r="358" spans="1:51" s="13" customFormat="1" ht="12">
      <c r="A358" s="13"/>
      <c r="B358" s="239"/>
      <c r="C358" s="240"/>
      <c r="D358" s="224" t="s">
        <v>223</v>
      </c>
      <c r="E358" s="241" t="s">
        <v>848</v>
      </c>
      <c r="F358" s="242" t="s">
        <v>849</v>
      </c>
      <c r="G358" s="240"/>
      <c r="H358" s="243">
        <v>162.8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223</v>
      </c>
      <c r="AU358" s="249" t="s">
        <v>90</v>
      </c>
      <c r="AV358" s="13" t="s">
        <v>162</v>
      </c>
      <c r="AW358" s="13" t="s">
        <v>38</v>
      </c>
      <c r="AX358" s="13" t="s">
        <v>82</v>
      </c>
      <c r="AY358" s="249" t="s">
        <v>154</v>
      </c>
    </row>
    <row r="359" spans="1:51" s="13" customFormat="1" ht="12">
      <c r="A359" s="13"/>
      <c r="B359" s="239"/>
      <c r="C359" s="240"/>
      <c r="D359" s="224" t="s">
        <v>223</v>
      </c>
      <c r="E359" s="241" t="s">
        <v>850</v>
      </c>
      <c r="F359" s="242" t="s">
        <v>851</v>
      </c>
      <c r="G359" s="240"/>
      <c r="H359" s="243">
        <v>29.6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223</v>
      </c>
      <c r="AU359" s="249" t="s">
        <v>90</v>
      </c>
      <c r="AV359" s="13" t="s">
        <v>162</v>
      </c>
      <c r="AW359" s="13" t="s">
        <v>38</v>
      </c>
      <c r="AX359" s="13" t="s">
        <v>82</v>
      </c>
      <c r="AY359" s="249" t="s">
        <v>154</v>
      </c>
    </row>
    <row r="360" spans="1:51" s="13" customFormat="1" ht="12">
      <c r="A360" s="13"/>
      <c r="B360" s="239"/>
      <c r="C360" s="240"/>
      <c r="D360" s="224" t="s">
        <v>223</v>
      </c>
      <c r="E360" s="241" t="s">
        <v>852</v>
      </c>
      <c r="F360" s="242" t="s">
        <v>853</v>
      </c>
      <c r="G360" s="240"/>
      <c r="H360" s="243">
        <v>12.403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223</v>
      </c>
      <c r="AU360" s="249" t="s">
        <v>90</v>
      </c>
      <c r="AV360" s="13" t="s">
        <v>162</v>
      </c>
      <c r="AW360" s="13" t="s">
        <v>38</v>
      </c>
      <c r="AX360" s="13" t="s">
        <v>82</v>
      </c>
      <c r="AY360" s="249" t="s">
        <v>154</v>
      </c>
    </row>
    <row r="361" spans="1:51" s="13" customFormat="1" ht="12">
      <c r="A361" s="13"/>
      <c r="B361" s="239"/>
      <c r="C361" s="240"/>
      <c r="D361" s="224" t="s">
        <v>223</v>
      </c>
      <c r="E361" s="241" t="s">
        <v>854</v>
      </c>
      <c r="F361" s="242" t="s">
        <v>855</v>
      </c>
      <c r="G361" s="240"/>
      <c r="H361" s="243">
        <v>24.48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223</v>
      </c>
      <c r="AU361" s="249" t="s">
        <v>90</v>
      </c>
      <c r="AV361" s="13" t="s">
        <v>162</v>
      </c>
      <c r="AW361" s="13" t="s">
        <v>38</v>
      </c>
      <c r="AX361" s="13" t="s">
        <v>82</v>
      </c>
      <c r="AY361" s="249" t="s">
        <v>154</v>
      </c>
    </row>
    <row r="362" spans="1:51" s="13" customFormat="1" ht="12">
      <c r="A362" s="13"/>
      <c r="B362" s="239"/>
      <c r="C362" s="240"/>
      <c r="D362" s="224" t="s">
        <v>223</v>
      </c>
      <c r="E362" s="241" t="s">
        <v>856</v>
      </c>
      <c r="F362" s="242" t="s">
        <v>857</v>
      </c>
      <c r="G362" s="240"/>
      <c r="H362" s="243">
        <v>20.336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223</v>
      </c>
      <c r="AU362" s="249" t="s">
        <v>90</v>
      </c>
      <c r="AV362" s="13" t="s">
        <v>162</v>
      </c>
      <c r="AW362" s="13" t="s">
        <v>38</v>
      </c>
      <c r="AX362" s="13" t="s">
        <v>82</v>
      </c>
      <c r="AY362" s="249" t="s">
        <v>154</v>
      </c>
    </row>
    <row r="363" spans="1:51" s="13" customFormat="1" ht="12">
      <c r="A363" s="13"/>
      <c r="B363" s="239"/>
      <c r="C363" s="240"/>
      <c r="D363" s="224" t="s">
        <v>223</v>
      </c>
      <c r="E363" s="241" t="s">
        <v>858</v>
      </c>
      <c r="F363" s="242" t="s">
        <v>859</v>
      </c>
      <c r="G363" s="240"/>
      <c r="H363" s="243">
        <v>7.198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223</v>
      </c>
      <c r="AU363" s="249" t="s">
        <v>90</v>
      </c>
      <c r="AV363" s="13" t="s">
        <v>162</v>
      </c>
      <c r="AW363" s="13" t="s">
        <v>38</v>
      </c>
      <c r="AX363" s="13" t="s">
        <v>82</v>
      </c>
      <c r="AY363" s="249" t="s">
        <v>154</v>
      </c>
    </row>
    <row r="364" spans="1:51" s="13" customFormat="1" ht="12">
      <c r="A364" s="13"/>
      <c r="B364" s="239"/>
      <c r="C364" s="240"/>
      <c r="D364" s="224" t="s">
        <v>223</v>
      </c>
      <c r="E364" s="241" t="s">
        <v>860</v>
      </c>
      <c r="F364" s="242" t="s">
        <v>861</v>
      </c>
      <c r="G364" s="240"/>
      <c r="H364" s="243">
        <v>8.462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9" t="s">
        <v>223</v>
      </c>
      <c r="AU364" s="249" t="s">
        <v>90</v>
      </c>
      <c r="AV364" s="13" t="s">
        <v>162</v>
      </c>
      <c r="AW364" s="13" t="s">
        <v>38</v>
      </c>
      <c r="AX364" s="13" t="s">
        <v>82</v>
      </c>
      <c r="AY364" s="249" t="s">
        <v>154</v>
      </c>
    </row>
    <row r="365" spans="1:51" s="13" customFormat="1" ht="12">
      <c r="A365" s="13"/>
      <c r="B365" s="239"/>
      <c r="C365" s="240"/>
      <c r="D365" s="224" t="s">
        <v>223</v>
      </c>
      <c r="E365" s="241" t="s">
        <v>862</v>
      </c>
      <c r="F365" s="242" t="s">
        <v>863</v>
      </c>
      <c r="G365" s="240"/>
      <c r="H365" s="243">
        <v>3.599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223</v>
      </c>
      <c r="AU365" s="249" t="s">
        <v>90</v>
      </c>
      <c r="AV365" s="13" t="s">
        <v>162</v>
      </c>
      <c r="AW365" s="13" t="s">
        <v>38</v>
      </c>
      <c r="AX365" s="13" t="s">
        <v>82</v>
      </c>
      <c r="AY365" s="249" t="s">
        <v>154</v>
      </c>
    </row>
    <row r="366" spans="1:51" s="13" customFormat="1" ht="12">
      <c r="A366" s="13"/>
      <c r="B366" s="239"/>
      <c r="C366" s="240"/>
      <c r="D366" s="224" t="s">
        <v>223</v>
      </c>
      <c r="E366" s="241" t="s">
        <v>864</v>
      </c>
      <c r="F366" s="242" t="s">
        <v>865</v>
      </c>
      <c r="G366" s="240"/>
      <c r="H366" s="243">
        <v>24.48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223</v>
      </c>
      <c r="AU366" s="249" t="s">
        <v>90</v>
      </c>
      <c r="AV366" s="13" t="s">
        <v>162</v>
      </c>
      <c r="AW366" s="13" t="s">
        <v>38</v>
      </c>
      <c r="AX366" s="13" t="s">
        <v>82</v>
      </c>
      <c r="AY366" s="249" t="s">
        <v>154</v>
      </c>
    </row>
    <row r="367" spans="1:51" s="12" customFormat="1" ht="12">
      <c r="A367" s="12"/>
      <c r="B367" s="229"/>
      <c r="C367" s="230"/>
      <c r="D367" s="224" t="s">
        <v>223</v>
      </c>
      <c r="E367" s="231" t="s">
        <v>1</v>
      </c>
      <c r="F367" s="232" t="s">
        <v>866</v>
      </c>
      <c r="G367" s="230"/>
      <c r="H367" s="231" t="s">
        <v>1</v>
      </c>
      <c r="I367" s="233"/>
      <c r="J367" s="230"/>
      <c r="K367" s="230"/>
      <c r="L367" s="234"/>
      <c r="M367" s="235"/>
      <c r="N367" s="236"/>
      <c r="O367" s="236"/>
      <c r="P367" s="236"/>
      <c r="Q367" s="236"/>
      <c r="R367" s="236"/>
      <c r="S367" s="236"/>
      <c r="T367" s="237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38" t="s">
        <v>223</v>
      </c>
      <c r="AU367" s="238" t="s">
        <v>90</v>
      </c>
      <c r="AV367" s="12" t="s">
        <v>90</v>
      </c>
      <c r="AW367" s="12" t="s">
        <v>38</v>
      </c>
      <c r="AX367" s="12" t="s">
        <v>82</v>
      </c>
      <c r="AY367" s="238" t="s">
        <v>154</v>
      </c>
    </row>
    <row r="368" spans="1:51" s="13" customFormat="1" ht="12">
      <c r="A368" s="13"/>
      <c r="B368" s="239"/>
      <c r="C368" s="240"/>
      <c r="D368" s="224" t="s">
        <v>223</v>
      </c>
      <c r="E368" s="241" t="s">
        <v>867</v>
      </c>
      <c r="F368" s="242" t="s">
        <v>868</v>
      </c>
      <c r="G368" s="240"/>
      <c r="H368" s="243">
        <v>62.4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223</v>
      </c>
      <c r="AU368" s="249" t="s">
        <v>90</v>
      </c>
      <c r="AV368" s="13" t="s">
        <v>162</v>
      </c>
      <c r="AW368" s="13" t="s">
        <v>38</v>
      </c>
      <c r="AX368" s="13" t="s">
        <v>82</v>
      </c>
      <c r="AY368" s="249" t="s">
        <v>154</v>
      </c>
    </row>
    <row r="369" spans="1:51" s="13" customFormat="1" ht="12">
      <c r="A369" s="13"/>
      <c r="B369" s="239"/>
      <c r="C369" s="240"/>
      <c r="D369" s="224" t="s">
        <v>223</v>
      </c>
      <c r="E369" s="241" t="s">
        <v>869</v>
      </c>
      <c r="F369" s="242" t="s">
        <v>870</v>
      </c>
      <c r="G369" s="240"/>
      <c r="H369" s="243">
        <v>4.44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9" t="s">
        <v>223</v>
      </c>
      <c r="AU369" s="249" t="s">
        <v>90</v>
      </c>
      <c r="AV369" s="13" t="s">
        <v>162</v>
      </c>
      <c r="AW369" s="13" t="s">
        <v>38</v>
      </c>
      <c r="AX369" s="13" t="s">
        <v>82</v>
      </c>
      <c r="AY369" s="249" t="s">
        <v>154</v>
      </c>
    </row>
    <row r="370" spans="1:51" s="13" customFormat="1" ht="12">
      <c r="A370" s="13"/>
      <c r="B370" s="239"/>
      <c r="C370" s="240"/>
      <c r="D370" s="224" t="s">
        <v>223</v>
      </c>
      <c r="E370" s="241" t="s">
        <v>871</v>
      </c>
      <c r="F370" s="242" t="s">
        <v>872</v>
      </c>
      <c r="G370" s="240"/>
      <c r="H370" s="243">
        <v>8.191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223</v>
      </c>
      <c r="AU370" s="249" t="s">
        <v>90</v>
      </c>
      <c r="AV370" s="13" t="s">
        <v>162</v>
      </c>
      <c r="AW370" s="13" t="s">
        <v>38</v>
      </c>
      <c r="AX370" s="13" t="s">
        <v>82</v>
      </c>
      <c r="AY370" s="249" t="s">
        <v>154</v>
      </c>
    </row>
    <row r="371" spans="1:51" s="13" customFormat="1" ht="12">
      <c r="A371" s="13"/>
      <c r="B371" s="239"/>
      <c r="C371" s="240"/>
      <c r="D371" s="224" t="s">
        <v>223</v>
      </c>
      <c r="E371" s="241" t="s">
        <v>873</v>
      </c>
      <c r="F371" s="242" t="s">
        <v>874</v>
      </c>
      <c r="G371" s="240"/>
      <c r="H371" s="243">
        <v>3.519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223</v>
      </c>
      <c r="AU371" s="249" t="s">
        <v>90</v>
      </c>
      <c r="AV371" s="13" t="s">
        <v>162</v>
      </c>
      <c r="AW371" s="13" t="s">
        <v>38</v>
      </c>
      <c r="AX371" s="13" t="s">
        <v>82</v>
      </c>
      <c r="AY371" s="249" t="s">
        <v>154</v>
      </c>
    </row>
    <row r="372" spans="1:51" s="13" customFormat="1" ht="12">
      <c r="A372" s="13"/>
      <c r="B372" s="239"/>
      <c r="C372" s="240"/>
      <c r="D372" s="224" t="s">
        <v>223</v>
      </c>
      <c r="E372" s="241" t="s">
        <v>875</v>
      </c>
      <c r="F372" s="242" t="s">
        <v>876</v>
      </c>
      <c r="G372" s="240"/>
      <c r="H372" s="243">
        <v>371.908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223</v>
      </c>
      <c r="AU372" s="249" t="s">
        <v>90</v>
      </c>
      <c r="AV372" s="13" t="s">
        <v>162</v>
      </c>
      <c r="AW372" s="13" t="s">
        <v>38</v>
      </c>
      <c r="AX372" s="13" t="s">
        <v>90</v>
      </c>
      <c r="AY372" s="249" t="s">
        <v>154</v>
      </c>
    </row>
    <row r="373" spans="1:65" s="2" customFormat="1" ht="24.15" customHeight="1">
      <c r="A373" s="37"/>
      <c r="B373" s="38"/>
      <c r="C373" s="210" t="s">
        <v>877</v>
      </c>
      <c r="D373" s="210" t="s">
        <v>155</v>
      </c>
      <c r="E373" s="211" t="s">
        <v>878</v>
      </c>
      <c r="F373" s="212" t="s">
        <v>879</v>
      </c>
      <c r="G373" s="213" t="s">
        <v>220</v>
      </c>
      <c r="H373" s="214">
        <v>1900.772</v>
      </c>
      <c r="I373" s="215"/>
      <c r="J373" s="216">
        <f>ROUND(I373*H373,2)</f>
        <v>0</v>
      </c>
      <c r="K373" s="217"/>
      <c r="L373" s="43"/>
      <c r="M373" s="218" t="s">
        <v>1</v>
      </c>
      <c r="N373" s="219" t="s">
        <v>47</v>
      </c>
      <c r="O373" s="90"/>
      <c r="P373" s="220">
        <f>O373*H373</f>
        <v>0</v>
      </c>
      <c r="Q373" s="220">
        <v>0.00237</v>
      </c>
      <c r="R373" s="220">
        <f>Q373*H373</f>
        <v>4.5048296400000005</v>
      </c>
      <c r="S373" s="220">
        <v>0</v>
      </c>
      <c r="T373" s="221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2" t="s">
        <v>153</v>
      </c>
      <c r="AT373" s="222" t="s">
        <v>155</v>
      </c>
      <c r="AU373" s="222" t="s">
        <v>90</v>
      </c>
      <c r="AY373" s="15" t="s">
        <v>154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5" t="s">
        <v>90</v>
      </c>
      <c r="BK373" s="223">
        <f>ROUND(I373*H373,2)</f>
        <v>0</v>
      </c>
      <c r="BL373" s="15" t="s">
        <v>153</v>
      </c>
      <c r="BM373" s="222" t="s">
        <v>880</v>
      </c>
    </row>
    <row r="374" spans="1:65" s="2" customFormat="1" ht="24.15" customHeight="1">
      <c r="A374" s="37"/>
      <c r="B374" s="38"/>
      <c r="C374" s="210" t="s">
        <v>881</v>
      </c>
      <c r="D374" s="210" t="s">
        <v>155</v>
      </c>
      <c r="E374" s="211" t="s">
        <v>882</v>
      </c>
      <c r="F374" s="212" t="s">
        <v>883</v>
      </c>
      <c r="G374" s="213" t="s">
        <v>220</v>
      </c>
      <c r="H374" s="214">
        <v>1900.772</v>
      </c>
      <c r="I374" s="215"/>
      <c r="J374" s="216">
        <f>ROUND(I374*H374,2)</f>
        <v>0</v>
      </c>
      <c r="K374" s="217"/>
      <c r="L374" s="43"/>
      <c r="M374" s="218" t="s">
        <v>1</v>
      </c>
      <c r="N374" s="219" t="s">
        <v>47</v>
      </c>
      <c r="O374" s="90"/>
      <c r="P374" s="220">
        <f>O374*H374</f>
        <v>0</v>
      </c>
      <c r="Q374" s="220">
        <v>0</v>
      </c>
      <c r="R374" s="220">
        <f>Q374*H374</f>
        <v>0</v>
      </c>
      <c r="S374" s="220">
        <v>0</v>
      </c>
      <c r="T374" s="221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2" t="s">
        <v>153</v>
      </c>
      <c r="AT374" s="222" t="s">
        <v>155</v>
      </c>
      <c r="AU374" s="222" t="s">
        <v>90</v>
      </c>
      <c r="AY374" s="15" t="s">
        <v>154</v>
      </c>
      <c r="BE374" s="223">
        <f>IF(N374="základní",J374,0)</f>
        <v>0</v>
      </c>
      <c r="BF374" s="223">
        <f>IF(N374="snížená",J374,0)</f>
        <v>0</v>
      </c>
      <c r="BG374" s="223">
        <f>IF(N374="zákl. přenesená",J374,0)</f>
        <v>0</v>
      </c>
      <c r="BH374" s="223">
        <f>IF(N374="sníž. přenesená",J374,0)</f>
        <v>0</v>
      </c>
      <c r="BI374" s="223">
        <f>IF(N374="nulová",J374,0)</f>
        <v>0</v>
      </c>
      <c r="BJ374" s="15" t="s">
        <v>90</v>
      </c>
      <c r="BK374" s="223">
        <f>ROUND(I374*H374,2)</f>
        <v>0</v>
      </c>
      <c r="BL374" s="15" t="s">
        <v>153</v>
      </c>
      <c r="BM374" s="222" t="s">
        <v>884</v>
      </c>
    </row>
    <row r="375" spans="1:51" s="13" customFormat="1" ht="12">
      <c r="A375" s="13"/>
      <c r="B375" s="239"/>
      <c r="C375" s="240"/>
      <c r="D375" s="224" t="s">
        <v>223</v>
      </c>
      <c r="E375" s="241" t="s">
        <v>885</v>
      </c>
      <c r="F375" s="242" t="s">
        <v>886</v>
      </c>
      <c r="G375" s="240"/>
      <c r="H375" s="243">
        <v>1900.772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223</v>
      </c>
      <c r="AU375" s="249" t="s">
        <v>90</v>
      </c>
      <c r="AV375" s="13" t="s">
        <v>162</v>
      </c>
      <c r="AW375" s="13" t="s">
        <v>38</v>
      </c>
      <c r="AX375" s="13" t="s">
        <v>90</v>
      </c>
      <c r="AY375" s="249" t="s">
        <v>154</v>
      </c>
    </row>
    <row r="376" spans="1:65" s="2" customFormat="1" ht="24.15" customHeight="1">
      <c r="A376" s="37"/>
      <c r="B376" s="38"/>
      <c r="C376" s="210" t="s">
        <v>887</v>
      </c>
      <c r="D376" s="210" t="s">
        <v>155</v>
      </c>
      <c r="E376" s="211" t="s">
        <v>888</v>
      </c>
      <c r="F376" s="212" t="s">
        <v>889</v>
      </c>
      <c r="G376" s="213" t="s">
        <v>486</v>
      </c>
      <c r="H376" s="214">
        <v>45.975</v>
      </c>
      <c r="I376" s="215"/>
      <c r="J376" s="216">
        <f>ROUND(I376*H376,2)</f>
        <v>0</v>
      </c>
      <c r="K376" s="217"/>
      <c r="L376" s="43"/>
      <c r="M376" s="218" t="s">
        <v>1</v>
      </c>
      <c r="N376" s="219" t="s">
        <v>47</v>
      </c>
      <c r="O376" s="90"/>
      <c r="P376" s="220">
        <f>O376*H376</f>
        <v>0</v>
      </c>
      <c r="Q376" s="220">
        <v>1.05388</v>
      </c>
      <c r="R376" s="220">
        <f>Q376*H376</f>
        <v>48.452132999999996</v>
      </c>
      <c r="S376" s="220">
        <v>0</v>
      </c>
      <c r="T376" s="22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22" t="s">
        <v>153</v>
      </c>
      <c r="AT376" s="222" t="s">
        <v>155</v>
      </c>
      <c r="AU376" s="222" t="s">
        <v>90</v>
      </c>
      <c r="AY376" s="15" t="s">
        <v>154</v>
      </c>
      <c r="BE376" s="223">
        <f>IF(N376="základní",J376,0)</f>
        <v>0</v>
      </c>
      <c r="BF376" s="223">
        <f>IF(N376="snížená",J376,0)</f>
        <v>0</v>
      </c>
      <c r="BG376" s="223">
        <f>IF(N376="zákl. přenesená",J376,0)</f>
        <v>0</v>
      </c>
      <c r="BH376" s="223">
        <f>IF(N376="sníž. přenesená",J376,0)</f>
        <v>0</v>
      </c>
      <c r="BI376" s="223">
        <f>IF(N376="nulová",J376,0)</f>
        <v>0</v>
      </c>
      <c r="BJ376" s="15" t="s">
        <v>90</v>
      </c>
      <c r="BK376" s="223">
        <f>ROUND(I376*H376,2)</f>
        <v>0</v>
      </c>
      <c r="BL376" s="15" t="s">
        <v>153</v>
      </c>
      <c r="BM376" s="222" t="s">
        <v>890</v>
      </c>
    </row>
    <row r="377" spans="1:47" s="2" customFormat="1" ht="12">
      <c r="A377" s="37"/>
      <c r="B377" s="38"/>
      <c r="C377" s="39"/>
      <c r="D377" s="224" t="s">
        <v>160</v>
      </c>
      <c r="E377" s="39"/>
      <c r="F377" s="225" t="s">
        <v>891</v>
      </c>
      <c r="G377" s="39"/>
      <c r="H377" s="39"/>
      <c r="I377" s="226"/>
      <c r="J377" s="39"/>
      <c r="K377" s="39"/>
      <c r="L377" s="43"/>
      <c r="M377" s="227"/>
      <c r="N377" s="228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5" t="s">
        <v>160</v>
      </c>
      <c r="AU377" s="15" t="s">
        <v>90</v>
      </c>
    </row>
    <row r="378" spans="1:65" s="2" customFormat="1" ht="24.15" customHeight="1">
      <c r="A378" s="37"/>
      <c r="B378" s="38"/>
      <c r="C378" s="210" t="s">
        <v>892</v>
      </c>
      <c r="D378" s="210" t="s">
        <v>155</v>
      </c>
      <c r="E378" s="211" t="s">
        <v>893</v>
      </c>
      <c r="F378" s="212" t="s">
        <v>894</v>
      </c>
      <c r="G378" s="213" t="s">
        <v>324</v>
      </c>
      <c r="H378" s="214">
        <v>1.461</v>
      </c>
      <c r="I378" s="215"/>
      <c r="J378" s="216">
        <f>ROUND(I378*H378,2)</f>
        <v>0</v>
      </c>
      <c r="K378" s="217"/>
      <c r="L378" s="43"/>
      <c r="M378" s="218" t="s">
        <v>1</v>
      </c>
      <c r="N378" s="219" t="s">
        <v>47</v>
      </c>
      <c r="O378" s="90"/>
      <c r="P378" s="220">
        <f>O378*H378</f>
        <v>0</v>
      </c>
      <c r="Q378" s="220">
        <v>2.4533</v>
      </c>
      <c r="R378" s="220">
        <f>Q378*H378</f>
        <v>3.5842713</v>
      </c>
      <c r="S378" s="220">
        <v>0</v>
      </c>
      <c r="T378" s="22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2" t="s">
        <v>153</v>
      </c>
      <c r="AT378" s="222" t="s">
        <v>155</v>
      </c>
      <c r="AU378" s="222" t="s">
        <v>90</v>
      </c>
      <c r="AY378" s="15" t="s">
        <v>154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5" t="s">
        <v>90</v>
      </c>
      <c r="BK378" s="223">
        <f>ROUND(I378*H378,2)</f>
        <v>0</v>
      </c>
      <c r="BL378" s="15" t="s">
        <v>153</v>
      </c>
      <c r="BM378" s="222" t="s">
        <v>895</v>
      </c>
    </row>
    <row r="379" spans="1:51" s="13" customFormat="1" ht="12">
      <c r="A379" s="13"/>
      <c r="B379" s="239"/>
      <c r="C379" s="240"/>
      <c r="D379" s="224" t="s">
        <v>223</v>
      </c>
      <c r="E379" s="241" t="s">
        <v>896</v>
      </c>
      <c r="F379" s="242" t="s">
        <v>897</v>
      </c>
      <c r="G379" s="240"/>
      <c r="H379" s="243">
        <v>1.461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9" t="s">
        <v>223</v>
      </c>
      <c r="AU379" s="249" t="s">
        <v>90</v>
      </c>
      <c r="AV379" s="13" t="s">
        <v>162</v>
      </c>
      <c r="AW379" s="13" t="s">
        <v>38</v>
      </c>
      <c r="AX379" s="13" t="s">
        <v>90</v>
      </c>
      <c r="AY379" s="249" t="s">
        <v>154</v>
      </c>
    </row>
    <row r="380" spans="1:65" s="2" customFormat="1" ht="24.15" customHeight="1">
      <c r="A380" s="37"/>
      <c r="B380" s="38"/>
      <c r="C380" s="210" t="s">
        <v>898</v>
      </c>
      <c r="D380" s="210" t="s">
        <v>155</v>
      </c>
      <c r="E380" s="211" t="s">
        <v>899</v>
      </c>
      <c r="F380" s="212" t="s">
        <v>900</v>
      </c>
      <c r="G380" s="213" t="s">
        <v>253</v>
      </c>
      <c r="H380" s="214">
        <v>29.4</v>
      </c>
      <c r="I380" s="215"/>
      <c r="J380" s="216">
        <f>ROUND(I380*H380,2)</f>
        <v>0</v>
      </c>
      <c r="K380" s="217"/>
      <c r="L380" s="43"/>
      <c r="M380" s="218" t="s">
        <v>1</v>
      </c>
      <c r="N380" s="219" t="s">
        <v>47</v>
      </c>
      <c r="O380" s="90"/>
      <c r="P380" s="220">
        <f>O380*H380</f>
        <v>0</v>
      </c>
      <c r="Q380" s="220">
        <v>0.00033</v>
      </c>
      <c r="R380" s="220">
        <f>Q380*H380</f>
        <v>0.009701999999999999</v>
      </c>
      <c r="S380" s="220">
        <v>0</v>
      </c>
      <c r="T380" s="221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2" t="s">
        <v>153</v>
      </c>
      <c r="AT380" s="222" t="s">
        <v>155</v>
      </c>
      <c r="AU380" s="222" t="s">
        <v>90</v>
      </c>
      <c r="AY380" s="15" t="s">
        <v>154</v>
      </c>
      <c r="BE380" s="223">
        <f>IF(N380="základní",J380,0)</f>
        <v>0</v>
      </c>
      <c r="BF380" s="223">
        <f>IF(N380="snížená",J380,0)</f>
        <v>0</v>
      </c>
      <c r="BG380" s="223">
        <f>IF(N380="zákl. přenesená",J380,0)</f>
        <v>0</v>
      </c>
      <c r="BH380" s="223">
        <f>IF(N380="sníž. přenesená",J380,0)</f>
        <v>0</v>
      </c>
      <c r="BI380" s="223">
        <f>IF(N380="nulová",J380,0)</f>
        <v>0</v>
      </c>
      <c r="BJ380" s="15" t="s">
        <v>90</v>
      </c>
      <c r="BK380" s="223">
        <f>ROUND(I380*H380,2)</f>
        <v>0</v>
      </c>
      <c r="BL380" s="15" t="s">
        <v>153</v>
      </c>
      <c r="BM380" s="222" t="s">
        <v>901</v>
      </c>
    </row>
    <row r="381" spans="1:65" s="2" customFormat="1" ht="14.4" customHeight="1">
      <c r="A381" s="37"/>
      <c r="B381" s="38"/>
      <c r="C381" s="255" t="s">
        <v>902</v>
      </c>
      <c r="D381" s="255" t="s">
        <v>253</v>
      </c>
      <c r="E381" s="256" t="s">
        <v>903</v>
      </c>
      <c r="F381" s="257" t="s">
        <v>904</v>
      </c>
      <c r="G381" s="258" t="s">
        <v>253</v>
      </c>
      <c r="H381" s="259">
        <v>9</v>
      </c>
      <c r="I381" s="260"/>
      <c r="J381" s="261">
        <f>ROUND(I381*H381,2)</f>
        <v>0</v>
      </c>
      <c r="K381" s="262"/>
      <c r="L381" s="263"/>
      <c r="M381" s="264" t="s">
        <v>1</v>
      </c>
      <c r="N381" s="265" t="s">
        <v>47</v>
      </c>
      <c r="O381" s="90"/>
      <c r="P381" s="220">
        <f>O381*H381</f>
        <v>0</v>
      </c>
      <c r="Q381" s="220">
        <v>0.0705</v>
      </c>
      <c r="R381" s="220">
        <f>Q381*H381</f>
        <v>0.6345</v>
      </c>
      <c r="S381" s="220">
        <v>0</v>
      </c>
      <c r="T381" s="22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2" t="s">
        <v>192</v>
      </c>
      <c r="AT381" s="222" t="s">
        <v>253</v>
      </c>
      <c r="AU381" s="222" t="s">
        <v>90</v>
      </c>
      <c r="AY381" s="15" t="s">
        <v>154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5" t="s">
        <v>90</v>
      </c>
      <c r="BK381" s="223">
        <f>ROUND(I381*H381,2)</f>
        <v>0</v>
      </c>
      <c r="BL381" s="15" t="s">
        <v>153</v>
      </c>
      <c r="BM381" s="222" t="s">
        <v>905</v>
      </c>
    </row>
    <row r="382" spans="1:47" s="2" customFormat="1" ht="12">
      <c r="A382" s="37"/>
      <c r="B382" s="38"/>
      <c r="C382" s="39"/>
      <c r="D382" s="224" t="s">
        <v>160</v>
      </c>
      <c r="E382" s="39"/>
      <c r="F382" s="225" t="s">
        <v>906</v>
      </c>
      <c r="G382" s="39"/>
      <c r="H382" s="39"/>
      <c r="I382" s="226"/>
      <c r="J382" s="39"/>
      <c r="K382" s="39"/>
      <c r="L382" s="43"/>
      <c r="M382" s="227"/>
      <c r="N382" s="228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5" t="s">
        <v>160</v>
      </c>
      <c r="AU382" s="15" t="s">
        <v>90</v>
      </c>
    </row>
    <row r="383" spans="1:51" s="13" customFormat="1" ht="12">
      <c r="A383" s="13"/>
      <c r="B383" s="239"/>
      <c r="C383" s="240"/>
      <c r="D383" s="224" t="s">
        <v>223</v>
      </c>
      <c r="E383" s="241" t="s">
        <v>907</v>
      </c>
      <c r="F383" s="242" t="s">
        <v>908</v>
      </c>
      <c r="G383" s="240"/>
      <c r="H383" s="243">
        <v>9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223</v>
      </c>
      <c r="AU383" s="249" t="s">
        <v>90</v>
      </c>
      <c r="AV383" s="13" t="s">
        <v>162</v>
      </c>
      <c r="AW383" s="13" t="s">
        <v>38</v>
      </c>
      <c r="AX383" s="13" t="s">
        <v>90</v>
      </c>
      <c r="AY383" s="249" t="s">
        <v>154</v>
      </c>
    </row>
    <row r="384" spans="1:65" s="2" customFormat="1" ht="24.15" customHeight="1">
      <c r="A384" s="37"/>
      <c r="B384" s="38"/>
      <c r="C384" s="255" t="s">
        <v>909</v>
      </c>
      <c r="D384" s="255" t="s">
        <v>253</v>
      </c>
      <c r="E384" s="256" t="s">
        <v>910</v>
      </c>
      <c r="F384" s="257" t="s">
        <v>911</v>
      </c>
      <c r="G384" s="258" t="s">
        <v>253</v>
      </c>
      <c r="H384" s="259">
        <v>20.4</v>
      </c>
      <c r="I384" s="260"/>
      <c r="J384" s="261">
        <f>ROUND(I384*H384,2)</f>
        <v>0</v>
      </c>
      <c r="K384" s="262"/>
      <c r="L384" s="263"/>
      <c r="M384" s="264" t="s">
        <v>1</v>
      </c>
      <c r="N384" s="265" t="s">
        <v>47</v>
      </c>
      <c r="O384" s="90"/>
      <c r="P384" s="220">
        <f>O384*H384</f>
        <v>0</v>
      </c>
      <c r="Q384" s="220">
        <v>0.065</v>
      </c>
      <c r="R384" s="220">
        <f>Q384*H384</f>
        <v>1.3259999999999998</v>
      </c>
      <c r="S384" s="220">
        <v>0</v>
      </c>
      <c r="T384" s="22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22" t="s">
        <v>192</v>
      </c>
      <c r="AT384" s="222" t="s">
        <v>253</v>
      </c>
      <c r="AU384" s="222" t="s">
        <v>90</v>
      </c>
      <c r="AY384" s="15" t="s">
        <v>154</v>
      </c>
      <c r="BE384" s="223">
        <f>IF(N384="základní",J384,0)</f>
        <v>0</v>
      </c>
      <c r="BF384" s="223">
        <f>IF(N384="snížená",J384,0)</f>
        <v>0</v>
      </c>
      <c r="BG384" s="223">
        <f>IF(N384="zákl. přenesená",J384,0)</f>
        <v>0</v>
      </c>
      <c r="BH384" s="223">
        <f>IF(N384="sníž. přenesená",J384,0)</f>
        <v>0</v>
      </c>
      <c r="BI384" s="223">
        <f>IF(N384="nulová",J384,0)</f>
        <v>0</v>
      </c>
      <c r="BJ384" s="15" t="s">
        <v>90</v>
      </c>
      <c r="BK384" s="223">
        <f>ROUND(I384*H384,2)</f>
        <v>0</v>
      </c>
      <c r="BL384" s="15" t="s">
        <v>153</v>
      </c>
      <c r="BM384" s="222" t="s">
        <v>912</v>
      </c>
    </row>
    <row r="385" spans="1:47" s="2" customFormat="1" ht="12">
      <c r="A385" s="37"/>
      <c r="B385" s="38"/>
      <c r="C385" s="39"/>
      <c r="D385" s="224" t="s">
        <v>160</v>
      </c>
      <c r="E385" s="39"/>
      <c r="F385" s="225" t="s">
        <v>913</v>
      </c>
      <c r="G385" s="39"/>
      <c r="H385" s="39"/>
      <c r="I385" s="226"/>
      <c r="J385" s="39"/>
      <c r="K385" s="39"/>
      <c r="L385" s="43"/>
      <c r="M385" s="227"/>
      <c r="N385" s="228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5" t="s">
        <v>160</v>
      </c>
      <c r="AU385" s="15" t="s">
        <v>90</v>
      </c>
    </row>
    <row r="386" spans="1:51" s="13" customFormat="1" ht="12">
      <c r="A386" s="13"/>
      <c r="B386" s="239"/>
      <c r="C386" s="240"/>
      <c r="D386" s="224" t="s">
        <v>223</v>
      </c>
      <c r="E386" s="241" t="s">
        <v>914</v>
      </c>
      <c r="F386" s="242" t="s">
        <v>915</v>
      </c>
      <c r="G386" s="240"/>
      <c r="H386" s="243">
        <v>20.4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223</v>
      </c>
      <c r="AU386" s="249" t="s">
        <v>90</v>
      </c>
      <c r="AV386" s="13" t="s">
        <v>162</v>
      </c>
      <c r="AW386" s="13" t="s">
        <v>38</v>
      </c>
      <c r="AX386" s="13" t="s">
        <v>90</v>
      </c>
      <c r="AY386" s="249" t="s">
        <v>154</v>
      </c>
    </row>
    <row r="387" spans="1:63" s="11" customFormat="1" ht="25.9" customHeight="1">
      <c r="A387" s="11"/>
      <c r="B387" s="196"/>
      <c r="C387" s="197"/>
      <c r="D387" s="198" t="s">
        <v>81</v>
      </c>
      <c r="E387" s="199" t="s">
        <v>153</v>
      </c>
      <c r="F387" s="199" t="s">
        <v>916</v>
      </c>
      <c r="G387" s="197"/>
      <c r="H387" s="197"/>
      <c r="I387" s="200"/>
      <c r="J387" s="201">
        <f>BK387</f>
        <v>0</v>
      </c>
      <c r="K387" s="197"/>
      <c r="L387" s="202"/>
      <c r="M387" s="203"/>
      <c r="N387" s="204"/>
      <c r="O387" s="204"/>
      <c r="P387" s="205">
        <f>SUM(P388:P453)</f>
        <v>0</v>
      </c>
      <c r="Q387" s="204"/>
      <c r="R387" s="205">
        <f>SUM(R388:R453)</f>
        <v>1235.61898609</v>
      </c>
      <c r="S387" s="204"/>
      <c r="T387" s="206">
        <f>SUM(T388:T453)</f>
        <v>0</v>
      </c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R387" s="207" t="s">
        <v>153</v>
      </c>
      <c r="AT387" s="208" t="s">
        <v>81</v>
      </c>
      <c r="AU387" s="208" t="s">
        <v>82</v>
      </c>
      <c r="AY387" s="207" t="s">
        <v>154</v>
      </c>
      <c r="BK387" s="209">
        <f>SUM(BK388:BK453)</f>
        <v>0</v>
      </c>
    </row>
    <row r="388" spans="1:65" s="2" customFormat="1" ht="37.8" customHeight="1">
      <c r="A388" s="37"/>
      <c r="B388" s="38"/>
      <c r="C388" s="210" t="s">
        <v>917</v>
      </c>
      <c r="D388" s="210" t="s">
        <v>155</v>
      </c>
      <c r="E388" s="211" t="s">
        <v>918</v>
      </c>
      <c r="F388" s="212" t="s">
        <v>919</v>
      </c>
      <c r="G388" s="213" t="s">
        <v>324</v>
      </c>
      <c r="H388" s="214">
        <v>131.03</v>
      </c>
      <c r="I388" s="215"/>
      <c r="J388" s="216">
        <f>ROUND(I388*H388,2)</f>
        <v>0</v>
      </c>
      <c r="K388" s="217"/>
      <c r="L388" s="43"/>
      <c r="M388" s="218" t="s">
        <v>1</v>
      </c>
      <c r="N388" s="219" t="s">
        <v>47</v>
      </c>
      <c r="O388" s="90"/>
      <c r="P388" s="220">
        <f>O388*H388</f>
        <v>0</v>
      </c>
      <c r="Q388" s="220">
        <v>2.45337</v>
      </c>
      <c r="R388" s="220">
        <f>Q388*H388</f>
        <v>321.4650711</v>
      </c>
      <c r="S388" s="220">
        <v>0</v>
      </c>
      <c r="T388" s="221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22" t="s">
        <v>153</v>
      </c>
      <c r="AT388" s="222" t="s">
        <v>155</v>
      </c>
      <c r="AU388" s="222" t="s">
        <v>90</v>
      </c>
      <c r="AY388" s="15" t="s">
        <v>154</v>
      </c>
      <c r="BE388" s="223">
        <f>IF(N388="základní",J388,0)</f>
        <v>0</v>
      </c>
      <c r="BF388" s="223">
        <f>IF(N388="snížená",J388,0)</f>
        <v>0</v>
      </c>
      <c r="BG388" s="223">
        <f>IF(N388="zákl. přenesená",J388,0)</f>
        <v>0</v>
      </c>
      <c r="BH388" s="223">
        <f>IF(N388="sníž. přenesená",J388,0)</f>
        <v>0</v>
      </c>
      <c r="BI388" s="223">
        <f>IF(N388="nulová",J388,0)</f>
        <v>0</v>
      </c>
      <c r="BJ388" s="15" t="s">
        <v>90</v>
      </c>
      <c r="BK388" s="223">
        <f>ROUND(I388*H388,2)</f>
        <v>0</v>
      </c>
      <c r="BL388" s="15" t="s">
        <v>153</v>
      </c>
      <c r="BM388" s="222" t="s">
        <v>920</v>
      </c>
    </row>
    <row r="389" spans="1:65" s="2" customFormat="1" ht="37.8" customHeight="1">
      <c r="A389" s="37"/>
      <c r="B389" s="38"/>
      <c r="C389" s="210" t="s">
        <v>921</v>
      </c>
      <c r="D389" s="210" t="s">
        <v>155</v>
      </c>
      <c r="E389" s="211" t="s">
        <v>922</v>
      </c>
      <c r="F389" s="212" t="s">
        <v>923</v>
      </c>
      <c r="G389" s="213" t="s">
        <v>486</v>
      </c>
      <c r="H389" s="214">
        <v>8.382</v>
      </c>
      <c r="I389" s="215"/>
      <c r="J389" s="216">
        <f>ROUND(I389*H389,2)</f>
        <v>0</v>
      </c>
      <c r="K389" s="217"/>
      <c r="L389" s="43"/>
      <c r="M389" s="218" t="s">
        <v>1</v>
      </c>
      <c r="N389" s="219" t="s">
        <v>47</v>
      </c>
      <c r="O389" s="90"/>
      <c r="P389" s="220">
        <f>O389*H389</f>
        <v>0</v>
      </c>
      <c r="Q389" s="220">
        <v>1.04887</v>
      </c>
      <c r="R389" s="220">
        <f>Q389*H389</f>
        <v>8.791628339999999</v>
      </c>
      <c r="S389" s="220">
        <v>0</v>
      </c>
      <c r="T389" s="22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2" t="s">
        <v>153</v>
      </c>
      <c r="AT389" s="222" t="s">
        <v>155</v>
      </c>
      <c r="AU389" s="222" t="s">
        <v>90</v>
      </c>
      <c r="AY389" s="15" t="s">
        <v>154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5" t="s">
        <v>90</v>
      </c>
      <c r="BK389" s="223">
        <f>ROUND(I389*H389,2)</f>
        <v>0</v>
      </c>
      <c r="BL389" s="15" t="s">
        <v>153</v>
      </c>
      <c r="BM389" s="222" t="s">
        <v>924</v>
      </c>
    </row>
    <row r="390" spans="1:47" s="2" customFormat="1" ht="12">
      <c r="A390" s="37"/>
      <c r="B390" s="38"/>
      <c r="C390" s="39"/>
      <c r="D390" s="224" t="s">
        <v>160</v>
      </c>
      <c r="E390" s="39"/>
      <c r="F390" s="225" t="s">
        <v>925</v>
      </c>
      <c r="G390" s="39"/>
      <c r="H390" s="39"/>
      <c r="I390" s="226"/>
      <c r="J390" s="39"/>
      <c r="K390" s="39"/>
      <c r="L390" s="43"/>
      <c r="M390" s="227"/>
      <c r="N390" s="228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5" t="s">
        <v>160</v>
      </c>
      <c r="AU390" s="15" t="s">
        <v>90</v>
      </c>
    </row>
    <row r="391" spans="1:65" s="2" customFormat="1" ht="37.8" customHeight="1">
      <c r="A391" s="37"/>
      <c r="B391" s="38"/>
      <c r="C391" s="210" t="s">
        <v>926</v>
      </c>
      <c r="D391" s="210" t="s">
        <v>155</v>
      </c>
      <c r="E391" s="211" t="s">
        <v>927</v>
      </c>
      <c r="F391" s="212" t="s">
        <v>928</v>
      </c>
      <c r="G391" s="213" t="s">
        <v>486</v>
      </c>
      <c r="H391" s="214">
        <v>7.945</v>
      </c>
      <c r="I391" s="215"/>
      <c r="J391" s="216">
        <f>ROUND(I391*H391,2)</f>
        <v>0</v>
      </c>
      <c r="K391" s="217"/>
      <c r="L391" s="43"/>
      <c r="M391" s="218" t="s">
        <v>1</v>
      </c>
      <c r="N391" s="219" t="s">
        <v>47</v>
      </c>
      <c r="O391" s="90"/>
      <c r="P391" s="220">
        <f>O391*H391</f>
        <v>0</v>
      </c>
      <c r="Q391" s="220">
        <v>1.06277</v>
      </c>
      <c r="R391" s="220">
        <f>Q391*H391</f>
        <v>8.44370765</v>
      </c>
      <c r="S391" s="220">
        <v>0</v>
      </c>
      <c r="T391" s="221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22" t="s">
        <v>153</v>
      </c>
      <c r="AT391" s="222" t="s">
        <v>155</v>
      </c>
      <c r="AU391" s="222" t="s">
        <v>90</v>
      </c>
      <c r="AY391" s="15" t="s">
        <v>154</v>
      </c>
      <c r="BE391" s="223">
        <f>IF(N391="základní",J391,0)</f>
        <v>0</v>
      </c>
      <c r="BF391" s="223">
        <f>IF(N391="snížená",J391,0)</f>
        <v>0</v>
      </c>
      <c r="BG391" s="223">
        <f>IF(N391="zákl. přenesená",J391,0)</f>
        <v>0</v>
      </c>
      <c r="BH391" s="223">
        <f>IF(N391="sníž. přenesená",J391,0)</f>
        <v>0</v>
      </c>
      <c r="BI391" s="223">
        <f>IF(N391="nulová",J391,0)</f>
        <v>0</v>
      </c>
      <c r="BJ391" s="15" t="s">
        <v>90</v>
      </c>
      <c r="BK391" s="223">
        <f>ROUND(I391*H391,2)</f>
        <v>0</v>
      </c>
      <c r="BL391" s="15" t="s">
        <v>153</v>
      </c>
      <c r="BM391" s="222" t="s">
        <v>929</v>
      </c>
    </row>
    <row r="392" spans="1:65" s="2" customFormat="1" ht="37.8" customHeight="1">
      <c r="A392" s="37"/>
      <c r="B392" s="38"/>
      <c r="C392" s="210" t="s">
        <v>930</v>
      </c>
      <c r="D392" s="210" t="s">
        <v>155</v>
      </c>
      <c r="E392" s="211" t="s">
        <v>931</v>
      </c>
      <c r="F392" s="212" t="s">
        <v>932</v>
      </c>
      <c r="G392" s="213" t="s">
        <v>220</v>
      </c>
      <c r="H392" s="214">
        <v>232.377</v>
      </c>
      <c r="I392" s="215"/>
      <c r="J392" s="216">
        <f>ROUND(I392*H392,2)</f>
        <v>0</v>
      </c>
      <c r="K392" s="217"/>
      <c r="L392" s="43"/>
      <c r="M392" s="218" t="s">
        <v>1</v>
      </c>
      <c r="N392" s="219" t="s">
        <v>47</v>
      </c>
      <c r="O392" s="90"/>
      <c r="P392" s="220">
        <f>O392*H392</f>
        <v>0</v>
      </c>
      <c r="Q392" s="220">
        <v>0.01282</v>
      </c>
      <c r="R392" s="220">
        <f>Q392*H392</f>
        <v>2.97907314</v>
      </c>
      <c r="S392" s="220">
        <v>0</v>
      </c>
      <c r="T392" s="22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2" t="s">
        <v>153</v>
      </c>
      <c r="AT392" s="222" t="s">
        <v>155</v>
      </c>
      <c r="AU392" s="222" t="s">
        <v>90</v>
      </c>
      <c r="AY392" s="15" t="s">
        <v>154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5" t="s">
        <v>90</v>
      </c>
      <c r="BK392" s="223">
        <f>ROUND(I392*H392,2)</f>
        <v>0</v>
      </c>
      <c r="BL392" s="15" t="s">
        <v>153</v>
      </c>
      <c r="BM392" s="222" t="s">
        <v>933</v>
      </c>
    </row>
    <row r="393" spans="1:65" s="2" customFormat="1" ht="37.8" customHeight="1">
      <c r="A393" s="37"/>
      <c r="B393" s="38"/>
      <c r="C393" s="210" t="s">
        <v>934</v>
      </c>
      <c r="D393" s="210" t="s">
        <v>155</v>
      </c>
      <c r="E393" s="211" t="s">
        <v>935</v>
      </c>
      <c r="F393" s="212" t="s">
        <v>936</v>
      </c>
      <c r="G393" s="213" t="s">
        <v>220</v>
      </c>
      <c r="H393" s="214">
        <v>232.377</v>
      </c>
      <c r="I393" s="215"/>
      <c r="J393" s="216">
        <f>ROUND(I393*H393,2)</f>
        <v>0</v>
      </c>
      <c r="K393" s="217"/>
      <c r="L393" s="43"/>
      <c r="M393" s="218" t="s">
        <v>1</v>
      </c>
      <c r="N393" s="219" t="s">
        <v>47</v>
      </c>
      <c r="O393" s="90"/>
      <c r="P393" s="220">
        <f>O393*H393</f>
        <v>0</v>
      </c>
      <c r="Q393" s="220">
        <v>0</v>
      </c>
      <c r="R393" s="220">
        <f>Q393*H393</f>
        <v>0</v>
      </c>
      <c r="S393" s="220">
        <v>0</v>
      </c>
      <c r="T393" s="221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22" t="s">
        <v>153</v>
      </c>
      <c r="AT393" s="222" t="s">
        <v>155</v>
      </c>
      <c r="AU393" s="222" t="s">
        <v>90</v>
      </c>
      <c r="AY393" s="15" t="s">
        <v>154</v>
      </c>
      <c r="BE393" s="223">
        <f>IF(N393="základní",J393,0)</f>
        <v>0</v>
      </c>
      <c r="BF393" s="223">
        <f>IF(N393="snížená",J393,0)</f>
        <v>0</v>
      </c>
      <c r="BG393" s="223">
        <f>IF(N393="zákl. přenesená",J393,0)</f>
        <v>0</v>
      </c>
      <c r="BH393" s="223">
        <f>IF(N393="sníž. přenesená",J393,0)</f>
        <v>0</v>
      </c>
      <c r="BI393" s="223">
        <f>IF(N393="nulová",J393,0)</f>
        <v>0</v>
      </c>
      <c r="BJ393" s="15" t="s">
        <v>90</v>
      </c>
      <c r="BK393" s="223">
        <f>ROUND(I393*H393,2)</f>
        <v>0</v>
      </c>
      <c r="BL393" s="15" t="s">
        <v>153</v>
      </c>
      <c r="BM393" s="222" t="s">
        <v>937</v>
      </c>
    </row>
    <row r="394" spans="1:51" s="13" customFormat="1" ht="12">
      <c r="A394" s="13"/>
      <c r="B394" s="239"/>
      <c r="C394" s="240"/>
      <c r="D394" s="224" t="s">
        <v>223</v>
      </c>
      <c r="E394" s="241" t="s">
        <v>938</v>
      </c>
      <c r="F394" s="242" t="s">
        <v>939</v>
      </c>
      <c r="G394" s="240"/>
      <c r="H394" s="243">
        <v>232.377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223</v>
      </c>
      <c r="AU394" s="249" t="s">
        <v>90</v>
      </c>
      <c r="AV394" s="13" t="s">
        <v>162</v>
      </c>
      <c r="AW394" s="13" t="s">
        <v>38</v>
      </c>
      <c r="AX394" s="13" t="s">
        <v>90</v>
      </c>
      <c r="AY394" s="249" t="s">
        <v>154</v>
      </c>
    </row>
    <row r="395" spans="1:65" s="2" customFormat="1" ht="24.15" customHeight="1">
      <c r="A395" s="37"/>
      <c r="B395" s="38"/>
      <c r="C395" s="210" t="s">
        <v>940</v>
      </c>
      <c r="D395" s="210" t="s">
        <v>155</v>
      </c>
      <c r="E395" s="211" t="s">
        <v>941</v>
      </c>
      <c r="F395" s="212" t="s">
        <v>942</v>
      </c>
      <c r="G395" s="213" t="s">
        <v>220</v>
      </c>
      <c r="H395" s="214">
        <v>824.8</v>
      </c>
      <c r="I395" s="215"/>
      <c r="J395" s="216">
        <f>ROUND(I395*H395,2)</f>
        <v>0</v>
      </c>
      <c r="K395" s="217"/>
      <c r="L395" s="43"/>
      <c r="M395" s="218" t="s">
        <v>1</v>
      </c>
      <c r="N395" s="219" t="s">
        <v>47</v>
      </c>
      <c r="O395" s="90"/>
      <c r="P395" s="220">
        <f>O395*H395</f>
        <v>0</v>
      </c>
      <c r="Q395" s="220">
        <v>0.2429</v>
      </c>
      <c r="R395" s="220">
        <f>Q395*H395</f>
        <v>200.34392</v>
      </c>
      <c r="S395" s="220">
        <v>0</v>
      </c>
      <c r="T395" s="22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2" t="s">
        <v>153</v>
      </c>
      <c r="AT395" s="222" t="s">
        <v>155</v>
      </c>
      <c r="AU395" s="222" t="s">
        <v>90</v>
      </c>
      <c r="AY395" s="15" t="s">
        <v>154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5" t="s">
        <v>90</v>
      </c>
      <c r="BK395" s="223">
        <f>ROUND(I395*H395,2)</f>
        <v>0</v>
      </c>
      <c r="BL395" s="15" t="s">
        <v>153</v>
      </c>
      <c r="BM395" s="222" t="s">
        <v>943</v>
      </c>
    </row>
    <row r="396" spans="1:47" s="2" customFormat="1" ht="12">
      <c r="A396" s="37"/>
      <c r="B396" s="38"/>
      <c r="C396" s="39"/>
      <c r="D396" s="224" t="s">
        <v>160</v>
      </c>
      <c r="E396" s="39"/>
      <c r="F396" s="225" t="s">
        <v>944</v>
      </c>
      <c r="G396" s="39"/>
      <c r="H396" s="39"/>
      <c r="I396" s="226"/>
      <c r="J396" s="39"/>
      <c r="K396" s="39"/>
      <c r="L396" s="43"/>
      <c r="M396" s="227"/>
      <c r="N396" s="228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5" t="s">
        <v>160</v>
      </c>
      <c r="AU396" s="15" t="s">
        <v>90</v>
      </c>
    </row>
    <row r="397" spans="1:51" s="13" customFormat="1" ht="12">
      <c r="A397" s="13"/>
      <c r="B397" s="239"/>
      <c r="C397" s="240"/>
      <c r="D397" s="224" t="s">
        <v>223</v>
      </c>
      <c r="E397" s="241" t="s">
        <v>945</v>
      </c>
      <c r="F397" s="242" t="s">
        <v>946</v>
      </c>
      <c r="G397" s="240"/>
      <c r="H397" s="243">
        <v>86.525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223</v>
      </c>
      <c r="AU397" s="249" t="s">
        <v>90</v>
      </c>
      <c r="AV397" s="13" t="s">
        <v>162</v>
      </c>
      <c r="AW397" s="13" t="s">
        <v>38</v>
      </c>
      <c r="AX397" s="13" t="s">
        <v>82</v>
      </c>
      <c r="AY397" s="249" t="s">
        <v>154</v>
      </c>
    </row>
    <row r="398" spans="1:51" s="13" customFormat="1" ht="12">
      <c r="A398" s="13"/>
      <c r="B398" s="239"/>
      <c r="C398" s="240"/>
      <c r="D398" s="224" t="s">
        <v>223</v>
      </c>
      <c r="E398" s="241" t="s">
        <v>947</v>
      </c>
      <c r="F398" s="242" t="s">
        <v>948</v>
      </c>
      <c r="G398" s="240"/>
      <c r="H398" s="243">
        <v>645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223</v>
      </c>
      <c r="AU398" s="249" t="s">
        <v>90</v>
      </c>
      <c r="AV398" s="13" t="s">
        <v>162</v>
      </c>
      <c r="AW398" s="13" t="s">
        <v>38</v>
      </c>
      <c r="AX398" s="13" t="s">
        <v>82</v>
      </c>
      <c r="AY398" s="249" t="s">
        <v>154</v>
      </c>
    </row>
    <row r="399" spans="1:51" s="13" customFormat="1" ht="12">
      <c r="A399" s="13"/>
      <c r="B399" s="239"/>
      <c r="C399" s="240"/>
      <c r="D399" s="224" t="s">
        <v>223</v>
      </c>
      <c r="E399" s="241" t="s">
        <v>949</v>
      </c>
      <c r="F399" s="242" t="s">
        <v>950</v>
      </c>
      <c r="G399" s="240"/>
      <c r="H399" s="243">
        <v>93.275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9" t="s">
        <v>223</v>
      </c>
      <c r="AU399" s="249" t="s">
        <v>90</v>
      </c>
      <c r="AV399" s="13" t="s">
        <v>162</v>
      </c>
      <c r="AW399" s="13" t="s">
        <v>38</v>
      </c>
      <c r="AX399" s="13" t="s">
        <v>82</v>
      </c>
      <c r="AY399" s="249" t="s">
        <v>154</v>
      </c>
    </row>
    <row r="400" spans="1:51" s="13" customFormat="1" ht="12">
      <c r="A400" s="13"/>
      <c r="B400" s="239"/>
      <c r="C400" s="240"/>
      <c r="D400" s="224" t="s">
        <v>223</v>
      </c>
      <c r="E400" s="241" t="s">
        <v>951</v>
      </c>
      <c r="F400" s="242" t="s">
        <v>952</v>
      </c>
      <c r="G400" s="240"/>
      <c r="H400" s="243">
        <v>824.8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223</v>
      </c>
      <c r="AU400" s="249" t="s">
        <v>90</v>
      </c>
      <c r="AV400" s="13" t="s">
        <v>162</v>
      </c>
      <c r="AW400" s="13" t="s">
        <v>38</v>
      </c>
      <c r="AX400" s="13" t="s">
        <v>90</v>
      </c>
      <c r="AY400" s="249" t="s">
        <v>154</v>
      </c>
    </row>
    <row r="401" spans="1:65" s="2" customFormat="1" ht="24.15" customHeight="1">
      <c r="A401" s="37"/>
      <c r="B401" s="38"/>
      <c r="C401" s="210" t="s">
        <v>953</v>
      </c>
      <c r="D401" s="210" t="s">
        <v>155</v>
      </c>
      <c r="E401" s="211" t="s">
        <v>954</v>
      </c>
      <c r="F401" s="212" t="s">
        <v>955</v>
      </c>
      <c r="G401" s="213" t="s">
        <v>220</v>
      </c>
      <c r="H401" s="214">
        <v>24</v>
      </c>
      <c r="I401" s="215"/>
      <c r="J401" s="216">
        <f>ROUND(I401*H401,2)</f>
        <v>0</v>
      </c>
      <c r="K401" s="217"/>
      <c r="L401" s="43"/>
      <c r="M401" s="218" t="s">
        <v>1</v>
      </c>
      <c r="N401" s="219" t="s">
        <v>47</v>
      </c>
      <c r="O401" s="90"/>
      <c r="P401" s="220">
        <f>O401*H401</f>
        <v>0</v>
      </c>
      <c r="Q401" s="220">
        <v>0</v>
      </c>
      <c r="R401" s="220">
        <f>Q401*H401</f>
        <v>0</v>
      </c>
      <c r="S401" s="220">
        <v>0</v>
      </c>
      <c r="T401" s="22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2" t="s">
        <v>153</v>
      </c>
      <c r="AT401" s="222" t="s">
        <v>155</v>
      </c>
      <c r="AU401" s="222" t="s">
        <v>90</v>
      </c>
      <c r="AY401" s="15" t="s">
        <v>154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15" t="s">
        <v>90</v>
      </c>
      <c r="BK401" s="223">
        <f>ROUND(I401*H401,2)</f>
        <v>0</v>
      </c>
      <c r="BL401" s="15" t="s">
        <v>153</v>
      </c>
      <c r="BM401" s="222" t="s">
        <v>956</v>
      </c>
    </row>
    <row r="402" spans="1:47" s="2" customFormat="1" ht="12">
      <c r="A402" s="37"/>
      <c r="B402" s="38"/>
      <c r="C402" s="39"/>
      <c r="D402" s="224" t="s">
        <v>160</v>
      </c>
      <c r="E402" s="39"/>
      <c r="F402" s="225" t="s">
        <v>957</v>
      </c>
      <c r="G402" s="39"/>
      <c r="H402" s="39"/>
      <c r="I402" s="226"/>
      <c r="J402" s="39"/>
      <c r="K402" s="39"/>
      <c r="L402" s="43"/>
      <c r="M402" s="227"/>
      <c r="N402" s="228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5" t="s">
        <v>160</v>
      </c>
      <c r="AU402" s="15" t="s">
        <v>90</v>
      </c>
    </row>
    <row r="403" spans="1:51" s="13" customFormat="1" ht="12">
      <c r="A403" s="13"/>
      <c r="B403" s="239"/>
      <c r="C403" s="240"/>
      <c r="D403" s="224" t="s">
        <v>223</v>
      </c>
      <c r="E403" s="241" t="s">
        <v>958</v>
      </c>
      <c r="F403" s="242" t="s">
        <v>959</v>
      </c>
      <c r="G403" s="240"/>
      <c r="H403" s="243">
        <v>24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223</v>
      </c>
      <c r="AU403" s="249" t="s">
        <v>90</v>
      </c>
      <c r="AV403" s="13" t="s">
        <v>162</v>
      </c>
      <c r="AW403" s="13" t="s">
        <v>38</v>
      </c>
      <c r="AX403" s="13" t="s">
        <v>82</v>
      </c>
      <c r="AY403" s="249" t="s">
        <v>154</v>
      </c>
    </row>
    <row r="404" spans="1:51" s="13" customFormat="1" ht="12">
      <c r="A404" s="13"/>
      <c r="B404" s="239"/>
      <c r="C404" s="240"/>
      <c r="D404" s="224" t="s">
        <v>223</v>
      </c>
      <c r="E404" s="241" t="s">
        <v>960</v>
      </c>
      <c r="F404" s="242" t="s">
        <v>961</v>
      </c>
      <c r="G404" s="240"/>
      <c r="H404" s="243">
        <v>24</v>
      </c>
      <c r="I404" s="244"/>
      <c r="J404" s="240"/>
      <c r="K404" s="240"/>
      <c r="L404" s="245"/>
      <c r="M404" s="246"/>
      <c r="N404" s="247"/>
      <c r="O404" s="247"/>
      <c r="P404" s="247"/>
      <c r="Q404" s="247"/>
      <c r="R404" s="247"/>
      <c r="S404" s="247"/>
      <c r="T404" s="24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9" t="s">
        <v>223</v>
      </c>
      <c r="AU404" s="249" t="s">
        <v>90</v>
      </c>
      <c r="AV404" s="13" t="s">
        <v>162</v>
      </c>
      <c r="AW404" s="13" t="s">
        <v>38</v>
      </c>
      <c r="AX404" s="13" t="s">
        <v>90</v>
      </c>
      <c r="AY404" s="249" t="s">
        <v>154</v>
      </c>
    </row>
    <row r="405" spans="1:65" s="2" customFormat="1" ht="24.15" customHeight="1">
      <c r="A405" s="37"/>
      <c r="B405" s="38"/>
      <c r="C405" s="210" t="s">
        <v>962</v>
      </c>
      <c r="D405" s="210" t="s">
        <v>155</v>
      </c>
      <c r="E405" s="211" t="s">
        <v>963</v>
      </c>
      <c r="F405" s="212" t="s">
        <v>964</v>
      </c>
      <c r="G405" s="213" t="s">
        <v>220</v>
      </c>
      <c r="H405" s="214">
        <v>1070.815</v>
      </c>
      <c r="I405" s="215"/>
      <c r="J405" s="216">
        <f>ROUND(I405*H405,2)</f>
        <v>0</v>
      </c>
      <c r="K405" s="217"/>
      <c r="L405" s="43"/>
      <c r="M405" s="218" t="s">
        <v>1</v>
      </c>
      <c r="N405" s="219" t="s">
        <v>47</v>
      </c>
      <c r="O405" s="90"/>
      <c r="P405" s="220">
        <f>O405*H405</f>
        <v>0</v>
      </c>
      <c r="Q405" s="220">
        <v>0</v>
      </c>
      <c r="R405" s="220">
        <f>Q405*H405</f>
        <v>0</v>
      </c>
      <c r="S405" s="220">
        <v>0</v>
      </c>
      <c r="T405" s="221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22" t="s">
        <v>153</v>
      </c>
      <c r="AT405" s="222" t="s">
        <v>155</v>
      </c>
      <c r="AU405" s="222" t="s">
        <v>90</v>
      </c>
      <c r="AY405" s="15" t="s">
        <v>154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5" t="s">
        <v>90</v>
      </c>
      <c r="BK405" s="223">
        <f>ROUND(I405*H405,2)</f>
        <v>0</v>
      </c>
      <c r="BL405" s="15" t="s">
        <v>153</v>
      </c>
      <c r="BM405" s="222" t="s">
        <v>965</v>
      </c>
    </row>
    <row r="406" spans="1:51" s="13" customFormat="1" ht="12">
      <c r="A406" s="13"/>
      <c r="B406" s="239"/>
      <c r="C406" s="240"/>
      <c r="D406" s="224" t="s">
        <v>223</v>
      </c>
      <c r="E406" s="241" t="s">
        <v>966</v>
      </c>
      <c r="F406" s="242" t="s">
        <v>967</v>
      </c>
      <c r="G406" s="240"/>
      <c r="H406" s="243">
        <v>85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223</v>
      </c>
      <c r="AU406" s="249" t="s">
        <v>90</v>
      </c>
      <c r="AV406" s="13" t="s">
        <v>162</v>
      </c>
      <c r="AW406" s="13" t="s">
        <v>38</v>
      </c>
      <c r="AX406" s="13" t="s">
        <v>82</v>
      </c>
      <c r="AY406" s="249" t="s">
        <v>154</v>
      </c>
    </row>
    <row r="407" spans="1:51" s="13" customFormat="1" ht="12">
      <c r="A407" s="13"/>
      <c r="B407" s="239"/>
      <c r="C407" s="240"/>
      <c r="D407" s="224" t="s">
        <v>223</v>
      </c>
      <c r="E407" s="241" t="s">
        <v>968</v>
      </c>
      <c r="F407" s="242" t="s">
        <v>969</v>
      </c>
      <c r="G407" s="240"/>
      <c r="H407" s="243">
        <v>499.2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223</v>
      </c>
      <c r="AU407" s="249" t="s">
        <v>90</v>
      </c>
      <c r="AV407" s="13" t="s">
        <v>162</v>
      </c>
      <c r="AW407" s="13" t="s">
        <v>38</v>
      </c>
      <c r="AX407" s="13" t="s">
        <v>82</v>
      </c>
      <c r="AY407" s="249" t="s">
        <v>154</v>
      </c>
    </row>
    <row r="408" spans="1:51" s="13" customFormat="1" ht="12">
      <c r="A408" s="13"/>
      <c r="B408" s="239"/>
      <c r="C408" s="240"/>
      <c r="D408" s="224" t="s">
        <v>223</v>
      </c>
      <c r="E408" s="241" t="s">
        <v>970</v>
      </c>
      <c r="F408" s="242" t="s">
        <v>971</v>
      </c>
      <c r="G408" s="240"/>
      <c r="H408" s="243">
        <v>36.48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223</v>
      </c>
      <c r="AU408" s="249" t="s">
        <v>90</v>
      </c>
      <c r="AV408" s="13" t="s">
        <v>162</v>
      </c>
      <c r="AW408" s="13" t="s">
        <v>38</v>
      </c>
      <c r="AX408" s="13" t="s">
        <v>82</v>
      </c>
      <c r="AY408" s="249" t="s">
        <v>154</v>
      </c>
    </row>
    <row r="409" spans="1:51" s="13" customFormat="1" ht="12">
      <c r="A409" s="13"/>
      <c r="B409" s="239"/>
      <c r="C409" s="240"/>
      <c r="D409" s="224" t="s">
        <v>223</v>
      </c>
      <c r="E409" s="241" t="s">
        <v>972</v>
      </c>
      <c r="F409" s="242" t="s">
        <v>973</v>
      </c>
      <c r="G409" s="240"/>
      <c r="H409" s="243">
        <v>33.216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223</v>
      </c>
      <c r="AU409" s="249" t="s">
        <v>90</v>
      </c>
      <c r="AV409" s="13" t="s">
        <v>162</v>
      </c>
      <c r="AW409" s="13" t="s">
        <v>38</v>
      </c>
      <c r="AX409" s="13" t="s">
        <v>82</v>
      </c>
      <c r="AY409" s="249" t="s">
        <v>154</v>
      </c>
    </row>
    <row r="410" spans="1:51" s="13" customFormat="1" ht="12">
      <c r="A410" s="13"/>
      <c r="B410" s="239"/>
      <c r="C410" s="240"/>
      <c r="D410" s="224" t="s">
        <v>223</v>
      </c>
      <c r="E410" s="241" t="s">
        <v>974</v>
      </c>
      <c r="F410" s="242" t="s">
        <v>975</v>
      </c>
      <c r="G410" s="240"/>
      <c r="H410" s="243">
        <v>11.808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223</v>
      </c>
      <c r="AU410" s="249" t="s">
        <v>90</v>
      </c>
      <c r="AV410" s="13" t="s">
        <v>162</v>
      </c>
      <c r="AW410" s="13" t="s">
        <v>38</v>
      </c>
      <c r="AX410" s="13" t="s">
        <v>82</v>
      </c>
      <c r="AY410" s="249" t="s">
        <v>154</v>
      </c>
    </row>
    <row r="411" spans="1:51" s="13" customFormat="1" ht="12">
      <c r="A411" s="13"/>
      <c r="B411" s="239"/>
      <c r="C411" s="240"/>
      <c r="D411" s="224" t="s">
        <v>223</v>
      </c>
      <c r="E411" s="241" t="s">
        <v>976</v>
      </c>
      <c r="F411" s="242" t="s">
        <v>977</v>
      </c>
      <c r="G411" s="240"/>
      <c r="H411" s="243">
        <v>36.704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9" t="s">
        <v>223</v>
      </c>
      <c r="AU411" s="249" t="s">
        <v>90</v>
      </c>
      <c r="AV411" s="13" t="s">
        <v>162</v>
      </c>
      <c r="AW411" s="13" t="s">
        <v>38</v>
      </c>
      <c r="AX411" s="13" t="s">
        <v>82</v>
      </c>
      <c r="AY411" s="249" t="s">
        <v>154</v>
      </c>
    </row>
    <row r="412" spans="1:51" s="13" customFormat="1" ht="12">
      <c r="A412" s="13"/>
      <c r="B412" s="239"/>
      <c r="C412" s="240"/>
      <c r="D412" s="224" t="s">
        <v>223</v>
      </c>
      <c r="E412" s="241" t="s">
        <v>978</v>
      </c>
      <c r="F412" s="242" t="s">
        <v>979</v>
      </c>
      <c r="G412" s="240"/>
      <c r="H412" s="243">
        <v>25.752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223</v>
      </c>
      <c r="AU412" s="249" t="s">
        <v>90</v>
      </c>
      <c r="AV412" s="13" t="s">
        <v>162</v>
      </c>
      <c r="AW412" s="13" t="s">
        <v>38</v>
      </c>
      <c r="AX412" s="13" t="s">
        <v>82</v>
      </c>
      <c r="AY412" s="249" t="s">
        <v>154</v>
      </c>
    </row>
    <row r="413" spans="1:51" s="13" customFormat="1" ht="12">
      <c r="A413" s="13"/>
      <c r="B413" s="239"/>
      <c r="C413" s="240"/>
      <c r="D413" s="224" t="s">
        <v>223</v>
      </c>
      <c r="E413" s="241" t="s">
        <v>980</v>
      </c>
      <c r="F413" s="242" t="s">
        <v>981</v>
      </c>
      <c r="G413" s="240"/>
      <c r="H413" s="243">
        <v>3.1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9" t="s">
        <v>223</v>
      </c>
      <c r="AU413" s="249" t="s">
        <v>90</v>
      </c>
      <c r="AV413" s="13" t="s">
        <v>162</v>
      </c>
      <c r="AW413" s="13" t="s">
        <v>38</v>
      </c>
      <c r="AX413" s="13" t="s">
        <v>82</v>
      </c>
      <c r="AY413" s="249" t="s">
        <v>154</v>
      </c>
    </row>
    <row r="414" spans="1:51" s="13" customFormat="1" ht="12">
      <c r="A414" s="13"/>
      <c r="B414" s="239"/>
      <c r="C414" s="240"/>
      <c r="D414" s="224" t="s">
        <v>223</v>
      </c>
      <c r="E414" s="241" t="s">
        <v>982</v>
      </c>
      <c r="F414" s="242" t="s">
        <v>983</v>
      </c>
      <c r="G414" s="240"/>
      <c r="H414" s="243">
        <v>8.36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223</v>
      </c>
      <c r="AU414" s="249" t="s">
        <v>90</v>
      </c>
      <c r="AV414" s="13" t="s">
        <v>162</v>
      </c>
      <c r="AW414" s="13" t="s">
        <v>38</v>
      </c>
      <c r="AX414" s="13" t="s">
        <v>82</v>
      </c>
      <c r="AY414" s="249" t="s">
        <v>154</v>
      </c>
    </row>
    <row r="415" spans="1:51" s="13" customFormat="1" ht="12">
      <c r="A415" s="13"/>
      <c r="B415" s="239"/>
      <c r="C415" s="240"/>
      <c r="D415" s="224" t="s">
        <v>223</v>
      </c>
      <c r="E415" s="241" t="s">
        <v>984</v>
      </c>
      <c r="F415" s="242" t="s">
        <v>985</v>
      </c>
      <c r="G415" s="240"/>
      <c r="H415" s="243">
        <v>10.97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223</v>
      </c>
      <c r="AU415" s="249" t="s">
        <v>90</v>
      </c>
      <c r="AV415" s="13" t="s">
        <v>162</v>
      </c>
      <c r="AW415" s="13" t="s">
        <v>38</v>
      </c>
      <c r="AX415" s="13" t="s">
        <v>82</v>
      </c>
      <c r="AY415" s="249" t="s">
        <v>154</v>
      </c>
    </row>
    <row r="416" spans="1:51" s="13" customFormat="1" ht="12">
      <c r="A416" s="13"/>
      <c r="B416" s="239"/>
      <c r="C416" s="240"/>
      <c r="D416" s="224" t="s">
        <v>223</v>
      </c>
      <c r="E416" s="241" t="s">
        <v>986</v>
      </c>
      <c r="F416" s="242" t="s">
        <v>987</v>
      </c>
      <c r="G416" s="240"/>
      <c r="H416" s="243">
        <v>11.88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223</v>
      </c>
      <c r="AU416" s="249" t="s">
        <v>90</v>
      </c>
      <c r="AV416" s="13" t="s">
        <v>162</v>
      </c>
      <c r="AW416" s="13" t="s">
        <v>38</v>
      </c>
      <c r="AX416" s="13" t="s">
        <v>82</v>
      </c>
      <c r="AY416" s="249" t="s">
        <v>154</v>
      </c>
    </row>
    <row r="417" spans="1:51" s="13" customFormat="1" ht="12">
      <c r="A417" s="13"/>
      <c r="B417" s="239"/>
      <c r="C417" s="240"/>
      <c r="D417" s="224" t="s">
        <v>223</v>
      </c>
      <c r="E417" s="241" t="s">
        <v>988</v>
      </c>
      <c r="F417" s="242" t="s">
        <v>989</v>
      </c>
      <c r="G417" s="240"/>
      <c r="H417" s="243">
        <v>32.164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223</v>
      </c>
      <c r="AU417" s="249" t="s">
        <v>90</v>
      </c>
      <c r="AV417" s="13" t="s">
        <v>162</v>
      </c>
      <c r="AW417" s="13" t="s">
        <v>38</v>
      </c>
      <c r="AX417" s="13" t="s">
        <v>82</v>
      </c>
      <c r="AY417" s="249" t="s">
        <v>154</v>
      </c>
    </row>
    <row r="418" spans="1:51" s="13" customFormat="1" ht="12">
      <c r="A418" s="13"/>
      <c r="B418" s="239"/>
      <c r="C418" s="240"/>
      <c r="D418" s="224" t="s">
        <v>223</v>
      </c>
      <c r="E418" s="241" t="s">
        <v>990</v>
      </c>
      <c r="F418" s="242" t="s">
        <v>991</v>
      </c>
      <c r="G418" s="240"/>
      <c r="H418" s="243">
        <v>20.35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223</v>
      </c>
      <c r="AU418" s="249" t="s">
        <v>90</v>
      </c>
      <c r="AV418" s="13" t="s">
        <v>162</v>
      </c>
      <c r="AW418" s="13" t="s">
        <v>38</v>
      </c>
      <c r="AX418" s="13" t="s">
        <v>82</v>
      </c>
      <c r="AY418" s="249" t="s">
        <v>154</v>
      </c>
    </row>
    <row r="419" spans="1:51" s="13" customFormat="1" ht="12">
      <c r="A419" s="13"/>
      <c r="B419" s="239"/>
      <c r="C419" s="240"/>
      <c r="D419" s="224" t="s">
        <v>223</v>
      </c>
      <c r="E419" s="241" t="s">
        <v>992</v>
      </c>
      <c r="F419" s="242" t="s">
        <v>993</v>
      </c>
      <c r="G419" s="240"/>
      <c r="H419" s="243">
        <v>77.825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223</v>
      </c>
      <c r="AU419" s="249" t="s">
        <v>90</v>
      </c>
      <c r="AV419" s="13" t="s">
        <v>162</v>
      </c>
      <c r="AW419" s="13" t="s">
        <v>38</v>
      </c>
      <c r="AX419" s="13" t="s">
        <v>82</v>
      </c>
      <c r="AY419" s="249" t="s">
        <v>154</v>
      </c>
    </row>
    <row r="420" spans="1:51" s="13" customFormat="1" ht="12">
      <c r="A420" s="13"/>
      <c r="B420" s="239"/>
      <c r="C420" s="240"/>
      <c r="D420" s="224" t="s">
        <v>223</v>
      </c>
      <c r="E420" s="241" t="s">
        <v>994</v>
      </c>
      <c r="F420" s="242" t="s">
        <v>995</v>
      </c>
      <c r="G420" s="240"/>
      <c r="H420" s="243">
        <v>31.35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223</v>
      </c>
      <c r="AU420" s="249" t="s">
        <v>90</v>
      </c>
      <c r="AV420" s="13" t="s">
        <v>162</v>
      </c>
      <c r="AW420" s="13" t="s">
        <v>38</v>
      </c>
      <c r="AX420" s="13" t="s">
        <v>82</v>
      </c>
      <c r="AY420" s="249" t="s">
        <v>154</v>
      </c>
    </row>
    <row r="421" spans="1:51" s="13" customFormat="1" ht="12">
      <c r="A421" s="13"/>
      <c r="B421" s="239"/>
      <c r="C421" s="240"/>
      <c r="D421" s="224" t="s">
        <v>223</v>
      </c>
      <c r="E421" s="241" t="s">
        <v>996</v>
      </c>
      <c r="F421" s="242" t="s">
        <v>997</v>
      </c>
      <c r="G421" s="240"/>
      <c r="H421" s="243">
        <v>10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223</v>
      </c>
      <c r="AU421" s="249" t="s">
        <v>90</v>
      </c>
      <c r="AV421" s="13" t="s">
        <v>162</v>
      </c>
      <c r="AW421" s="13" t="s">
        <v>38</v>
      </c>
      <c r="AX421" s="13" t="s">
        <v>82</v>
      </c>
      <c r="AY421" s="249" t="s">
        <v>154</v>
      </c>
    </row>
    <row r="422" spans="1:51" s="13" customFormat="1" ht="12">
      <c r="A422" s="13"/>
      <c r="B422" s="239"/>
      <c r="C422" s="240"/>
      <c r="D422" s="224" t="s">
        <v>223</v>
      </c>
      <c r="E422" s="241" t="s">
        <v>998</v>
      </c>
      <c r="F422" s="242" t="s">
        <v>999</v>
      </c>
      <c r="G422" s="240"/>
      <c r="H422" s="243">
        <v>2.036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223</v>
      </c>
      <c r="AU422" s="249" t="s">
        <v>90</v>
      </c>
      <c r="AV422" s="13" t="s">
        <v>162</v>
      </c>
      <c r="AW422" s="13" t="s">
        <v>38</v>
      </c>
      <c r="AX422" s="13" t="s">
        <v>82</v>
      </c>
      <c r="AY422" s="249" t="s">
        <v>154</v>
      </c>
    </row>
    <row r="423" spans="1:51" s="13" customFormat="1" ht="12">
      <c r="A423" s="13"/>
      <c r="B423" s="239"/>
      <c r="C423" s="240"/>
      <c r="D423" s="224" t="s">
        <v>223</v>
      </c>
      <c r="E423" s="241" t="s">
        <v>1000</v>
      </c>
      <c r="F423" s="242" t="s">
        <v>1001</v>
      </c>
      <c r="G423" s="240"/>
      <c r="H423" s="243">
        <v>5.2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223</v>
      </c>
      <c r="AU423" s="249" t="s">
        <v>90</v>
      </c>
      <c r="AV423" s="13" t="s">
        <v>162</v>
      </c>
      <c r="AW423" s="13" t="s">
        <v>38</v>
      </c>
      <c r="AX423" s="13" t="s">
        <v>82</v>
      </c>
      <c r="AY423" s="249" t="s">
        <v>154</v>
      </c>
    </row>
    <row r="424" spans="1:51" s="13" customFormat="1" ht="12">
      <c r="A424" s="13"/>
      <c r="B424" s="239"/>
      <c r="C424" s="240"/>
      <c r="D424" s="224" t="s">
        <v>223</v>
      </c>
      <c r="E424" s="241" t="s">
        <v>1002</v>
      </c>
      <c r="F424" s="242" t="s">
        <v>1003</v>
      </c>
      <c r="G424" s="240"/>
      <c r="H424" s="243">
        <v>7.2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223</v>
      </c>
      <c r="AU424" s="249" t="s">
        <v>90</v>
      </c>
      <c r="AV424" s="13" t="s">
        <v>162</v>
      </c>
      <c r="AW424" s="13" t="s">
        <v>38</v>
      </c>
      <c r="AX424" s="13" t="s">
        <v>82</v>
      </c>
      <c r="AY424" s="249" t="s">
        <v>154</v>
      </c>
    </row>
    <row r="425" spans="1:51" s="13" customFormat="1" ht="12">
      <c r="A425" s="13"/>
      <c r="B425" s="239"/>
      <c r="C425" s="240"/>
      <c r="D425" s="224" t="s">
        <v>223</v>
      </c>
      <c r="E425" s="241" t="s">
        <v>1004</v>
      </c>
      <c r="F425" s="242" t="s">
        <v>1005</v>
      </c>
      <c r="G425" s="240"/>
      <c r="H425" s="243">
        <v>21.42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223</v>
      </c>
      <c r="AU425" s="249" t="s">
        <v>90</v>
      </c>
      <c r="AV425" s="13" t="s">
        <v>162</v>
      </c>
      <c r="AW425" s="13" t="s">
        <v>38</v>
      </c>
      <c r="AX425" s="13" t="s">
        <v>82</v>
      </c>
      <c r="AY425" s="249" t="s">
        <v>154</v>
      </c>
    </row>
    <row r="426" spans="1:51" s="13" customFormat="1" ht="12">
      <c r="A426" s="13"/>
      <c r="B426" s="239"/>
      <c r="C426" s="240"/>
      <c r="D426" s="224" t="s">
        <v>223</v>
      </c>
      <c r="E426" s="241" t="s">
        <v>1006</v>
      </c>
      <c r="F426" s="242" t="s">
        <v>1007</v>
      </c>
      <c r="G426" s="240"/>
      <c r="H426" s="243">
        <v>100.8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223</v>
      </c>
      <c r="AU426" s="249" t="s">
        <v>90</v>
      </c>
      <c r="AV426" s="13" t="s">
        <v>162</v>
      </c>
      <c r="AW426" s="13" t="s">
        <v>38</v>
      </c>
      <c r="AX426" s="13" t="s">
        <v>82</v>
      </c>
      <c r="AY426" s="249" t="s">
        <v>154</v>
      </c>
    </row>
    <row r="427" spans="1:51" s="13" customFormat="1" ht="12">
      <c r="A427" s="13"/>
      <c r="B427" s="239"/>
      <c r="C427" s="240"/>
      <c r="D427" s="224" t="s">
        <v>223</v>
      </c>
      <c r="E427" s="241" t="s">
        <v>1008</v>
      </c>
      <c r="F427" s="242" t="s">
        <v>1009</v>
      </c>
      <c r="G427" s="240"/>
      <c r="H427" s="243">
        <v>1070.815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223</v>
      </c>
      <c r="AU427" s="249" t="s">
        <v>90</v>
      </c>
      <c r="AV427" s="13" t="s">
        <v>162</v>
      </c>
      <c r="AW427" s="13" t="s">
        <v>38</v>
      </c>
      <c r="AX427" s="13" t="s">
        <v>90</v>
      </c>
      <c r="AY427" s="249" t="s">
        <v>154</v>
      </c>
    </row>
    <row r="428" spans="1:65" s="2" customFormat="1" ht="14.4" customHeight="1">
      <c r="A428" s="37"/>
      <c r="B428" s="38"/>
      <c r="C428" s="210" t="s">
        <v>1010</v>
      </c>
      <c r="D428" s="210" t="s">
        <v>155</v>
      </c>
      <c r="E428" s="211" t="s">
        <v>1011</v>
      </c>
      <c r="F428" s="212" t="s">
        <v>1012</v>
      </c>
      <c r="G428" s="213" t="s">
        <v>220</v>
      </c>
      <c r="H428" s="214">
        <v>731.525</v>
      </c>
      <c r="I428" s="215"/>
      <c r="J428" s="216">
        <f>ROUND(I428*H428,2)</f>
        <v>0</v>
      </c>
      <c r="K428" s="217"/>
      <c r="L428" s="43"/>
      <c r="M428" s="218" t="s">
        <v>1</v>
      </c>
      <c r="N428" s="219" t="s">
        <v>47</v>
      </c>
      <c r="O428" s="90"/>
      <c r="P428" s="220">
        <f>O428*H428</f>
        <v>0</v>
      </c>
      <c r="Q428" s="220">
        <v>0.2004</v>
      </c>
      <c r="R428" s="220">
        <f>Q428*H428</f>
        <v>146.59761</v>
      </c>
      <c r="S428" s="220">
        <v>0</v>
      </c>
      <c r="T428" s="221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22" t="s">
        <v>153</v>
      </c>
      <c r="AT428" s="222" t="s">
        <v>155</v>
      </c>
      <c r="AU428" s="222" t="s">
        <v>90</v>
      </c>
      <c r="AY428" s="15" t="s">
        <v>154</v>
      </c>
      <c r="BE428" s="223">
        <f>IF(N428="základní",J428,0)</f>
        <v>0</v>
      </c>
      <c r="BF428" s="223">
        <f>IF(N428="snížená",J428,0)</f>
        <v>0</v>
      </c>
      <c r="BG428" s="223">
        <f>IF(N428="zákl. přenesená",J428,0)</f>
        <v>0</v>
      </c>
      <c r="BH428" s="223">
        <f>IF(N428="sníž. přenesená",J428,0)</f>
        <v>0</v>
      </c>
      <c r="BI428" s="223">
        <f>IF(N428="nulová",J428,0)</f>
        <v>0</v>
      </c>
      <c r="BJ428" s="15" t="s">
        <v>90</v>
      </c>
      <c r="BK428" s="223">
        <f>ROUND(I428*H428,2)</f>
        <v>0</v>
      </c>
      <c r="BL428" s="15" t="s">
        <v>153</v>
      </c>
      <c r="BM428" s="222" t="s">
        <v>1013</v>
      </c>
    </row>
    <row r="429" spans="1:47" s="2" customFormat="1" ht="12">
      <c r="A429" s="37"/>
      <c r="B429" s="38"/>
      <c r="C429" s="39"/>
      <c r="D429" s="224" t="s">
        <v>160</v>
      </c>
      <c r="E429" s="39"/>
      <c r="F429" s="225" t="s">
        <v>1014</v>
      </c>
      <c r="G429" s="39"/>
      <c r="H429" s="39"/>
      <c r="I429" s="226"/>
      <c r="J429" s="39"/>
      <c r="K429" s="39"/>
      <c r="L429" s="43"/>
      <c r="M429" s="227"/>
      <c r="N429" s="228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5" t="s">
        <v>160</v>
      </c>
      <c r="AU429" s="15" t="s">
        <v>90</v>
      </c>
    </row>
    <row r="430" spans="1:51" s="13" customFormat="1" ht="12">
      <c r="A430" s="13"/>
      <c r="B430" s="239"/>
      <c r="C430" s="240"/>
      <c r="D430" s="224" t="s">
        <v>223</v>
      </c>
      <c r="E430" s="241" t="s">
        <v>1015</v>
      </c>
      <c r="F430" s="242" t="s">
        <v>1016</v>
      </c>
      <c r="G430" s="240"/>
      <c r="H430" s="243">
        <v>645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223</v>
      </c>
      <c r="AU430" s="249" t="s">
        <v>90</v>
      </c>
      <c r="AV430" s="13" t="s">
        <v>162</v>
      </c>
      <c r="AW430" s="13" t="s">
        <v>38</v>
      </c>
      <c r="AX430" s="13" t="s">
        <v>82</v>
      </c>
      <c r="AY430" s="249" t="s">
        <v>154</v>
      </c>
    </row>
    <row r="431" spans="1:51" s="13" customFormat="1" ht="12">
      <c r="A431" s="13"/>
      <c r="B431" s="239"/>
      <c r="C431" s="240"/>
      <c r="D431" s="224" t="s">
        <v>223</v>
      </c>
      <c r="E431" s="241" t="s">
        <v>1017</v>
      </c>
      <c r="F431" s="242" t="s">
        <v>1018</v>
      </c>
      <c r="G431" s="240"/>
      <c r="H431" s="243">
        <v>86.525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223</v>
      </c>
      <c r="AU431" s="249" t="s">
        <v>90</v>
      </c>
      <c r="AV431" s="13" t="s">
        <v>162</v>
      </c>
      <c r="AW431" s="13" t="s">
        <v>38</v>
      </c>
      <c r="AX431" s="13" t="s">
        <v>82</v>
      </c>
      <c r="AY431" s="249" t="s">
        <v>154</v>
      </c>
    </row>
    <row r="432" spans="1:51" s="13" customFormat="1" ht="12">
      <c r="A432" s="13"/>
      <c r="B432" s="239"/>
      <c r="C432" s="240"/>
      <c r="D432" s="224" t="s">
        <v>223</v>
      </c>
      <c r="E432" s="241" t="s">
        <v>1019</v>
      </c>
      <c r="F432" s="242" t="s">
        <v>1020</v>
      </c>
      <c r="G432" s="240"/>
      <c r="H432" s="243">
        <v>731.525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223</v>
      </c>
      <c r="AU432" s="249" t="s">
        <v>90</v>
      </c>
      <c r="AV432" s="13" t="s">
        <v>162</v>
      </c>
      <c r="AW432" s="13" t="s">
        <v>38</v>
      </c>
      <c r="AX432" s="13" t="s">
        <v>90</v>
      </c>
      <c r="AY432" s="249" t="s">
        <v>154</v>
      </c>
    </row>
    <row r="433" spans="1:65" s="2" customFormat="1" ht="24.15" customHeight="1">
      <c r="A433" s="37"/>
      <c r="B433" s="38"/>
      <c r="C433" s="210" t="s">
        <v>1021</v>
      </c>
      <c r="D433" s="210" t="s">
        <v>155</v>
      </c>
      <c r="E433" s="211" t="s">
        <v>1022</v>
      </c>
      <c r="F433" s="212" t="s">
        <v>1023</v>
      </c>
      <c r="G433" s="213" t="s">
        <v>324</v>
      </c>
      <c r="H433" s="214">
        <v>0.973</v>
      </c>
      <c r="I433" s="215"/>
      <c r="J433" s="216">
        <f>ROUND(I433*H433,2)</f>
        <v>0</v>
      </c>
      <c r="K433" s="217"/>
      <c r="L433" s="43"/>
      <c r="M433" s="218" t="s">
        <v>1</v>
      </c>
      <c r="N433" s="219" t="s">
        <v>47</v>
      </c>
      <c r="O433" s="90"/>
      <c r="P433" s="220">
        <f>O433*H433</f>
        <v>0</v>
      </c>
      <c r="Q433" s="220">
        <v>1.89077</v>
      </c>
      <c r="R433" s="220">
        <f>Q433*H433</f>
        <v>1.83971921</v>
      </c>
      <c r="S433" s="220">
        <v>0</v>
      </c>
      <c r="T433" s="221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22" t="s">
        <v>153</v>
      </c>
      <c r="AT433" s="222" t="s">
        <v>155</v>
      </c>
      <c r="AU433" s="222" t="s">
        <v>90</v>
      </c>
      <c r="AY433" s="15" t="s">
        <v>154</v>
      </c>
      <c r="BE433" s="223">
        <f>IF(N433="základní",J433,0)</f>
        <v>0</v>
      </c>
      <c r="BF433" s="223">
        <f>IF(N433="snížená",J433,0)</f>
        <v>0</v>
      </c>
      <c r="BG433" s="223">
        <f>IF(N433="zákl. přenesená",J433,0)</f>
        <v>0</v>
      </c>
      <c r="BH433" s="223">
        <f>IF(N433="sníž. přenesená",J433,0)</f>
        <v>0</v>
      </c>
      <c r="BI433" s="223">
        <f>IF(N433="nulová",J433,0)</f>
        <v>0</v>
      </c>
      <c r="BJ433" s="15" t="s">
        <v>90</v>
      </c>
      <c r="BK433" s="223">
        <f>ROUND(I433*H433,2)</f>
        <v>0</v>
      </c>
      <c r="BL433" s="15" t="s">
        <v>153</v>
      </c>
      <c r="BM433" s="222" t="s">
        <v>1024</v>
      </c>
    </row>
    <row r="434" spans="1:51" s="13" customFormat="1" ht="12">
      <c r="A434" s="13"/>
      <c r="B434" s="239"/>
      <c r="C434" s="240"/>
      <c r="D434" s="224" t="s">
        <v>223</v>
      </c>
      <c r="E434" s="241" t="s">
        <v>1025</v>
      </c>
      <c r="F434" s="242" t="s">
        <v>1026</v>
      </c>
      <c r="G434" s="240"/>
      <c r="H434" s="243">
        <v>0.353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223</v>
      </c>
      <c r="AU434" s="249" t="s">
        <v>90</v>
      </c>
      <c r="AV434" s="13" t="s">
        <v>162</v>
      </c>
      <c r="AW434" s="13" t="s">
        <v>38</v>
      </c>
      <c r="AX434" s="13" t="s">
        <v>82</v>
      </c>
      <c r="AY434" s="249" t="s">
        <v>154</v>
      </c>
    </row>
    <row r="435" spans="1:51" s="13" customFormat="1" ht="12">
      <c r="A435" s="13"/>
      <c r="B435" s="239"/>
      <c r="C435" s="240"/>
      <c r="D435" s="224" t="s">
        <v>223</v>
      </c>
      <c r="E435" s="241" t="s">
        <v>1027</v>
      </c>
      <c r="F435" s="242" t="s">
        <v>1028</v>
      </c>
      <c r="G435" s="240"/>
      <c r="H435" s="243">
        <v>0.62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223</v>
      </c>
      <c r="AU435" s="249" t="s">
        <v>90</v>
      </c>
      <c r="AV435" s="13" t="s">
        <v>162</v>
      </c>
      <c r="AW435" s="13" t="s">
        <v>38</v>
      </c>
      <c r="AX435" s="13" t="s">
        <v>82</v>
      </c>
      <c r="AY435" s="249" t="s">
        <v>154</v>
      </c>
    </row>
    <row r="436" spans="1:51" s="13" customFormat="1" ht="12">
      <c r="A436" s="13"/>
      <c r="B436" s="239"/>
      <c r="C436" s="240"/>
      <c r="D436" s="224" t="s">
        <v>223</v>
      </c>
      <c r="E436" s="241" t="s">
        <v>1029</v>
      </c>
      <c r="F436" s="242" t="s">
        <v>1030</v>
      </c>
      <c r="G436" s="240"/>
      <c r="H436" s="243">
        <v>0.973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223</v>
      </c>
      <c r="AU436" s="249" t="s">
        <v>90</v>
      </c>
      <c r="AV436" s="13" t="s">
        <v>162</v>
      </c>
      <c r="AW436" s="13" t="s">
        <v>38</v>
      </c>
      <c r="AX436" s="13" t="s">
        <v>90</v>
      </c>
      <c r="AY436" s="249" t="s">
        <v>154</v>
      </c>
    </row>
    <row r="437" spans="1:65" s="2" customFormat="1" ht="24.15" customHeight="1">
      <c r="A437" s="37"/>
      <c r="B437" s="38"/>
      <c r="C437" s="210" t="s">
        <v>1031</v>
      </c>
      <c r="D437" s="210" t="s">
        <v>155</v>
      </c>
      <c r="E437" s="211" t="s">
        <v>1032</v>
      </c>
      <c r="F437" s="212" t="s">
        <v>1033</v>
      </c>
      <c r="G437" s="213" t="s">
        <v>220</v>
      </c>
      <c r="H437" s="214">
        <v>756</v>
      </c>
      <c r="I437" s="215"/>
      <c r="J437" s="216">
        <f>ROUND(I437*H437,2)</f>
        <v>0</v>
      </c>
      <c r="K437" s="217"/>
      <c r="L437" s="43"/>
      <c r="M437" s="218" t="s">
        <v>1</v>
      </c>
      <c r="N437" s="219" t="s">
        <v>47</v>
      </c>
      <c r="O437" s="90"/>
      <c r="P437" s="220">
        <f>O437*H437</f>
        <v>0</v>
      </c>
      <c r="Q437" s="220">
        <v>0.001</v>
      </c>
      <c r="R437" s="220">
        <f>Q437*H437</f>
        <v>0.756</v>
      </c>
      <c r="S437" s="220">
        <v>0</v>
      </c>
      <c r="T437" s="221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2" t="s">
        <v>153</v>
      </c>
      <c r="AT437" s="222" t="s">
        <v>155</v>
      </c>
      <c r="AU437" s="222" t="s">
        <v>90</v>
      </c>
      <c r="AY437" s="15" t="s">
        <v>154</v>
      </c>
      <c r="BE437" s="223">
        <f>IF(N437="základní",J437,0)</f>
        <v>0</v>
      </c>
      <c r="BF437" s="223">
        <f>IF(N437="snížená",J437,0)</f>
        <v>0</v>
      </c>
      <c r="BG437" s="223">
        <f>IF(N437="zákl. přenesená",J437,0)</f>
        <v>0</v>
      </c>
      <c r="BH437" s="223">
        <f>IF(N437="sníž. přenesená",J437,0)</f>
        <v>0</v>
      </c>
      <c r="BI437" s="223">
        <f>IF(N437="nulová",J437,0)</f>
        <v>0</v>
      </c>
      <c r="BJ437" s="15" t="s">
        <v>90</v>
      </c>
      <c r="BK437" s="223">
        <f>ROUND(I437*H437,2)</f>
        <v>0</v>
      </c>
      <c r="BL437" s="15" t="s">
        <v>153</v>
      </c>
      <c r="BM437" s="222" t="s">
        <v>1034</v>
      </c>
    </row>
    <row r="438" spans="1:47" s="2" customFormat="1" ht="12">
      <c r="A438" s="37"/>
      <c r="B438" s="38"/>
      <c r="C438" s="39"/>
      <c r="D438" s="224" t="s">
        <v>160</v>
      </c>
      <c r="E438" s="39"/>
      <c r="F438" s="225" t="s">
        <v>1035</v>
      </c>
      <c r="G438" s="39"/>
      <c r="H438" s="39"/>
      <c r="I438" s="226"/>
      <c r="J438" s="39"/>
      <c r="K438" s="39"/>
      <c r="L438" s="43"/>
      <c r="M438" s="227"/>
      <c r="N438" s="228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5" t="s">
        <v>160</v>
      </c>
      <c r="AU438" s="15" t="s">
        <v>90</v>
      </c>
    </row>
    <row r="439" spans="1:51" s="13" customFormat="1" ht="12">
      <c r="A439" s="13"/>
      <c r="B439" s="239"/>
      <c r="C439" s="240"/>
      <c r="D439" s="224" t="s">
        <v>223</v>
      </c>
      <c r="E439" s="241" t="s">
        <v>1036</v>
      </c>
      <c r="F439" s="242" t="s">
        <v>1037</v>
      </c>
      <c r="G439" s="240"/>
      <c r="H439" s="243">
        <v>728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223</v>
      </c>
      <c r="AU439" s="249" t="s">
        <v>90</v>
      </c>
      <c r="AV439" s="13" t="s">
        <v>162</v>
      </c>
      <c r="AW439" s="13" t="s">
        <v>38</v>
      </c>
      <c r="AX439" s="13" t="s">
        <v>82</v>
      </c>
      <c r="AY439" s="249" t="s">
        <v>154</v>
      </c>
    </row>
    <row r="440" spans="1:51" s="13" customFormat="1" ht="12">
      <c r="A440" s="13"/>
      <c r="B440" s="239"/>
      <c r="C440" s="240"/>
      <c r="D440" s="224" t="s">
        <v>223</v>
      </c>
      <c r="E440" s="241" t="s">
        <v>1038</v>
      </c>
      <c r="F440" s="242" t="s">
        <v>1039</v>
      </c>
      <c r="G440" s="240"/>
      <c r="H440" s="243">
        <v>28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223</v>
      </c>
      <c r="AU440" s="249" t="s">
        <v>90</v>
      </c>
      <c r="AV440" s="13" t="s">
        <v>162</v>
      </c>
      <c r="AW440" s="13" t="s">
        <v>38</v>
      </c>
      <c r="AX440" s="13" t="s">
        <v>82</v>
      </c>
      <c r="AY440" s="249" t="s">
        <v>154</v>
      </c>
    </row>
    <row r="441" spans="1:51" s="13" customFormat="1" ht="12">
      <c r="A441" s="13"/>
      <c r="B441" s="239"/>
      <c r="C441" s="240"/>
      <c r="D441" s="224" t="s">
        <v>223</v>
      </c>
      <c r="E441" s="241" t="s">
        <v>1040</v>
      </c>
      <c r="F441" s="242" t="s">
        <v>1041</v>
      </c>
      <c r="G441" s="240"/>
      <c r="H441" s="243">
        <v>756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9" t="s">
        <v>223</v>
      </c>
      <c r="AU441" s="249" t="s">
        <v>90</v>
      </c>
      <c r="AV441" s="13" t="s">
        <v>162</v>
      </c>
      <c r="AW441" s="13" t="s">
        <v>38</v>
      </c>
      <c r="AX441" s="13" t="s">
        <v>90</v>
      </c>
      <c r="AY441" s="249" t="s">
        <v>154</v>
      </c>
    </row>
    <row r="442" spans="1:65" s="2" customFormat="1" ht="14.4" customHeight="1">
      <c r="A442" s="37"/>
      <c r="B442" s="38"/>
      <c r="C442" s="255" t="s">
        <v>1042</v>
      </c>
      <c r="D442" s="255" t="s">
        <v>253</v>
      </c>
      <c r="E442" s="256" t="s">
        <v>1043</v>
      </c>
      <c r="F442" s="257" t="s">
        <v>1044</v>
      </c>
      <c r="G442" s="258" t="s">
        <v>220</v>
      </c>
      <c r="H442" s="259">
        <v>28</v>
      </c>
      <c r="I442" s="260"/>
      <c r="J442" s="261">
        <f>ROUND(I442*H442,2)</f>
        <v>0</v>
      </c>
      <c r="K442" s="262"/>
      <c r="L442" s="263"/>
      <c r="M442" s="264" t="s">
        <v>1</v>
      </c>
      <c r="N442" s="265" t="s">
        <v>47</v>
      </c>
      <c r="O442" s="90"/>
      <c r="P442" s="220">
        <f>O442*H442</f>
        <v>0</v>
      </c>
      <c r="Q442" s="220">
        <v>0</v>
      </c>
      <c r="R442" s="220">
        <f>Q442*H442</f>
        <v>0</v>
      </c>
      <c r="S442" s="220">
        <v>0</v>
      </c>
      <c r="T442" s="221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22" t="s">
        <v>192</v>
      </c>
      <c r="AT442" s="222" t="s">
        <v>253</v>
      </c>
      <c r="AU442" s="222" t="s">
        <v>90</v>
      </c>
      <c r="AY442" s="15" t="s">
        <v>154</v>
      </c>
      <c r="BE442" s="223">
        <f>IF(N442="základní",J442,0)</f>
        <v>0</v>
      </c>
      <c r="BF442" s="223">
        <f>IF(N442="snížená",J442,0)</f>
        <v>0</v>
      </c>
      <c r="BG442" s="223">
        <f>IF(N442="zákl. přenesená",J442,0)</f>
        <v>0</v>
      </c>
      <c r="BH442" s="223">
        <f>IF(N442="sníž. přenesená",J442,0)</f>
        <v>0</v>
      </c>
      <c r="BI442" s="223">
        <f>IF(N442="nulová",J442,0)</f>
        <v>0</v>
      </c>
      <c r="BJ442" s="15" t="s">
        <v>90</v>
      </c>
      <c r="BK442" s="223">
        <f>ROUND(I442*H442,2)</f>
        <v>0</v>
      </c>
      <c r="BL442" s="15" t="s">
        <v>153</v>
      </c>
      <c r="BM442" s="222" t="s">
        <v>1045</v>
      </c>
    </row>
    <row r="443" spans="1:51" s="13" customFormat="1" ht="12">
      <c r="A443" s="13"/>
      <c r="B443" s="239"/>
      <c r="C443" s="240"/>
      <c r="D443" s="224" t="s">
        <v>223</v>
      </c>
      <c r="E443" s="241" t="s">
        <v>1046</v>
      </c>
      <c r="F443" s="242" t="s">
        <v>1047</v>
      </c>
      <c r="G443" s="240"/>
      <c r="H443" s="243">
        <v>28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223</v>
      </c>
      <c r="AU443" s="249" t="s">
        <v>90</v>
      </c>
      <c r="AV443" s="13" t="s">
        <v>162</v>
      </c>
      <c r="AW443" s="13" t="s">
        <v>38</v>
      </c>
      <c r="AX443" s="13" t="s">
        <v>90</v>
      </c>
      <c r="AY443" s="249" t="s">
        <v>154</v>
      </c>
    </row>
    <row r="444" spans="1:65" s="2" customFormat="1" ht="14.4" customHeight="1">
      <c r="A444" s="37"/>
      <c r="B444" s="38"/>
      <c r="C444" s="255" t="s">
        <v>1048</v>
      </c>
      <c r="D444" s="255" t="s">
        <v>253</v>
      </c>
      <c r="E444" s="256" t="s">
        <v>1049</v>
      </c>
      <c r="F444" s="257" t="s">
        <v>1050</v>
      </c>
      <c r="G444" s="258" t="s">
        <v>220</v>
      </c>
      <c r="H444" s="259">
        <v>757.411</v>
      </c>
      <c r="I444" s="260"/>
      <c r="J444" s="261">
        <f>ROUND(I444*H444,2)</f>
        <v>0</v>
      </c>
      <c r="K444" s="262"/>
      <c r="L444" s="263"/>
      <c r="M444" s="264" t="s">
        <v>1</v>
      </c>
      <c r="N444" s="265" t="s">
        <v>47</v>
      </c>
      <c r="O444" s="90"/>
      <c r="P444" s="220">
        <f>O444*H444</f>
        <v>0</v>
      </c>
      <c r="Q444" s="220">
        <v>0.0009</v>
      </c>
      <c r="R444" s="220">
        <f>Q444*H444</f>
        <v>0.6816698999999999</v>
      </c>
      <c r="S444" s="220">
        <v>0</v>
      </c>
      <c r="T444" s="221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2" t="s">
        <v>192</v>
      </c>
      <c r="AT444" s="222" t="s">
        <v>253</v>
      </c>
      <c r="AU444" s="222" t="s">
        <v>90</v>
      </c>
      <c r="AY444" s="15" t="s">
        <v>154</v>
      </c>
      <c r="BE444" s="223">
        <f>IF(N444="základní",J444,0)</f>
        <v>0</v>
      </c>
      <c r="BF444" s="223">
        <f>IF(N444="snížená",J444,0)</f>
        <v>0</v>
      </c>
      <c r="BG444" s="223">
        <f>IF(N444="zákl. přenesená",J444,0)</f>
        <v>0</v>
      </c>
      <c r="BH444" s="223">
        <f>IF(N444="sníž. přenesená",J444,0)</f>
        <v>0</v>
      </c>
      <c r="BI444" s="223">
        <f>IF(N444="nulová",J444,0)</f>
        <v>0</v>
      </c>
      <c r="BJ444" s="15" t="s">
        <v>90</v>
      </c>
      <c r="BK444" s="223">
        <f>ROUND(I444*H444,2)</f>
        <v>0</v>
      </c>
      <c r="BL444" s="15" t="s">
        <v>153</v>
      </c>
      <c r="BM444" s="222" t="s">
        <v>1051</v>
      </c>
    </row>
    <row r="445" spans="1:51" s="13" customFormat="1" ht="12">
      <c r="A445" s="13"/>
      <c r="B445" s="239"/>
      <c r="C445" s="240"/>
      <c r="D445" s="224" t="s">
        <v>223</v>
      </c>
      <c r="E445" s="241" t="s">
        <v>1052</v>
      </c>
      <c r="F445" s="242" t="s">
        <v>1053</v>
      </c>
      <c r="G445" s="240"/>
      <c r="H445" s="243">
        <v>742.56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223</v>
      </c>
      <c r="AU445" s="249" t="s">
        <v>90</v>
      </c>
      <c r="AV445" s="13" t="s">
        <v>162</v>
      </c>
      <c r="AW445" s="13" t="s">
        <v>38</v>
      </c>
      <c r="AX445" s="13" t="s">
        <v>82</v>
      </c>
      <c r="AY445" s="249" t="s">
        <v>154</v>
      </c>
    </row>
    <row r="446" spans="1:51" s="13" customFormat="1" ht="12">
      <c r="A446" s="13"/>
      <c r="B446" s="239"/>
      <c r="C446" s="240"/>
      <c r="D446" s="224" t="s">
        <v>223</v>
      </c>
      <c r="E446" s="241" t="s">
        <v>1054</v>
      </c>
      <c r="F446" s="242" t="s">
        <v>1055</v>
      </c>
      <c r="G446" s="240"/>
      <c r="H446" s="243">
        <v>757.411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223</v>
      </c>
      <c r="AU446" s="249" t="s">
        <v>90</v>
      </c>
      <c r="AV446" s="13" t="s">
        <v>162</v>
      </c>
      <c r="AW446" s="13" t="s">
        <v>38</v>
      </c>
      <c r="AX446" s="13" t="s">
        <v>90</v>
      </c>
      <c r="AY446" s="249" t="s">
        <v>154</v>
      </c>
    </row>
    <row r="447" spans="1:65" s="2" customFormat="1" ht="37.8" customHeight="1">
      <c r="A447" s="37"/>
      <c r="B447" s="38"/>
      <c r="C447" s="210" t="s">
        <v>1056</v>
      </c>
      <c r="D447" s="210" t="s">
        <v>155</v>
      </c>
      <c r="E447" s="211" t="s">
        <v>1057</v>
      </c>
      <c r="F447" s="212" t="s">
        <v>1058</v>
      </c>
      <c r="G447" s="213" t="s">
        <v>220</v>
      </c>
      <c r="H447" s="214">
        <v>86.525</v>
      </c>
      <c r="I447" s="215"/>
      <c r="J447" s="216">
        <f>ROUND(I447*H447,2)</f>
        <v>0</v>
      </c>
      <c r="K447" s="217"/>
      <c r="L447" s="43"/>
      <c r="M447" s="218" t="s">
        <v>1</v>
      </c>
      <c r="N447" s="219" t="s">
        <v>47</v>
      </c>
      <c r="O447" s="90"/>
      <c r="P447" s="220">
        <f>O447*H447</f>
        <v>0</v>
      </c>
      <c r="Q447" s="220">
        <v>0.74327</v>
      </c>
      <c r="R447" s="220">
        <f>Q447*H447</f>
        <v>64.31143675</v>
      </c>
      <c r="S447" s="220">
        <v>0</v>
      </c>
      <c r="T447" s="221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22" t="s">
        <v>153</v>
      </c>
      <c r="AT447" s="222" t="s">
        <v>155</v>
      </c>
      <c r="AU447" s="222" t="s">
        <v>90</v>
      </c>
      <c r="AY447" s="15" t="s">
        <v>154</v>
      </c>
      <c r="BE447" s="223">
        <f>IF(N447="základní",J447,0)</f>
        <v>0</v>
      </c>
      <c r="BF447" s="223">
        <f>IF(N447="snížená",J447,0)</f>
        <v>0</v>
      </c>
      <c r="BG447" s="223">
        <f>IF(N447="zákl. přenesená",J447,0)</f>
        <v>0</v>
      </c>
      <c r="BH447" s="223">
        <f>IF(N447="sníž. přenesená",J447,0)</f>
        <v>0</v>
      </c>
      <c r="BI447" s="223">
        <f>IF(N447="nulová",J447,0)</f>
        <v>0</v>
      </c>
      <c r="BJ447" s="15" t="s">
        <v>90</v>
      </c>
      <c r="BK447" s="223">
        <f>ROUND(I447*H447,2)</f>
        <v>0</v>
      </c>
      <c r="BL447" s="15" t="s">
        <v>153</v>
      </c>
      <c r="BM447" s="222" t="s">
        <v>1059</v>
      </c>
    </row>
    <row r="448" spans="1:47" s="2" customFormat="1" ht="12">
      <c r="A448" s="37"/>
      <c r="B448" s="38"/>
      <c r="C448" s="39"/>
      <c r="D448" s="224" t="s">
        <v>160</v>
      </c>
      <c r="E448" s="39"/>
      <c r="F448" s="225" t="s">
        <v>1060</v>
      </c>
      <c r="G448" s="39"/>
      <c r="H448" s="39"/>
      <c r="I448" s="226"/>
      <c r="J448" s="39"/>
      <c r="K448" s="39"/>
      <c r="L448" s="43"/>
      <c r="M448" s="227"/>
      <c r="N448" s="228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5" t="s">
        <v>160</v>
      </c>
      <c r="AU448" s="15" t="s">
        <v>90</v>
      </c>
    </row>
    <row r="449" spans="1:51" s="13" customFormat="1" ht="12">
      <c r="A449" s="13"/>
      <c r="B449" s="239"/>
      <c r="C449" s="240"/>
      <c r="D449" s="224" t="s">
        <v>223</v>
      </c>
      <c r="E449" s="241" t="s">
        <v>1061</v>
      </c>
      <c r="F449" s="242" t="s">
        <v>1018</v>
      </c>
      <c r="G449" s="240"/>
      <c r="H449" s="243">
        <v>86.525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223</v>
      </c>
      <c r="AU449" s="249" t="s">
        <v>90</v>
      </c>
      <c r="AV449" s="13" t="s">
        <v>162</v>
      </c>
      <c r="AW449" s="13" t="s">
        <v>38</v>
      </c>
      <c r="AX449" s="13" t="s">
        <v>90</v>
      </c>
      <c r="AY449" s="249" t="s">
        <v>154</v>
      </c>
    </row>
    <row r="450" spans="1:65" s="2" customFormat="1" ht="37.8" customHeight="1">
      <c r="A450" s="37"/>
      <c r="B450" s="38"/>
      <c r="C450" s="210" t="s">
        <v>1062</v>
      </c>
      <c r="D450" s="210" t="s">
        <v>155</v>
      </c>
      <c r="E450" s="211" t="s">
        <v>1063</v>
      </c>
      <c r="F450" s="212" t="s">
        <v>1058</v>
      </c>
      <c r="G450" s="213" t="s">
        <v>220</v>
      </c>
      <c r="H450" s="214">
        <v>645</v>
      </c>
      <c r="I450" s="215"/>
      <c r="J450" s="216">
        <f>ROUND(I450*H450,2)</f>
        <v>0</v>
      </c>
      <c r="K450" s="217"/>
      <c r="L450" s="43"/>
      <c r="M450" s="218" t="s">
        <v>1</v>
      </c>
      <c r="N450" s="219" t="s">
        <v>47</v>
      </c>
      <c r="O450" s="90"/>
      <c r="P450" s="220">
        <f>O450*H450</f>
        <v>0</v>
      </c>
      <c r="Q450" s="220">
        <v>0.74327</v>
      </c>
      <c r="R450" s="220">
        <f>Q450*H450</f>
        <v>479.40915</v>
      </c>
      <c r="S450" s="220">
        <v>0</v>
      </c>
      <c r="T450" s="221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22" t="s">
        <v>153</v>
      </c>
      <c r="AT450" s="222" t="s">
        <v>155</v>
      </c>
      <c r="AU450" s="222" t="s">
        <v>90</v>
      </c>
      <c r="AY450" s="15" t="s">
        <v>154</v>
      </c>
      <c r="BE450" s="223">
        <f>IF(N450="základní",J450,0)</f>
        <v>0</v>
      </c>
      <c r="BF450" s="223">
        <f>IF(N450="snížená",J450,0)</f>
        <v>0</v>
      </c>
      <c r="BG450" s="223">
        <f>IF(N450="zákl. přenesená",J450,0)</f>
        <v>0</v>
      </c>
      <c r="BH450" s="223">
        <f>IF(N450="sníž. přenesená",J450,0)</f>
        <v>0</v>
      </c>
      <c r="BI450" s="223">
        <f>IF(N450="nulová",J450,0)</f>
        <v>0</v>
      </c>
      <c r="BJ450" s="15" t="s">
        <v>90</v>
      </c>
      <c r="BK450" s="223">
        <f>ROUND(I450*H450,2)</f>
        <v>0</v>
      </c>
      <c r="BL450" s="15" t="s">
        <v>153</v>
      </c>
      <c r="BM450" s="222" t="s">
        <v>1064</v>
      </c>
    </row>
    <row r="451" spans="1:47" s="2" customFormat="1" ht="12">
      <c r="A451" s="37"/>
      <c r="B451" s="38"/>
      <c r="C451" s="39"/>
      <c r="D451" s="224" t="s">
        <v>160</v>
      </c>
      <c r="E451" s="39"/>
      <c r="F451" s="225" t="s">
        <v>1065</v>
      </c>
      <c r="G451" s="39"/>
      <c r="H451" s="39"/>
      <c r="I451" s="226"/>
      <c r="J451" s="39"/>
      <c r="K451" s="39"/>
      <c r="L451" s="43"/>
      <c r="M451" s="227"/>
      <c r="N451" s="228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5" t="s">
        <v>160</v>
      </c>
      <c r="AU451" s="15" t="s">
        <v>90</v>
      </c>
    </row>
    <row r="452" spans="1:51" s="13" customFormat="1" ht="12">
      <c r="A452" s="13"/>
      <c r="B452" s="239"/>
      <c r="C452" s="240"/>
      <c r="D452" s="224" t="s">
        <v>223</v>
      </c>
      <c r="E452" s="241" t="s">
        <v>1066</v>
      </c>
      <c r="F452" s="242" t="s">
        <v>1016</v>
      </c>
      <c r="G452" s="240"/>
      <c r="H452" s="243">
        <v>645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223</v>
      </c>
      <c r="AU452" s="249" t="s">
        <v>90</v>
      </c>
      <c r="AV452" s="13" t="s">
        <v>162</v>
      </c>
      <c r="AW452" s="13" t="s">
        <v>38</v>
      </c>
      <c r="AX452" s="13" t="s">
        <v>82</v>
      </c>
      <c r="AY452" s="249" t="s">
        <v>154</v>
      </c>
    </row>
    <row r="453" spans="1:51" s="13" customFormat="1" ht="12">
      <c r="A453" s="13"/>
      <c r="B453" s="239"/>
      <c r="C453" s="240"/>
      <c r="D453" s="224" t="s">
        <v>223</v>
      </c>
      <c r="E453" s="241" t="s">
        <v>1067</v>
      </c>
      <c r="F453" s="242" t="s">
        <v>1068</v>
      </c>
      <c r="G453" s="240"/>
      <c r="H453" s="243">
        <v>645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9" t="s">
        <v>223</v>
      </c>
      <c r="AU453" s="249" t="s">
        <v>90</v>
      </c>
      <c r="AV453" s="13" t="s">
        <v>162</v>
      </c>
      <c r="AW453" s="13" t="s">
        <v>38</v>
      </c>
      <c r="AX453" s="13" t="s">
        <v>90</v>
      </c>
      <c r="AY453" s="249" t="s">
        <v>154</v>
      </c>
    </row>
    <row r="454" spans="1:63" s="11" customFormat="1" ht="25.9" customHeight="1">
      <c r="A454" s="11"/>
      <c r="B454" s="196"/>
      <c r="C454" s="197"/>
      <c r="D454" s="198" t="s">
        <v>81</v>
      </c>
      <c r="E454" s="199" t="s">
        <v>176</v>
      </c>
      <c r="F454" s="199" t="s">
        <v>1069</v>
      </c>
      <c r="G454" s="197"/>
      <c r="H454" s="197"/>
      <c r="I454" s="200"/>
      <c r="J454" s="201">
        <f>BK454</f>
        <v>0</v>
      </c>
      <c r="K454" s="197"/>
      <c r="L454" s="202"/>
      <c r="M454" s="203"/>
      <c r="N454" s="204"/>
      <c r="O454" s="204"/>
      <c r="P454" s="205">
        <f>SUM(P455:P459)</f>
        <v>0</v>
      </c>
      <c r="Q454" s="204"/>
      <c r="R454" s="205">
        <f>SUM(R455:R459)</f>
        <v>1.7370990000000002</v>
      </c>
      <c r="S454" s="204"/>
      <c r="T454" s="206">
        <f>SUM(T455:T459)</f>
        <v>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R454" s="207" t="s">
        <v>153</v>
      </c>
      <c r="AT454" s="208" t="s">
        <v>81</v>
      </c>
      <c r="AU454" s="208" t="s">
        <v>82</v>
      </c>
      <c r="AY454" s="207" t="s">
        <v>154</v>
      </c>
      <c r="BK454" s="209">
        <f>SUM(BK455:BK459)</f>
        <v>0</v>
      </c>
    </row>
    <row r="455" spans="1:65" s="2" customFormat="1" ht="76.35" customHeight="1">
      <c r="A455" s="37"/>
      <c r="B455" s="38"/>
      <c r="C455" s="210" t="s">
        <v>1070</v>
      </c>
      <c r="D455" s="210" t="s">
        <v>155</v>
      </c>
      <c r="E455" s="211" t="s">
        <v>1071</v>
      </c>
      <c r="F455" s="212" t="s">
        <v>1072</v>
      </c>
      <c r="G455" s="213" t="s">
        <v>220</v>
      </c>
      <c r="H455" s="214">
        <v>6.75</v>
      </c>
      <c r="I455" s="215"/>
      <c r="J455" s="216">
        <f>ROUND(I455*H455,2)</f>
        <v>0</v>
      </c>
      <c r="K455" s="217"/>
      <c r="L455" s="43"/>
      <c r="M455" s="218" t="s">
        <v>1</v>
      </c>
      <c r="N455" s="219" t="s">
        <v>47</v>
      </c>
      <c r="O455" s="90"/>
      <c r="P455" s="220">
        <f>O455*H455</f>
        <v>0</v>
      </c>
      <c r="Q455" s="220">
        <v>0.1461</v>
      </c>
      <c r="R455" s="220">
        <f>Q455*H455</f>
        <v>0.986175</v>
      </c>
      <c r="S455" s="220">
        <v>0</v>
      </c>
      <c r="T455" s="221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22" t="s">
        <v>153</v>
      </c>
      <c r="AT455" s="222" t="s">
        <v>155</v>
      </c>
      <c r="AU455" s="222" t="s">
        <v>90</v>
      </c>
      <c r="AY455" s="15" t="s">
        <v>154</v>
      </c>
      <c r="BE455" s="223">
        <f>IF(N455="základní",J455,0)</f>
        <v>0</v>
      </c>
      <c r="BF455" s="223">
        <f>IF(N455="snížená",J455,0)</f>
        <v>0</v>
      </c>
      <c r="BG455" s="223">
        <f>IF(N455="zákl. přenesená",J455,0)</f>
        <v>0</v>
      </c>
      <c r="BH455" s="223">
        <f>IF(N455="sníž. přenesená",J455,0)</f>
        <v>0</v>
      </c>
      <c r="BI455" s="223">
        <f>IF(N455="nulová",J455,0)</f>
        <v>0</v>
      </c>
      <c r="BJ455" s="15" t="s">
        <v>90</v>
      </c>
      <c r="BK455" s="223">
        <f>ROUND(I455*H455,2)</f>
        <v>0</v>
      </c>
      <c r="BL455" s="15" t="s">
        <v>153</v>
      </c>
      <c r="BM455" s="222" t="s">
        <v>1073</v>
      </c>
    </row>
    <row r="456" spans="1:51" s="13" customFormat="1" ht="12">
      <c r="A456" s="13"/>
      <c r="B456" s="239"/>
      <c r="C456" s="240"/>
      <c r="D456" s="224" t="s">
        <v>223</v>
      </c>
      <c r="E456" s="241" t="s">
        <v>1074</v>
      </c>
      <c r="F456" s="242" t="s">
        <v>1075</v>
      </c>
      <c r="G456" s="240"/>
      <c r="H456" s="243">
        <v>6.75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9" t="s">
        <v>223</v>
      </c>
      <c r="AU456" s="249" t="s">
        <v>90</v>
      </c>
      <c r="AV456" s="13" t="s">
        <v>162</v>
      </c>
      <c r="AW456" s="13" t="s">
        <v>38</v>
      </c>
      <c r="AX456" s="13" t="s">
        <v>90</v>
      </c>
      <c r="AY456" s="249" t="s">
        <v>154</v>
      </c>
    </row>
    <row r="457" spans="1:65" s="2" customFormat="1" ht="14.4" customHeight="1">
      <c r="A457" s="37"/>
      <c r="B457" s="38"/>
      <c r="C457" s="255" t="s">
        <v>1076</v>
      </c>
      <c r="D457" s="255" t="s">
        <v>253</v>
      </c>
      <c r="E457" s="256" t="s">
        <v>1077</v>
      </c>
      <c r="F457" s="257" t="s">
        <v>1078</v>
      </c>
      <c r="G457" s="258" t="s">
        <v>220</v>
      </c>
      <c r="H457" s="259">
        <v>6.953</v>
      </c>
      <c r="I457" s="260"/>
      <c r="J457" s="261">
        <f>ROUND(I457*H457,2)</f>
        <v>0</v>
      </c>
      <c r="K457" s="262"/>
      <c r="L457" s="263"/>
      <c r="M457" s="264" t="s">
        <v>1</v>
      </c>
      <c r="N457" s="265" t="s">
        <v>47</v>
      </c>
      <c r="O457" s="90"/>
      <c r="P457" s="220">
        <f>O457*H457</f>
        <v>0</v>
      </c>
      <c r="Q457" s="220">
        <v>0.108</v>
      </c>
      <c r="R457" s="220">
        <f>Q457*H457</f>
        <v>0.750924</v>
      </c>
      <c r="S457" s="220">
        <v>0</v>
      </c>
      <c r="T457" s="221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22" t="s">
        <v>192</v>
      </c>
      <c r="AT457" s="222" t="s">
        <v>253</v>
      </c>
      <c r="AU457" s="222" t="s">
        <v>90</v>
      </c>
      <c r="AY457" s="15" t="s">
        <v>154</v>
      </c>
      <c r="BE457" s="223">
        <f>IF(N457="základní",J457,0)</f>
        <v>0</v>
      </c>
      <c r="BF457" s="223">
        <f>IF(N457="snížená",J457,0)</f>
        <v>0</v>
      </c>
      <c r="BG457" s="223">
        <f>IF(N457="zákl. přenesená",J457,0)</f>
        <v>0</v>
      </c>
      <c r="BH457" s="223">
        <f>IF(N457="sníž. přenesená",J457,0)</f>
        <v>0</v>
      </c>
      <c r="BI457" s="223">
        <f>IF(N457="nulová",J457,0)</f>
        <v>0</v>
      </c>
      <c r="BJ457" s="15" t="s">
        <v>90</v>
      </c>
      <c r="BK457" s="223">
        <f>ROUND(I457*H457,2)</f>
        <v>0</v>
      </c>
      <c r="BL457" s="15" t="s">
        <v>153</v>
      </c>
      <c r="BM457" s="222" t="s">
        <v>1079</v>
      </c>
    </row>
    <row r="458" spans="1:47" s="2" customFormat="1" ht="12">
      <c r="A458" s="37"/>
      <c r="B458" s="38"/>
      <c r="C458" s="39"/>
      <c r="D458" s="224" t="s">
        <v>160</v>
      </c>
      <c r="E458" s="39"/>
      <c r="F458" s="225" t="s">
        <v>1080</v>
      </c>
      <c r="G458" s="39"/>
      <c r="H458" s="39"/>
      <c r="I458" s="226"/>
      <c r="J458" s="39"/>
      <c r="K458" s="39"/>
      <c r="L458" s="43"/>
      <c r="M458" s="227"/>
      <c r="N458" s="228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5" t="s">
        <v>160</v>
      </c>
      <c r="AU458" s="15" t="s">
        <v>90</v>
      </c>
    </row>
    <row r="459" spans="1:51" s="13" customFormat="1" ht="12">
      <c r="A459" s="13"/>
      <c r="B459" s="239"/>
      <c r="C459" s="240"/>
      <c r="D459" s="224" t="s">
        <v>223</v>
      </c>
      <c r="E459" s="241" t="s">
        <v>1081</v>
      </c>
      <c r="F459" s="242" t="s">
        <v>1082</v>
      </c>
      <c r="G459" s="240"/>
      <c r="H459" s="243">
        <v>6.953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223</v>
      </c>
      <c r="AU459" s="249" t="s">
        <v>90</v>
      </c>
      <c r="AV459" s="13" t="s">
        <v>162</v>
      </c>
      <c r="AW459" s="13" t="s">
        <v>38</v>
      </c>
      <c r="AX459" s="13" t="s">
        <v>90</v>
      </c>
      <c r="AY459" s="249" t="s">
        <v>154</v>
      </c>
    </row>
    <row r="460" spans="1:63" s="11" customFormat="1" ht="25.9" customHeight="1">
      <c r="A460" s="11"/>
      <c r="B460" s="196"/>
      <c r="C460" s="197"/>
      <c r="D460" s="198" t="s">
        <v>81</v>
      </c>
      <c r="E460" s="199" t="s">
        <v>181</v>
      </c>
      <c r="F460" s="199" t="s">
        <v>1083</v>
      </c>
      <c r="G460" s="197"/>
      <c r="H460" s="197"/>
      <c r="I460" s="200"/>
      <c r="J460" s="201">
        <f>BK460</f>
        <v>0</v>
      </c>
      <c r="K460" s="197"/>
      <c r="L460" s="202"/>
      <c r="M460" s="203"/>
      <c r="N460" s="204"/>
      <c r="O460" s="204"/>
      <c r="P460" s="205">
        <f>SUM(P461:P462)</f>
        <v>0</v>
      </c>
      <c r="Q460" s="204"/>
      <c r="R460" s="205">
        <f>SUM(R461:R462)</f>
        <v>2.489616</v>
      </c>
      <c r="S460" s="204"/>
      <c r="T460" s="206">
        <f>SUM(T461:T462)</f>
        <v>0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R460" s="207" t="s">
        <v>153</v>
      </c>
      <c r="AT460" s="208" t="s">
        <v>81</v>
      </c>
      <c r="AU460" s="208" t="s">
        <v>82</v>
      </c>
      <c r="AY460" s="207" t="s">
        <v>154</v>
      </c>
      <c r="BK460" s="209">
        <f>SUM(BK461:BK462)</f>
        <v>0</v>
      </c>
    </row>
    <row r="461" spans="1:65" s="2" customFormat="1" ht="37.8" customHeight="1">
      <c r="A461" s="37"/>
      <c r="B461" s="38"/>
      <c r="C461" s="210" t="s">
        <v>1084</v>
      </c>
      <c r="D461" s="210" t="s">
        <v>155</v>
      </c>
      <c r="E461" s="211" t="s">
        <v>1085</v>
      </c>
      <c r="F461" s="212" t="s">
        <v>1086</v>
      </c>
      <c r="G461" s="213" t="s">
        <v>220</v>
      </c>
      <c r="H461" s="214">
        <v>27.2</v>
      </c>
      <c r="I461" s="215"/>
      <c r="J461" s="216">
        <f>ROUND(I461*H461,2)</f>
        <v>0</v>
      </c>
      <c r="K461" s="217"/>
      <c r="L461" s="43"/>
      <c r="M461" s="218" t="s">
        <v>1</v>
      </c>
      <c r="N461" s="219" t="s">
        <v>47</v>
      </c>
      <c r="O461" s="90"/>
      <c r="P461" s="220">
        <f>O461*H461</f>
        <v>0</v>
      </c>
      <c r="Q461" s="220">
        <v>0.09153</v>
      </c>
      <c r="R461" s="220">
        <f>Q461*H461</f>
        <v>2.489616</v>
      </c>
      <c r="S461" s="220">
        <v>0</v>
      </c>
      <c r="T461" s="221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2" t="s">
        <v>153</v>
      </c>
      <c r="AT461" s="222" t="s">
        <v>155</v>
      </c>
      <c r="AU461" s="222" t="s">
        <v>90</v>
      </c>
      <c r="AY461" s="15" t="s">
        <v>154</v>
      </c>
      <c r="BE461" s="223">
        <f>IF(N461="základní",J461,0)</f>
        <v>0</v>
      </c>
      <c r="BF461" s="223">
        <f>IF(N461="snížená",J461,0)</f>
        <v>0</v>
      </c>
      <c r="BG461" s="223">
        <f>IF(N461="zákl. přenesená",J461,0)</f>
        <v>0</v>
      </c>
      <c r="BH461" s="223">
        <f>IF(N461="sníž. přenesená",J461,0)</f>
        <v>0</v>
      </c>
      <c r="BI461" s="223">
        <f>IF(N461="nulová",J461,0)</f>
        <v>0</v>
      </c>
      <c r="BJ461" s="15" t="s">
        <v>90</v>
      </c>
      <c r="BK461" s="223">
        <f>ROUND(I461*H461,2)</f>
        <v>0</v>
      </c>
      <c r="BL461" s="15" t="s">
        <v>153</v>
      </c>
      <c r="BM461" s="222" t="s">
        <v>1087</v>
      </c>
    </row>
    <row r="462" spans="1:51" s="13" customFormat="1" ht="12">
      <c r="A462" s="13"/>
      <c r="B462" s="239"/>
      <c r="C462" s="240"/>
      <c r="D462" s="224" t="s">
        <v>223</v>
      </c>
      <c r="E462" s="241" t="s">
        <v>1088</v>
      </c>
      <c r="F462" s="242" t="s">
        <v>1089</v>
      </c>
      <c r="G462" s="240"/>
      <c r="H462" s="243">
        <v>27.2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9" t="s">
        <v>223</v>
      </c>
      <c r="AU462" s="249" t="s">
        <v>90</v>
      </c>
      <c r="AV462" s="13" t="s">
        <v>162</v>
      </c>
      <c r="AW462" s="13" t="s">
        <v>38</v>
      </c>
      <c r="AX462" s="13" t="s">
        <v>90</v>
      </c>
      <c r="AY462" s="249" t="s">
        <v>154</v>
      </c>
    </row>
    <row r="463" spans="1:63" s="11" customFormat="1" ht="25.9" customHeight="1">
      <c r="A463" s="11"/>
      <c r="B463" s="196"/>
      <c r="C463" s="197"/>
      <c r="D463" s="198" t="s">
        <v>81</v>
      </c>
      <c r="E463" s="199" t="s">
        <v>1090</v>
      </c>
      <c r="F463" s="199" t="s">
        <v>1091</v>
      </c>
      <c r="G463" s="197"/>
      <c r="H463" s="197"/>
      <c r="I463" s="200"/>
      <c r="J463" s="201">
        <f>BK463</f>
        <v>0</v>
      </c>
      <c r="K463" s="197"/>
      <c r="L463" s="202"/>
      <c r="M463" s="203"/>
      <c r="N463" s="204"/>
      <c r="O463" s="204"/>
      <c r="P463" s="205">
        <f>SUM(P464:P481)</f>
        <v>0</v>
      </c>
      <c r="Q463" s="204"/>
      <c r="R463" s="205">
        <f>SUM(R464:R481)</f>
        <v>5.89656488</v>
      </c>
      <c r="S463" s="204"/>
      <c r="T463" s="206">
        <f>SUM(T464:T481)</f>
        <v>0</v>
      </c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R463" s="207" t="s">
        <v>153</v>
      </c>
      <c r="AT463" s="208" t="s">
        <v>81</v>
      </c>
      <c r="AU463" s="208" t="s">
        <v>82</v>
      </c>
      <c r="AY463" s="207" t="s">
        <v>154</v>
      </c>
      <c r="BK463" s="209">
        <f>SUM(BK464:BK481)</f>
        <v>0</v>
      </c>
    </row>
    <row r="464" spans="1:65" s="2" customFormat="1" ht="24.15" customHeight="1">
      <c r="A464" s="37"/>
      <c r="B464" s="38"/>
      <c r="C464" s="210" t="s">
        <v>1092</v>
      </c>
      <c r="D464" s="210" t="s">
        <v>155</v>
      </c>
      <c r="E464" s="211" t="s">
        <v>1093</v>
      </c>
      <c r="F464" s="212" t="s">
        <v>1094</v>
      </c>
      <c r="G464" s="213" t="s">
        <v>220</v>
      </c>
      <c r="H464" s="214">
        <v>1591.518</v>
      </c>
      <c r="I464" s="215"/>
      <c r="J464" s="216">
        <f>ROUND(I464*H464,2)</f>
        <v>0</v>
      </c>
      <c r="K464" s="217"/>
      <c r="L464" s="43"/>
      <c r="M464" s="218" t="s">
        <v>1</v>
      </c>
      <c r="N464" s="219" t="s">
        <v>47</v>
      </c>
      <c r="O464" s="90"/>
      <c r="P464" s="220">
        <f>O464*H464</f>
        <v>0</v>
      </c>
      <c r="Q464" s="220">
        <v>0</v>
      </c>
      <c r="R464" s="220">
        <f>Q464*H464</f>
        <v>0</v>
      </c>
      <c r="S464" s="220">
        <v>0</v>
      </c>
      <c r="T464" s="221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22" t="s">
        <v>153</v>
      </c>
      <c r="AT464" s="222" t="s">
        <v>155</v>
      </c>
      <c r="AU464" s="222" t="s">
        <v>90</v>
      </c>
      <c r="AY464" s="15" t="s">
        <v>154</v>
      </c>
      <c r="BE464" s="223">
        <f>IF(N464="základní",J464,0)</f>
        <v>0</v>
      </c>
      <c r="BF464" s="223">
        <f>IF(N464="snížená",J464,0)</f>
        <v>0</v>
      </c>
      <c r="BG464" s="223">
        <f>IF(N464="zákl. přenesená",J464,0)</f>
        <v>0</v>
      </c>
      <c r="BH464" s="223">
        <f>IF(N464="sníž. přenesená",J464,0)</f>
        <v>0</v>
      </c>
      <c r="BI464" s="223">
        <f>IF(N464="nulová",J464,0)</f>
        <v>0</v>
      </c>
      <c r="BJ464" s="15" t="s">
        <v>90</v>
      </c>
      <c r="BK464" s="223">
        <f>ROUND(I464*H464,2)</f>
        <v>0</v>
      </c>
      <c r="BL464" s="15" t="s">
        <v>153</v>
      </c>
      <c r="BM464" s="222" t="s">
        <v>1095</v>
      </c>
    </row>
    <row r="465" spans="1:47" s="2" customFormat="1" ht="12">
      <c r="A465" s="37"/>
      <c r="B465" s="38"/>
      <c r="C465" s="39"/>
      <c r="D465" s="224" t="s">
        <v>160</v>
      </c>
      <c r="E465" s="39"/>
      <c r="F465" s="225" t="s">
        <v>1096</v>
      </c>
      <c r="G465" s="39"/>
      <c r="H465" s="39"/>
      <c r="I465" s="226"/>
      <c r="J465" s="39"/>
      <c r="K465" s="39"/>
      <c r="L465" s="43"/>
      <c r="M465" s="227"/>
      <c r="N465" s="228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5" t="s">
        <v>160</v>
      </c>
      <c r="AU465" s="15" t="s">
        <v>90</v>
      </c>
    </row>
    <row r="466" spans="1:65" s="2" customFormat="1" ht="14.4" customHeight="1">
      <c r="A466" s="37"/>
      <c r="B466" s="38"/>
      <c r="C466" s="255" t="s">
        <v>1097</v>
      </c>
      <c r="D466" s="255" t="s">
        <v>253</v>
      </c>
      <c r="E466" s="256" t="s">
        <v>1098</v>
      </c>
      <c r="F466" s="257" t="s">
        <v>1099</v>
      </c>
      <c r="G466" s="258" t="s">
        <v>486</v>
      </c>
      <c r="H466" s="259">
        <v>0.477</v>
      </c>
      <c r="I466" s="260"/>
      <c r="J466" s="261">
        <f>ROUND(I466*H466,2)</f>
        <v>0</v>
      </c>
      <c r="K466" s="262"/>
      <c r="L466" s="263"/>
      <c r="M466" s="264" t="s">
        <v>1</v>
      </c>
      <c r="N466" s="265" t="s">
        <v>47</v>
      </c>
      <c r="O466" s="90"/>
      <c r="P466" s="220">
        <f>O466*H466</f>
        <v>0</v>
      </c>
      <c r="Q466" s="220">
        <v>1</v>
      </c>
      <c r="R466" s="220">
        <f>Q466*H466</f>
        <v>0.477</v>
      </c>
      <c r="S466" s="220">
        <v>0</v>
      </c>
      <c r="T466" s="221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22" t="s">
        <v>192</v>
      </c>
      <c r="AT466" s="222" t="s">
        <v>253</v>
      </c>
      <c r="AU466" s="222" t="s">
        <v>90</v>
      </c>
      <c r="AY466" s="15" t="s">
        <v>154</v>
      </c>
      <c r="BE466" s="223">
        <f>IF(N466="základní",J466,0)</f>
        <v>0</v>
      </c>
      <c r="BF466" s="223">
        <f>IF(N466="snížená",J466,0)</f>
        <v>0</v>
      </c>
      <c r="BG466" s="223">
        <f>IF(N466="zákl. přenesená",J466,0)</f>
        <v>0</v>
      </c>
      <c r="BH466" s="223">
        <f>IF(N466="sníž. přenesená",J466,0)</f>
        <v>0</v>
      </c>
      <c r="BI466" s="223">
        <f>IF(N466="nulová",J466,0)</f>
        <v>0</v>
      </c>
      <c r="BJ466" s="15" t="s">
        <v>90</v>
      </c>
      <c r="BK466" s="223">
        <f>ROUND(I466*H466,2)</f>
        <v>0</v>
      </c>
      <c r="BL466" s="15" t="s">
        <v>153</v>
      </c>
      <c r="BM466" s="222" t="s">
        <v>1100</v>
      </c>
    </row>
    <row r="467" spans="1:47" s="2" customFormat="1" ht="12">
      <c r="A467" s="37"/>
      <c r="B467" s="38"/>
      <c r="C467" s="39"/>
      <c r="D467" s="224" t="s">
        <v>160</v>
      </c>
      <c r="E467" s="39"/>
      <c r="F467" s="225" t="s">
        <v>1101</v>
      </c>
      <c r="G467" s="39"/>
      <c r="H467" s="39"/>
      <c r="I467" s="226"/>
      <c r="J467" s="39"/>
      <c r="K467" s="39"/>
      <c r="L467" s="43"/>
      <c r="M467" s="227"/>
      <c r="N467" s="228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5" t="s">
        <v>160</v>
      </c>
      <c r="AU467" s="15" t="s">
        <v>90</v>
      </c>
    </row>
    <row r="468" spans="1:51" s="13" customFormat="1" ht="12">
      <c r="A468" s="13"/>
      <c r="B468" s="239"/>
      <c r="C468" s="240"/>
      <c r="D468" s="224" t="s">
        <v>223</v>
      </c>
      <c r="E468" s="241" t="s">
        <v>1102</v>
      </c>
      <c r="F468" s="242" t="s">
        <v>1103</v>
      </c>
      <c r="G468" s="240"/>
      <c r="H468" s="243">
        <v>0.477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9" t="s">
        <v>223</v>
      </c>
      <c r="AU468" s="249" t="s">
        <v>90</v>
      </c>
      <c r="AV468" s="13" t="s">
        <v>162</v>
      </c>
      <c r="AW468" s="13" t="s">
        <v>38</v>
      </c>
      <c r="AX468" s="13" t="s">
        <v>90</v>
      </c>
      <c r="AY468" s="249" t="s">
        <v>154</v>
      </c>
    </row>
    <row r="469" spans="1:65" s="2" customFormat="1" ht="24.15" customHeight="1">
      <c r="A469" s="37"/>
      <c r="B469" s="38"/>
      <c r="C469" s="210" t="s">
        <v>1104</v>
      </c>
      <c r="D469" s="210" t="s">
        <v>155</v>
      </c>
      <c r="E469" s="211" t="s">
        <v>1105</v>
      </c>
      <c r="F469" s="212" t="s">
        <v>1106</v>
      </c>
      <c r="G469" s="213" t="s">
        <v>220</v>
      </c>
      <c r="H469" s="214">
        <v>3183.036</v>
      </c>
      <c r="I469" s="215"/>
      <c r="J469" s="216">
        <f>ROUND(I469*H469,2)</f>
        <v>0</v>
      </c>
      <c r="K469" s="217"/>
      <c r="L469" s="43"/>
      <c r="M469" s="218" t="s">
        <v>1</v>
      </c>
      <c r="N469" s="219" t="s">
        <v>47</v>
      </c>
      <c r="O469" s="90"/>
      <c r="P469" s="220">
        <f>O469*H469</f>
        <v>0</v>
      </c>
      <c r="Q469" s="220">
        <v>3E-05</v>
      </c>
      <c r="R469" s="220">
        <f>Q469*H469</f>
        <v>0.09549108</v>
      </c>
      <c r="S469" s="220">
        <v>0</v>
      </c>
      <c r="T469" s="221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22" t="s">
        <v>153</v>
      </c>
      <c r="AT469" s="222" t="s">
        <v>155</v>
      </c>
      <c r="AU469" s="222" t="s">
        <v>90</v>
      </c>
      <c r="AY469" s="15" t="s">
        <v>154</v>
      </c>
      <c r="BE469" s="223">
        <f>IF(N469="základní",J469,0)</f>
        <v>0</v>
      </c>
      <c r="BF469" s="223">
        <f>IF(N469="snížená",J469,0)</f>
        <v>0</v>
      </c>
      <c r="BG469" s="223">
        <f>IF(N469="zákl. přenesená",J469,0)</f>
        <v>0</v>
      </c>
      <c r="BH469" s="223">
        <f>IF(N469="sníž. přenesená",J469,0)</f>
        <v>0</v>
      </c>
      <c r="BI469" s="223">
        <f>IF(N469="nulová",J469,0)</f>
        <v>0</v>
      </c>
      <c r="BJ469" s="15" t="s">
        <v>90</v>
      </c>
      <c r="BK469" s="223">
        <f>ROUND(I469*H469,2)</f>
        <v>0</v>
      </c>
      <c r="BL469" s="15" t="s">
        <v>153</v>
      </c>
      <c r="BM469" s="222" t="s">
        <v>1107</v>
      </c>
    </row>
    <row r="470" spans="1:47" s="2" customFormat="1" ht="12">
      <c r="A470" s="37"/>
      <c r="B470" s="38"/>
      <c r="C470" s="39"/>
      <c r="D470" s="224" t="s">
        <v>160</v>
      </c>
      <c r="E470" s="39"/>
      <c r="F470" s="225" t="s">
        <v>1096</v>
      </c>
      <c r="G470" s="39"/>
      <c r="H470" s="39"/>
      <c r="I470" s="226"/>
      <c r="J470" s="39"/>
      <c r="K470" s="39"/>
      <c r="L470" s="43"/>
      <c r="M470" s="227"/>
      <c r="N470" s="228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5" t="s">
        <v>160</v>
      </c>
      <c r="AU470" s="15" t="s">
        <v>90</v>
      </c>
    </row>
    <row r="471" spans="1:51" s="13" customFormat="1" ht="12">
      <c r="A471" s="13"/>
      <c r="B471" s="239"/>
      <c r="C471" s="240"/>
      <c r="D471" s="224" t="s">
        <v>223</v>
      </c>
      <c r="E471" s="241" t="s">
        <v>1108</v>
      </c>
      <c r="F471" s="242" t="s">
        <v>1109</v>
      </c>
      <c r="G471" s="240"/>
      <c r="H471" s="243">
        <v>3183.036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223</v>
      </c>
      <c r="AU471" s="249" t="s">
        <v>90</v>
      </c>
      <c r="AV471" s="13" t="s">
        <v>162</v>
      </c>
      <c r="AW471" s="13" t="s">
        <v>38</v>
      </c>
      <c r="AX471" s="13" t="s">
        <v>90</v>
      </c>
      <c r="AY471" s="249" t="s">
        <v>154</v>
      </c>
    </row>
    <row r="472" spans="1:65" s="2" customFormat="1" ht="14.4" customHeight="1">
      <c r="A472" s="37"/>
      <c r="B472" s="38"/>
      <c r="C472" s="255" t="s">
        <v>1110</v>
      </c>
      <c r="D472" s="255" t="s">
        <v>253</v>
      </c>
      <c r="E472" s="256" t="s">
        <v>1111</v>
      </c>
      <c r="F472" s="257" t="s">
        <v>1112</v>
      </c>
      <c r="G472" s="258" t="s">
        <v>486</v>
      </c>
      <c r="H472" s="259">
        <v>4.775</v>
      </c>
      <c r="I472" s="260"/>
      <c r="J472" s="261">
        <f>ROUND(I472*H472,2)</f>
        <v>0</v>
      </c>
      <c r="K472" s="262"/>
      <c r="L472" s="263"/>
      <c r="M472" s="264" t="s">
        <v>1</v>
      </c>
      <c r="N472" s="265" t="s">
        <v>47</v>
      </c>
      <c r="O472" s="90"/>
      <c r="P472" s="220">
        <f>O472*H472</f>
        <v>0</v>
      </c>
      <c r="Q472" s="220">
        <v>1</v>
      </c>
      <c r="R472" s="220">
        <f>Q472*H472</f>
        <v>4.775</v>
      </c>
      <c r="S472" s="220">
        <v>0</v>
      </c>
      <c r="T472" s="221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22" t="s">
        <v>192</v>
      </c>
      <c r="AT472" s="222" t="s">
        <v>253</v>
      </c>
      <c r="AU472" s="222" t="s">
        <v>90</v>
      </c>
      <c r="AY472" s="15" t="s">
        <v>154</v>
      </c>
      <c r="BE472" s="223">
        <f>IF(N472="základní",J472,0)</f>
        <v>0</v>
      </c>
      <c r="BF472" s="223">
        <f>IF(N472="snížená",J472,0)</f>
        <v>0</v>
      </c>
      <c r="BG472" s="223">
        <f>IF(N472="zákl. přenesená",J472,0)</f>
        <v>0</v>
      </c>
      <c r="BH472" s="223">
        <f>IF(N472="sníž. přenesená",J472,0)</f>
        <v>0</v>
      </c>
      <c r="BI472" s="223">
        <f>IF(N472="nulová",J472,0)</f>
        <v>0</v>
      </c>
      <c r="BJ472" s="15" t="s">
        <v>90</v>
      </c>
      <c r="BK472" s="223">
        <f>ROUND(I472*H472,2)</f>
        <v>0</v>
      </c>
      <c r="BL472" s="15" t="s">
        <v>153</v>
      </c>
      <c r="BM472" s="222" t="s">
        <v>1113</v>
      </c>
    </row>
    <row r="473" spans="1:47" s="2" customFormat="1" ht="12">
      <c r="A473" s="37"/>
      <c r="B473" s="38"/>
      <c r="C473" s="39"/>
      <c r="D473" s="224" t="s">
        <v>160</v>
      </c>
      <c r="E473" s="39"/>
      <c r="F473" s="225" t="s">
        <v>1114</v>
      </c>
      <c r="G473" s="39"/>
      <c r="H473" s="39"/>
      <c r="I473" s="226"/>
      <c r="J473" s="39"/>
      <c r="K473" s="39"/>
      <c r="L473" s="43"/>
      <c r="M473" s="227"/>
      <c r="N473" s="228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5" t="s">
        <v>160</v>
      </c>
      <c r="AU473" s="15" t="s">
        <v>90</v>
      </c>
    </row>
    <row r="474" spans="1:51" s="13" customFormat="1" ht="12">
      <c r="A474" s="13"/>
      <c r="B474" s="239"/>
      <c r="C474" s="240"/>
      <c r="D474" s="224" t="s">
        <v>223</v>
      </c>
      <c r="E474" s="241" t="s">
        <v>1115</v>
      </c>
      <c r="F474" s="242" t="s">
        <v>1116</v>
      </c>
      <c r="G474" s="240"/>
      <c r="H474" s="243">
        <v>4.775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223</v>
      </c>
      <c r="AU474" s="249" t="s">
        <v>90</v>
      </c>
      <c r="AV474" s="13" t="s">
        <v>162</v>
      </c>
      <c r="AW474" s="13" t="s">
        <v>38</v>
      </c>
      <c r="AX474" s="13" t="s">
        <v>90</v>
      </c>
      <c r="AY474" s="249" t="s">
        <v>154</v>
      </c>
    </row>
    <row r="475" spans="1:65" s="2" customFormat="1" ht="24.15" customHeight="1">
      <c r="A475" s="37"/>
      <c r="B475" s="38"/>
      <c r="C475" s="210" t="s">
        <v>1117</v>
      </c>
      <c r="D475" s="210" t="s">
        <v>155</v>
      </c>
      <c r="E475" s="211" t="s">
        <v>1118</v>
      </c>
      <c r="F475" s="212" t="s">
        <v>1119</v>
      </c>
      <c r="G475" s="213" t="s">
        <v>220</v>
      </c>
      <c r="H475" s="214">
        <v>1591.518</v>
      </c>
      <c r="I475" s="215"/>
      <c r="J475" s="216">
        <f>ROUND(I475*H475,2)</f>
        <v>0</v>
      </c>
      <c r="K475" s="217"/>
      <c r="L475" s="43"/>
      <c r="M475" s="218" t="s">
        <v>1</v>
      </c>
      <c r="N475" s="219" t="s">
        <v>47</v>
      </c>
      <c r="O475" s="90"/>
      <c r="P475" s="220">
        <f>O475*H475</f>
        <v>0</v>
      </c>
      <c r="Q475" s="220">
        <v>0</v>
      </c>
      <c r="R475" s="220">
        <f>Q475*H475</f>
        <v>0</v>
      </c>
      <c r="S475" s="220">
        <v>0</v>
      </c>
      <c r="T475" s="221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22" t="s">
        <v>153</v>
      </c>
      <c r="AT475" s="222" t="s">
        <v>155</v>
      </c>
      <c r="AU475" s="222" t="s">
        <v>90</v>
      </c>
      <c r="AY475" s="15" t="s">
        <v>154</v>
      </c>
      <c r="BE475" s="223">
        <f>IF(N475="základní",J475,0)</f>
        <v>0</v>
      </c>
      <c r="BF475" s="223">
        <f>IF(N475="snížená",J475,0)</f>
        <v>0</v>
      </c>
      <c r="BG475" s="223">
        <f>IF(N475="zákl. přenesená",J475,0)</f>
        <v>0</v>
      </c>
      <c r="BH475" s="223">
        <f>IF(N475="sníž. přenesená",J475,0)</f>
        <v>0</v>
      </c>
      <c r="BI475" s="223">
        <f>IF(N475="nulová",J475,0)</f>
        <v>0</v>
      </c>
      <c r="BJ475" s="15" t="s">
        <v>90</v>
      </c>
      <c r="BK475" s="223">
        <f>ROUND(I475*H475,2)</f>
        <v>0</v>
      </c>
      <c r="BL475" s="15" t="s">
        <v>153</v>
      </c>
      <c r="BM475" s="222" t="s">
        <v>1120</v>
      </c>
    </row>
    <row r="476" spans="1:47" s="2" customFormat="1" ht="12">
      <c r="A476" s="37"/>
      <c r="B476" s="38"/>
      <c r="C476" s="39"/>
      <c r="D476" s="224" t="s">
        <v>160</v>
      </c>
      <c r="E476" s="39"/>
      <c r="F476" s="225" t="s">
        <v>1121</v>
      </c>
      <c r="G476" s="39"/>
      <c r="H476" s="39"/>
      <c r="I476" s="226"/>
      <c r="J476" s="39"/>
      <c r="K476" s="39"/>
      <c r="L476" s="43"/>
      <c r="M476" s="227"/>
      <c r="N476" s="228"/>
      <c r="O476" s="90"/>
      <c r="P476" s="90"/>
      <c r="Q476" s="90"/>
      <c r="R476" s="90"/>
      <c r="S476" s="90"/>
      <c r="T476" s="91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5" t="s">
        <v>160</v>
      </c>
      <c r="AU476" s="15" t="s">
        <v>90</v>
      </c>
    </row>
    <row r="477" spans="1:51" s="13" customFormat="1" ht="12">
      <c r="A477" s="13"/>
      <c r="B477" s="239"/>
      <c r="C477" s="240"/>
      <c r="D477" s="224" t="s">
        <v>223</v>
      </c>
      <c r="E477" s="241" t="s">
        <v>1122</v>
      </c>
      <c r="F477" s="242" t="s">
        <v>1123</v>
      </c>
      <c r="G477" s="240"/>
      <c r="H477" s="243">
        <v>1591.518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223</v>
      </c>
      <c r="AU477" s="249" t="s">
        <v>90</v>
      </c>
      <c r="AV477" s="13" t="s">
        <v>162</v>
      </c>
      <c r="AW477" s="13" t="s">
        <v>38</v>
      </c>
      <c r="AX477" s="13" t="s">
        <v>90</v>
      </c>
      <c r="AY477" s="249" t="s">
        <v>154</v>
      </c>
    </row>
    <row r="478" spans="1:65" s="2" customFormat="1" ht="14.4" customHeight="1">
      <c r="A478" s="37"/>
      <c r="B478" s="38"/>
      <c r="C478" s="255" t="s">
        <v>1124</v>
      </c>
      <c r="D478" s="255" t="s">
        <v>253</v>
      </c>
      <c r="E478" s="256" t="s">
        <v>1125</v>
      </c>
      <c r="F478" s="257" t="s">
        <v>1126</v>
      </c>
      <c r="G478" s="258" t="s">
        <v>220</v>
      </c>
      <c r="H478" s="259">
        <v>1830.246</v>
      </c>
      <c r="I478" s="260"/>
      <c r="J478" s="261">
        <f>ROUND(I478*H478,2)</f>
        <v>0</v>
      </c>
      <c r="K478" s="262"/>
      <c r="L478" s="263"/>
      <c r="M478" s="264" t="s">
        <v>1</v>
      </c>
      <c r="N478" s="265" t="s">
        <v>47</v>
      </c>
      <c r="O478" s="90"/>
      <c r="P478" s="220">
        <f>O478*H478</f>
        <v>0</v>
      </c>
      <c r="Q478" s="220">
        <v>0.0003</v>
      </c>
      <c r="R478" s="220">
        <f>Q478*H478</f>
        <v>0.5490738</v>
      </c>
      <c r="S478" s="220">
        <v>0</v>
      </c>
      <c r="T478" s="221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22" t="s">
        <v>192</v>
      </c>
      <c r="AT478" s="222" t="s">
        <v>253</v>
      </c>
      <c r="AU478" s="222" t="s">
        <v>90</v>
      </c>
      <c r="AY478" s="15" t="s">
        <v>154</v>
      </c>
      <c r="BE478" s="223">
        <f>IF(N478="základní",J478,0)</f>
        <v>0</v>
      </c>
      <c r="BF478" s="223">
        <f>IF(N478="snížená",J478,0)</f>
        <v>0</v>
      </c>
      <c r="BG478" s="223">
        <f>IF(N478="zákl. přenesená",J478,0)</f>
        <v>0</v>
      </c>
      <c r="BH478" s="223">
        <f>IF(N478="sníž. přenesená",J478,0)</f>
        <v>0</v>
      </c>
      <c r="BI478" s="223">
        <f>IF(N478="nulová",J478,0)</f>
        <v>0</v>
      </c>
      <c r="BJ478" s="15" t="s">
        <v>90</v>
      </c>
      <c r="BK478" s="223">
        <f>ROUND(I478*H478,2)</f>
        <v>0</v>
      </c>
      <c r="BL478" s="15" t="s">
        <v>153</v>
      </c>
      <c r="BM478" s="222" t="s">
        <v>1127</v>
      </c>
    </row>
    <row r="479" spans="1:51" s="13" customFormat="1" ht="12">
      <c r="A479" s="13"/>
      <c r="B479" s="239"/>
      <c r="C479" s="240"/>
      <c r="D479" s="224" t="s">
        <v>223</v>
      </c>
      <c r="E479" s="241" t="s">
        <v>1128</v>
      </c>
      <c r="F479" s="242" t="s">
        <v>1129</v>
      </c>
      <c r="G479" s="240"/>
      <c r="H479" s="243">
        <v>1830.246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223</v>
      </c>
      <c r="AU479" s="249" t="s">
        <v>90</v>
      </c>
      <c r="AV479" s="13" t="s">
        <v>162</v>
      </c>
      <c r="AW479" s="13" t="s">
        <v>38</v>
      </c>
      <c r="AX479" s="13" t="s">
        <v>90</v>
      </c>
      <c r="AY479" s="249" t="s">
        <v>154</v>
      </c>
    </row>
    <row r="480" spans="1:65" s="2" customFormat="1" ht="49.05" customHeight="1">
      <c r="A480" s="37"/>
      <c r="B480" s="38"/>
      <c r="C480" s="210" t="s">
        <v>1130</v>
      </c>
      <c r="D480" s="210" t="s">
        <v>155</v>
      </c>
      <c r="E480" s="211" t="s">
        <v>1131</v>
      </c>
      <c r="F480" s="212" t="s">
        <v>1132</v>
      </c>
      <c r="G480" s="213" t="s">
        <v>486</v>
      </c>
      <c r="H480" s="214">
        <v>5.897</v>
      </c>
      <c r="I480" s="215"/>
      <c r="J480" s="216">
        <f>ROUND(I480*H480,2)</f>
        <v>0</v>
      </c>
      <c r="K480" s="217"/>
      <c r="L480" s="43"/>
      <c r="M480" s="218" t="s">
        <v>1</v>
      </c>
      <c r="N480" s="219" t="s">
        <v>47</v>
      </c>
      <c r="O480" s="90"/>
      <c r="P480" s="220">
        <f>O480*H480</f>
        <v>0</v>
      </c>
      <c r="Q480" s="220">
        <v>0</v>
      </c>
      <c r="R480" s="220">
        <f>Q480*H480</f>
        <v>0</v>
      </c>
      <c r="S480" s="220">
        <v>0</v>
      </c>
      <c r="T480" s="221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22" t="s">
        <v>153</v>
      </c>
      <c r="AT480" s="222" t="s">
        <v>155</v>
      </c>
      <c r="AU480" s="222" t="s">
        <v>90</v>
      </c>
      <c r="AY480" s="15" t="s">
        <v>154</v>
      </c>
      <c r="BE480" s="223">
        <f>IF(N480="základní",J480,0)</f>
        <v>0</v>
      </c>
      <c r="BF480" s="223">
        <f>IF(N480="snížená",J480,0)</f>
        <v>0</v>
      </c>
      <c r="BG480" s="223">
        <f>IF(N480="zákl. přenesená",J480,0)</f>
        <v>0</v>
      </c>
      <c r="BH480" s="223">
        <f>IF(N480="sníž. přenesená",J480,0)</f>
        <v>0</v>
      </c>
      <c r="BI480" s="223">
        <f>IF(N480="nulová",J480,0)</f>
        <v>0</v>
      </c>
      <c r="BJ480" s="15" t="s">
        <v>90</v>
      </c>
      <c r="BK480" s="223">
        <f>ROUND(I480*H480,2)</f>
        <v>0</v>
      </c>
      <c r="BL480" s="15" t="s">
        <v>153</v>
      </c>
      <c r="BM480" s="222" t="s">
        <v>1133</v>
      </c>
    </row>
    <row r="481" spans="1:65" s="2" customFormat="1" ht="49.05" customHeight="1">
      <c r="A481" s="37"/>
      <c r="B481" s="38"/>
      <c r="C481" s="210" t="s">
        <v>1134</v>
      </c>
      <c r="D481" s="210" t="s">
        <v>155</v>
      </c>
      <c r="E481" s="211" t="s">
        <v>1135</v>
      </c>
      <c r="F481" s="212" t="s">
        <v>1136</v>
      </c>
      <c r="G481" s="213" t="s">
        <v>486</v>
      </c>
      <c r="H481" s="214">
        <v>5.897</v>
      </c>
      <c r="I481" s="215"/>
      <c r="J481" s="216">
        <f>ROUND(I481*H481,2)</f>
        <v>0</v>
      </c>
      <c r="K481" s="217"/>
      <c r="L481" s="43"/>
      <c r="M481" s="218" t="s">
        <v>1</v>
      </c>
      <c r="N481" s="219" t="s">
        <v>47</v>
      </c>
      <c r="O481" s="90"/>
      <c r="P481" s="220">
        <f>O481*H481</f>
        <v>0</v>
      </c>
      <c r="Q481" s="220">
        <v>0</v>
      </c>
      <c r="R481" s="220">
        <f>Q481*H481</f>
        <v>0</v>
      </c>
      <c r="S481" s="220">
        <v>0</v>
      </c>
      <c r="T481" s="221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22" t="s">
        <v>153</v>
      </c>
      <c r="AT481" s="222" t="s">
        <v>155</v>
      </c>
      <c r="AU481" s="222" t="s">
        <v>90</v>
      </c>
      <c r="AY481" s="15" t="s">
        <v>154</v>
      </c>
      <c r="BE481" s="223">
        <f>IF(N481="základní",J481,0)</f>
        <v>0</v>
      </c>
      <c r="BF481" s="223">
        <f>IF(N481="snížená",J481,0)</f>
        <v>0</v>
      </c>
      <c r="BG481" s="223">
        <f>IF(N481="zákl. přenesená",J481,0)</f>
        <v>0</v>
      </c>
      <c r="BH481" s="223">
        <f>IF(N481="sníž. přenesená",J481,0)</f>
        <v>0</v>
      </c>
      <c r="BI481" s="223">
        <f>IF(N481="nulová",J481,0)</f>
        <v>0</v>
      </c>
      <c r="BJ481" s="15" t="s">
        <v>90</v>
      </c>
      <c r="BK481" s="223">
        <f>ROUND(I481*H481,2)</f>
        <v>0</v>
      </c>
      <c r="BL481" s="15" t="s">
        <v>153</v>
      </c>
      <c r="BM481" s="222" t="s">
        <v>1137</v>
      </c>
    </row>
    <row r="482" spans="1:63" s="11" customFormat="1" ht="25.9" customHeight="1">
      <c r="A482" s="11"/>
      <c r="B482" s="196"/>
      <c r="C482" s="197"/>
      <c r="D482" s="198" t="s">
        <v>81</v>
      </c>
      <c r="E482" s="199" t="s">
        <v>1138</v>
      </c>
      <c r="F482" s="199" t="s">
        <v>1139</v>
      </c>
      <c r="G482" s="197"/>
      <c r="H482" s="197"/>
      <c r="I482" s="200"/>
      <c r="J482" s="201">
        <f>BK482</f>
        <v>0</v>
      </c>
      <c r="K482" s="197"/>
      <c r="L482" s="202"/>
      <c r="M482" s="203"/>
      <c r="N482" s="204"/>
      <c r="O482" s="204"/>
      <c r="P482" s="205">
        <f>SUM(P483:P487)</f>
        <v>0</v>
      </c>
      <c r="Q482" s="204"/>
      <c r="R482" s="205">
        <f>SUM(R483:R487)</f>
        <v>0.0007700000000000001</v>
      </c>
      <c r="S482" s="204"/>
      <c r="T482" s="206">
        <f>SUM(T483:T487)</f>
        <v>0</v>
      </c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R482" s="207" t="s">
        <v>153</v>
      </c>
      <c r="AT482" s="208" t="s">
        <v>81</v>
      </c>
      <c r="AU482" s="208" t="s">
        <v>82</v>
      </c>
      <c r="AY482" s="207" t="s">
        <v>154</v>
      </c>
      <c r="BK482" s="209">
        <f>SUM(BK483:BK487)</f>
        <v>0</v>
      </c>
    </row>
    <row r="483" spans="1:65" s="2" customFormat="1" ht="24.15" customHeight="1">
      <c r="A483" s="37"/>
      <c r="B483" s="38"/>
      <c r="C483" s="210" t="s">
        <v>1140</v>
      </c>
      <c r="D483" s="210" t="s">
        <v>155</v>
      </c>
      <c r="E483" s="211" t="s">
        <v>1141</v>
      </c>
      <c r="F483" s="212" t="s">
        <v>1142</v>
      </c>
      <c r="G483" s="213" t="s">
        <v>593</v>
      </c>
      <c r="H483" s="214">
        <v>1</v>
      </c>
      <c r="I483" s="215"/>
      <c r="J483" s="216">
        <f>ROUND(I483*H483,2)</f>
        <v>0</v>
      </c>
      <c r="K483" s="217"/>
      <c r="L483" s="43"/>
      <c r="M483" s="218" t="s">
        <v>1</v>
      </c>
      <c r="N483" s="219" t="s">
        <v>47</v>
      </c>
      <c r="O483" s="90"/>
      <c r="P483" s="220">
        <f>O483*H483</f>
        <v>0</v>
      </c>
      <c r="Q483" s="220">
        <v>9E-05</v>
      </c>
      <c r="R483" s="220">
        <f>Q483*H483</f>
        <v>9E-05</v>
      </c>
      <c r="S483" s="220">
        <v>0</v>
      </c>
      <c r="T483" s="221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22" t="s">
        <v>153</v>
      </c>
      <c r="AT483" s="222" t="s">
        <v>155</v>
      </c>
      <c r="AU483" s="222" t="s">
        <v>90</v>
      </c>
      <c r="AY483" s="15" t="s">
        <v>154</v>
      </c>
      <c r="BE483" s="223">
        <f>IF(N483="základní",J483,0)</f>
        <v>0</v>
      </c>
      <c r="BF483" s="223">
        <f>IF(N483="snížená",J483,0)</f>
        <v>0</v>
      </c>
      <c r="BG483" s="223">
        <f>IF(N483="zákl. přenesená",J483,0)</f>
        <v>0</v>
      </c>
      <c r="BH483" s="223">
        <f>IF(N483="sníž. přenesená",J483,0)</f>
        <v>0</v>
      </c>
      <c r="BI483" s="223">
        <f>IF(N483="nulová",J483,0)</f>
        <v>0</v>
      </c>
      <c r="BJ483" s="15" t="s">
        <v>90</v>
      </c>
      <c r="BK483" s="223">
        <f>ROUND(I483*H483,2)</f>
        <v>0</v>
      </c>
      <c r="BL483" s="15" t="s">
        <v>153</v>
      </c>
      <c r="BM483" s="222" t="s">
        <v>1143</v>
      </c>
    </row>
    <row r="484" spans="1:65" s="2" customFormat="1" ht="14.4" customHeight="1">
      <c r="A484" s="37"/>
      <c r="B484" s="38"/>
      <c r="C484" s="255" t="s">
        <v>1144</v>
      </c>
      <c r="D484" s="255" t="s">
        <v>253</v>
      </c>
      <c r="E484" s="256" t="s">
        <v>1145</v>
      </c>
      <c r="F484" s="257" t="s">
        <v>1146</v>
      </c>
      <c r="G484" s="258" t="s">
        <v>593</v>
      </c>
      <c r="H484" s="259">
        <v>1</v>
      </c>
      <c r="I484" s="260"/>
      <c r="J484" s="261">
        <f>ROUND(I484*H484,2)</f>
        <v>0</v>
      </c>
      <c r="K484" s="262"/>
      <c r="L484" s="263"/>
      <c r="M484" s="264" t="s">
        <v>1</v>
      </c>
      <c r="N484" s="265" t="s">
        <v>47</v>
      </c>
      <c r="O484" s="90"/>
      <c r="P484" s="220">
        <f>O484*H484</f>
        <v>0</v>
      </c>
      <c r="Q484" s="220">
        <v>5E-05</v>
      </c>
      <c r="R484" s="220">
        <f>Q484*H484</f>
        <v>5E-05</v>
      </c>
      <c r="S484" s="220">
        <v>0</v>
      </c>
      <c r="T484" s="221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22" t="s">
        <v>192</v>
      </c>
      <c r="AT484" s="222" t="s">
        <v>253</v>
      </c>
      <c r="AU484" s="222" t="s">
        <v>90</v>
      </c>
      <c r="AY484" s="15" t="s">
        <v>154</v>
      </c>
      <c r="BE484" s="223">
        <f>IF(N484="základní",J484,0)</f>
        <v>0</v>
      </c>
      <c r="BF484" s="223">
        <f>IF(N484="snížená",J484,0)</f>
        <v>0</v>
      </c>
      <c r="BG484" s="223">
        <f>IF(N484="zákl. přenesená",J484,0)</f>
        <v>0</v>
      </c>
      <c r="BH484" s="223">
        <f>IF(N484="sníž. přenesená",J484,0)</f>
        <v>0</v>
      </c>
      <c r="BI484" s="223">
        <f>IF(N484="nulová",J484,0)</f>
        <v>0</v>
      </c>
      <c r="BJ484" s="15" t="s">
        <v>90</v>
      </c>
      <c r="BK484" s="223">
        <f>ROUND(I484*H484,2)</f>
        <v>0</v>
      </c>
      <c r="BL484" s="15" t="s">
        <v>153</v>
      </c>
      <c r="BM484" s="222" t="s">
        <v>1147</v>
      </c>
    </row>
    <row r="485" spans="1:65" s="2" customFormat="1" ht="14.4" customHeight="1">
      <c r="A485" s="37"/>
      <c r="B485" s="38"/>
      <c r="C485" s="255" t="s">
        <v>1148</v>
      </c>
      <c r="D485" s="255" t="s">
        <v>253</v>
      </c>
      <c r="E485" s="256" t="s">
        <v>1149</v>
      </c>
      <c r="F485" s="257" t="s">
        <v>1150</v>
      </c>
      <c r="G485" s="258" t="s">
        <v>593</v>
      </c>
      <c r="H485" s="259">
        <v>1</v>
      </c>
      <c r="I485" s="260"/>
      <c r="J485" s="261">
        <f>ROUND(I485*H485,2)</f>
        <v>0</v>
      </c>
      <c r="K485" s="262"/>
      <c r="L485" s="263"/>
      <c r="M485" s="264" t="s">
        <v>1</v>
      </c>
      <c r="N485" s="265" t="s">
        <v>47</v>
      </c>
      <c r="O485" s="90"/>
      <c r="P485" s="220">
        <f>O485*H485</f>
        <v>0</v>
      </c>
      <c r="Q485" s="220">
        <v>0.00063</v>
      </c>
      <c r="R485" s="220">
        <f>Q485*H485</f>
        <v>0.00063</v>
      </c>
      <c r="S485" s="220">
        <v>0</v>
      </c>
      <c r="T485" s="221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22" t="s">
        <v>192</v>
      </c>
      <c r="AT485" s="222" t="s">
        <v>253</v>
      </c>
      <c r="AU485" s="222" t="s">
        <v>90</v>
      </c>
      <c r="AY485" s="15" t="s">
        <v>154</v>
      </c>
      <c r="BE485" s="223">
        <f>IF(N485="základní",J485,0)</f>
        <v>0</v>
      </c>
      <c r="BF485" s="223">
        <f>IF(N485="snížená",J485,0)</f>
        <v>0</v>
      </c>
      <c r="BG485" s="223">
        <f>IF(N485="zákl. přenesená",J485,0)</f>
        <v>0</v>
      </c>
      <c r="BH485" s="223">
        <f>IF(N485="sníž. přenesená",J485,0)</f>
        <v>0</v>
      </c>
      <c r="BI485" s="223">
        <f>IF(N485="nulová",J485,0)</f>
        <v>0</v>
      </c>
      <c r="BJ485" s="15" t="s">
        <v>90</v>
      </c>
      <c r="BK485" s="223">
        <f>ROUND(I485*H485,2)</f>
        <v>0</v>
      </c>
      <c r="BL485" s="15" t="s">
        <v>153</v>
      </c>
      <c r="BM485" s="222" t="s">
        <v>1151</v>
      </c>
    </row>
    <row r="486" spans="1:65" s="2" customFormat="1" ht="37.8" customHeight="1">
      <c r="A486" s="37"/>
      <c r="B486" s="38"/>
      <c r="C486" s="210" t="s">
        <v>1152</v>
      </c>
      <c r="D486" s="210" t="s">
        <v>155</v>
      </c>
      <c r="E486" s="211" t="s">
        <v>1153</v>
      </c>
      <c r="F486" s="212" t="s">
        <v>1154</v>
      </c>
      <c r="G486" s="213" t="s">
        <v>486</v>
      </c>
      <c r="H486" s="214">
        <v>0.001</v>
      </c>
      <c r="I486" s="215"/>
      <c r="J486" s="216">
        <f>ROUND(I486*H486,2)</f>
        <v>0</v>
      </c>
      <c r="K486" s="217"/>
      <c r="L486" s="43"/>
      <c r="M486" s="218" t="s">
        <v>1</v>
      </c>
      <c r="N486" s="219" t="s">
        <v>47</v>
      </c>
      <c r="O486" s="90"/>
      <c r="P486" s="220">
        <f>O486*H486</f>
        <v>0</v>
      </c>
      <c r="Q486" s="220">
        <v>0</v>
      </c>
      <c r="R486" s="220">
        <f>Q486*H486</f>
        <v>0</v>
      </c>
      <c r="S486" s="220">
        <v>0</v>
      </c>
      <c r="T486" s="221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22" t="s">
        <v>153</v>
      </c>
      <c r="AT486" s="222" t="s">
        <v>155</v>
      </c>
      <c r="AU486" s="222" t="s">
        <v>90</v>
      </c>
      <c r="AY486" s="15" t="s">
        <v>154</v>
      </c>
      <c r="BE486" s="223">
        <f>IF(N486="základní",J486,0)</f>
        <v>0</v>
      </c>
      <c r="BF486" s="223">
        <f>IF(N486="snížená",J486,0)</f>
        <v>0</v>
      </c>
      <c r="BG486" s="223">
        <f>IF(N486="zákl. přenesená",J486,0)</f>
        <v>0</v>
      </c>
      <c r="BH486" s="223">
        <f>IF(N486="sníž. přenesená",J486,0)</f>
        <v>0</v>
      </c>
      <c r="BI486" s="223">
        <f>IF(N486="nulová",J486,0)</f>
        <v>0</v>
      </c>
      <c r="BJ486" s="15" t="s">
        <v>90</v>
      </c>
      <c r="BK486" s="223">
        <f>ROUND(I486*H486,2)</f>
        <v>0</v>
      </c>
      <c r="BL486" s="15" t="s">
        <v>153</v>
      </c>
      <c r="BM486" s="222" t="s">
        <v>1155</v>
      </c>
    </row>
    <row r="487" spans="1:65" s="2" customFormat="1" ht="49.05" customHeight="1">
      <c r="A487" s="37"/>
      <c r="B487" s="38"/>
      <c r="C487" s="210" t="s">
        <v>1156</v>
      </c>
      <c r="D487" s="210" t="s">
        <v>155</v>
      </c>
      <c r="E487" s="211" t="s">
        <v>1157</v>
      </c>
      <c r="F487" s="212" t="s">
        <v>1158</v>
      </c>
      <c r="G487" s="213" t="s">
        <v>486</v>
      </c>
      <c r="H487" s="214">
        <v>0.001</v>
      </c>
      <c r="I487" s="215"/>
      <c r="J487" s="216">
        <f>ROUND(I487*H487,2)</f>
        <v>0</v>
      </c>
      <c r="K487" s="217"/>
      <c r="L487" s="43"/>
      <c r="M487" s="218" t="s">
        <v>1</v>
      </c>
      <c r="N487" s="219" t="s">
        <v>47</v>
      </c>
      <c r="O487" s="90"/>
      <c r="P487" s="220">
        <f>O487*H487</f>
        <v>0</v>
      </c>
      <c r="Q487" s="220">
        <v>0</v>
      </c>
      <c r="R487" s="220">
        <f>Q487*H487</f>
        <v>0</v>
      </c>
      <c r="S487" s="220">
        <v>0</v>
      </c>
      <c r="T487" s="221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22" t="s">
        <v>153</v>
      </c>
      <c r="AT487" s="222" t="s">
        <v>155</v>
      </c>
      <c r="AU487" s="222" t="s">
        <v>90</v>
      </c>
      <c r="AY487" s="15" t="s">
        <v>154</v>
      </c>
      <c r="BE487" s="223">
        <f>IF(N487="základní",J487,0)</f>
        <v>0</v>
      </c>
      <c r="BF487" s="223">
        <f>IF(N487="snížená",J487,0)</f>
        <v>0</v>
      </c>
      <c r="BG487" s="223">
        <f>IF(N487="zákl. přenesená",J487,0)</f>
        <v>0</v>
      </c>
      <c r="BH487" s="223">
        <f>IF(N487="sníž. přenesená",J487,0)</f>
        <v>0</v>
      </c>
      <c r="BI487" s="223">
        <f>IF(N487="nulová",J487,0)</f>
        <v>0</v>
      </c>
      <c r="BJ487" s="15" t="s">
        <v>90</v>
      </c>
      <c r="BK487" s="223">
        <f>ROUND(I487*H487,2)</f>
        <v>0</v>
      </c>
      <c r="BL487" s="15" t="s">
        <v>153</v>
      </c>
      <c r="BM487" s="222" t="s">
        <v>1159</v>
      </c>
    </row>
    <row r="488" spans="1:63" s="11" customFormat="1" ht="25.9" customHeight="1">
      <c r="A488" s="11"/>
      <c r="B488" s="196"/>
      <c r="C488" s="197"/>
      <c r="D488" s="198" t="s">
        <v>81</v>
      </c>
      <c r="E488" s="199" t="s">
        <v>1160</v>
      </c>
      <c r="F488" s="199" t="s">
        <v>1161</v>
      </c>
      <c r="G488" s="197"/>
      <c r="H488" s="197"/>
      <c r="I488" s="200"/>
      <c r="J488" s="201">
        <f>BK488</f>
        <v>0</v>
      </c>
      <c r="K488" s="197"/>
      <c r="L488" s="202"/>
      <c r="M488" s="203"/>
      <c r="N488" s="204"/>
      <c r="O488" s="204"/>
      <c r="P488" s="205">
        <f>SUM(P489:P508)</f>
        <v>0</v>
      </c>
      <c r="Q488" s="204"/>
      <c r="R488" s="205">
        <f>SUM(R489:R508)</f>
        <v>0.04313209</v>
      </c>
      <c r="S488" s="204"/>
      <c r="T488" s="206">
        <f>SUM(T489:T508)</f>
        <v>0</v>
      </c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R488" s="207" t="s">
        <v>153</v>
      </c>
      <c r="AT488" s="208" t="s">
        <v>81</v>
      </c>
      <c r="AU488" s="208" t="s">
        <v>82</v>
      </c>
      <c r="AY488" s="207" t="s">
        <v>154</v>
      </c>
      <c r="BK488" s="209">
        <f>SUM(BK489:BK508)</f>
        <v>0</v>
      </c>
    </row>
    <row r="489" spans="1:65" s="2" customFormat="1" ht="37.8" customHeight="1">
      <c r="A489" s="37"/>
      <c r="B489" s="38"/>
      <c r="C489" s="210" t="s">
        <v>1162</v>
      </c>
      <c r="D489" s="210" t="s">
        <v>155</v>
      </c>
      <c r="E489" s="211" t="s">
        <v>1163</v>
      </c>
      <c r="F489" s="212" t="s">
        <v>1164</v>
      </c>
      <c r="G489" s="213" t="s">
        <v>220</v>
      </c>
      <c r="H489" s="214">
        <v>90.356</v>
      </c>
      <c r="I489" s="215"/>
      <c r="J489" s="216">
        <f>ROUND(I489*H489,2)</f>
        <v>0</v>
      </c>
      <c r="K489" s="217"/>
      <c r="L489" s="43"/>
      <c r="M489" s="218" t="s">
        <v>1</v>
      </c>
      <c r="N489" s="219" t="s">
        <v>47</v>
      </c>
      <c r="O489" s="90"/>
      <c r="P489" s="220">
        <f>O489*H489</f>
        <v>0</v>
      </c>
      <c r="Q489" s="220">
        <v>8E-05</v>
      </c>
      <c r="R489" s="220">
        <f>Q489*H489</f>
        <v>0.00722848</v>
      </c>
      <c r="S489" s="220">
        <v>0</v>
      </c>
      <c r="T489" s="22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22" t="s">
        <v>153</v>
      </c>
      <c r="AT489" s="222" t="s">
        <v>155</v>
      </c>
      <c r="AU489" s="222" t="s">
        <v>90</v>
      </c>
      <c r="AY489" s="15" t="s">
        <v>154</v>
      </c>
      <c r="BE489" s="223">
        <f>IF(N489="základní",J489,0)</f>
        <v>0</v>
      </c>
      <c r="BF489" s="223">
        <f>IF(N489="snížená",J489,0)</f>
        <v>0</v>
      </c>
      <c r="BG489" s="223">
        <f>IF(N489="zákl. přenesená",J489,0)</f>
        <v>0</v>
      </c>
      <c r="BH489" s="223">
        <f>IF(N489="sníž. přenesená",J489,0)</f>
        <v>0</v>
      </c>
      <c r="BI489" s="223">
        <f>IF(N489="nulová",J489,0)</f>
        <v>0</v>
      </c>
      <c r="BJ489" s="15" t="s">
        <v>90</v>
      </c>
      <c r="BK489" s="223">
        <f>ROUND(I489*H489,2)</f>
        <v>0</v>
      </c>
      <c r="BL489" s="15" t="s">
        <v>153</v>
      </c>
      <c r="BM489" s="222" t="s">
        <v>1165</v>
      </c>
    </row>
    <row r="490" spans="1:47" s="2" customFormat="1" ht="12">
      <c r="A490" s="37"/>
      <c r="B490" s="38"/>
      <c r="C490" s="39"/>
      <c r="D490" s="224" t="s">
        <v>160</v>
      </c>
      <c r="E490" s="39"/>
      <c r="F490" s="225" t="s">
        <v>1166</v>
      </c>
      <c r="G490" s="39"/>
      <c r="H490" s="39"/>
      <c r="I490" s="226"/>
      <c r="J490" s="39"/>
      <c r="K490" s="39"/>
      <c r="L490" s="43"/>
      <c r="M490" s="227"/>
      <c r="N490" s="228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5" t="s">
        <v>160</v>
      </c>
      <c r="AU490" s="15" t="s">
        <v>90</v>
      </c>
    </row>
    <row r="491" spans="1:51" s="13" customFormat="1" ht="12">
      <c r="A491" s="13"/>
      <c r="B491" s="239"/>
      <c r="C491" s="240"/>
      <c r="D491" s="224" t="s">
        <v>223</v>
      </c>
      <c r="E491" s="241" t="s">
        <v>1167</v>
      </c>
      <c r="F491" s="242" t="s">
        <v>1168</v>
      </c>
      <c r="G491" s="240"/>
      <c r="H491" s="243">
        <v>90.356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9" t="s">
        <v>223</v>
      </c>
      <c r="AU491" s="249" t="s">
        <v>90</v>
      </c>
      <c r="AV491" s="13" t="s">
        <v>162</v>
      </c>
      <c r="AW491" s="13" t="s">
        <v>38</v>
      </c>
      <c r="AX491" s="13" t="s">
        <v>90</v>
      </c>
      <c r="AY491" s="249" t="s">
        <v>154</v>
      </c>
    </row>
    <row r="492" spans="1:65" s="2" customFormat="1" ht="24.15" customHeight="1">
      <c r="A492" s="37"/>
      <c r="B492" s="38"/>
      <c r="C492" s="210" t="s">
        <v>1169</v>
      </c>
      <c r="D492" s="210" t="s">
        <v>155</v>
      </c>
      <c r="E492" s="211" t="s">
        <v>1170</v>
      </c>
      <c r="F492" s="212" t="s">
        <v>1171</v>
      </c>
      <c r="G492" s="213" t="s">
        <v>220</v>
      </c>
      <c r="H492" s="214">
        <v>6.029</v>
      </c>
      <c r="I492" s="215"/>
      <c r="J492" s="216">
        <f>ROUND(I492*H492,2)</f>
        <v>0</v>
      </c>
      <c r="K492" s="217"/>
      <c r="L492" s="43"/>
      <c r="M492" s="218" t="s">
        <v>1</v>
      </c>
      <c r="N492" s="219" t="s">
        <v>47</v>
      </c>
      <c r="O492" s="90"/>
      <c r="P492" s="220">
        <f>O492*H492</f>
        <v>0</v>
      </c>
      <c r="Q492" s="220">
        <v>0.00017</v>
      </c>
      <c r="R492" s="220">
        <f>Q492*H492</f>
        <v>0.00102493</v>
      </c>
      <c r="S492" s="220">
        <v>0</v>
      </c>
      <c r="T492" s="221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22" t="s">
        <v>153</v>
      </c>
      <c r="AT492" s="222" t="s">
        <v>155</v>
      </c>
      <c r="AU492" s="222" t="s">
        <v>90</v>
      </c>
      <c r="AY492" s="15" t="s">
        <v>154</v>
      </c>
      <c r="BE492" s="223">
        <f>IF(N492="základní",J492,0)</f>
        <v>0</v>
      </c>
      <c r="BF492" s="223">
        <f>IF(N492="snížená",J492,0)</f>
        <v>0</v>
      </c>
      <c r="BG492" s="223">
        <f>IF(N492="zákl. přenesená",J492,0)</f>
        <v>0</v>
      </c>
      <c r="BH492" s="223">
        <f>IF(N492="sníž. přenesená",J492,0)</f>
        <v>0</v>
      </c>
      <c r="BI492" s="223">
        <f>IF(N492="nulová",J492,0)</f>
        <v>0</v>
      </c>
      <c r="BJ492" s="15" t="s">
        <v>90</v>
      </c>
      <c r="BK492" s="223">
        <f>ROUND(I492*H492,2)</f>
        <v>0</v>
      </c>
      <c r="BL492" s="15" t="s">
        <v>153</v>
      </c>
      <c r="BM492" s="222" t="s">
        <v>1172</v>
      </c>
    </row>
    <row r="493" spans="1:51" s="13" customFormat="1" ht="12">
      <c r="A493" s="13"/>
      <c r="B493" s="239"/>
      <c r="C493" s="240"/>
      <c r="D493" s="224" t="s">
        <v>223</v>
      </c>
      <c r="E493" s="241" t="s">
        <v>1173</v>
      </c>
      <c r="F493" s="242" t="s">
        <v>1174</v>
      </c>
      <c r="G493" s="240"/>
      <c r="H493" s="243">
        <v>6.029</v>
      </c>
      <c r="I493" s="244"/>
      <c r="J493" s="240"/>
      <c r="K493" s="240"/>
      <c r="L493" s="245"/>
      <c r="M493" s="246"/>
      <c r="N493" s="247"/>
      <c r="O493" s="247"/>
      <c r="P493" s="247"/>
      <c r="Q493" s="247"/>
      <c r="R493" s="247"/>
      <c r="S493" s="247"/>
      <c r="T493" s="24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9" t="s">
        <v>223</v>
      </c>
      <c r="AU493" s="249" t="s">
        <v>90</v>
      </c>
      <c r="AV493" s="13" t="s">
        <v>162</v>
      </c>
      <c r="AW493" s="13" t="s">
        <v>38</v>
      </c>
      <c r="AX493" s="13" t="s">
        <v>90</v>
      </c>
      <c r="AY493" s="249" t="s">
        <v>154</v>
      </c>
    </row>
    <row r="494" spans="1:65" s="2" customFormat="1" ht="24.15" customHeight="1">
      <c r="A494" s="37"/>
      <c r="B494" s="38"/>
      <c r="C494" s="210" t="s">
        <v>1175</v>
      </c>
      <c r="D494" s="210" t="s">
        <v>155</v>
      </c>
      <c r="E494" s="211" t="s">
        <v>1176</v>
      </c>
      <c r="F494" s="212" t="s">
        <v>1177</v>
      </c>
      <c r="G494" s="213" t="s">
        <v>220</v>
      </c>
      <c r="H494" s="214">
        <v>6.029</v>
      </c>
      <c r="I494" s="215"/>
      <c r="J494" s="216">
        <f>ROUND(I494*H494,2)</f>
        <v>0</v>
      </c>
      <c r="K494" s="217"/>
      <c r="L494" s="43"/>
      <c r="M494" s="218" t="s">
        <v>1</v>
      </c>
      <c r="N494" s="219" t="s">
        <v>47</v>
      </c>
      <c r="O494" s="90"/>
      <c r="P494" s="220">
        <f>O494*H494</f>
        <v>0</v>
      </c>
      <c r="Q494" s="220">
        <v>0.00012</v>
      </c>
      <c r="R494" s="220">
        <f>Q494*H494</f>
        <v>0.00072348</v>
      </c>
      <c r="S494" s="220">
        <v>0</v>
      </c>
      <c r="T494" s="221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222" t="s">
        <v>153</v>
      </c>
      <c r="AT494" s="222" t="s">
        <v>155</v>
      </c>
      <c r="AU494" s="222" t="s">
        <v>90</v>
      </c>
      <c r="AY494" s="15" t="s">
        <v>154</v>
      </c>
      <c r="BE494" s="223">
        <f>IF(N494="základní",J494,0)</f>
        <v>0</v>
      </c>
      <c r="BF494" s="223">
        <f>IF(N494="snížená",J494,0)</f>
        <v>0</v>
      </c>
      <c r="BG494" s="223">
        <f>IF(N494="zákl. přenesená",J494,0)</f>
        <v>0</v>
      </c>
      <c r="BH494" s="223">
        <f>IF(N494="sníž. přenesená",J494,0)</f>
        <v>0</v>
      </c>
      <c r="BI494" s="223">
        <f>IF(N494="nulová",J494,0)</f>
        <v>0</v>
      </c>
      <c r="BJ494" s="15" t="s">
        <v>90</v>
      </c>
      <c r="BK494" s="223">
        <f>ROUND(I494*H494,2)</f>
        <v>0</v>
      </c>
      <c r="BL494" s="15" t="s">
        <v>153</v>
      </c>
      <c r="BM494" s="222" t="s">
        <v>1178</v>
      </c>
    </row>
    <row r="495" spans="1:51" s="13" customFormat="1" ht="12">
      <c r="A495" s="13"/>
      <c r="B495" s="239"/>
      <c r="C495" s="240"/>
      <c r="D495" s="224" t="s">
        <v>223</v>
      </c>
      <c r="E495" s="241" t="s">
        <v>1179</v>
      </c>
      <c r="F495" s="242" t="s">
        <v>1180</v>
      </c>
      <c r="G495" s="240"/>
      <c r="H495" s="243">
        <v>6.029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9" t="s">
        <v>223</v>
      </c>
      <c r="AU495" s="249" t="s">
        <v>90</v>
      </c>
      <c r="AV495" s="13" t="s">
        <v>162</v>
      </c>
      <c r="AW495" s="13" t="s">
        <v>38</v>
      </c>
      <c r="AX495" s="13" t="s">
        <v>90</v>
      </c>
      <c r="AY495" s="249" t="s">
        <v>154</v>
      </c>
    </row>
    <row r="496" spans="1:65" s="2" customFormat="1" ht="24.15" customHeight="1">
      <c r="A496" s="37"/>
      <c r="B496" s="38"/>
      <c r="C496" s="210" t="s">
        <v>1181</v>
      </c>
      <c r="D496" s="210" t="s">
        <v>155</v>
      </c>
      <c r="E496" s="211" t="s">
        <v>1182</v>
      </c>
      <c r="F496" s="212" t="s">
        <v>1183</v>
      </c>
      <c r="G496" s="213" t="s">
        <v>220</v>
      </c>
      <c r="H496" s="214">
        <v>6.029</v>
      </c>
      <c r="I496" s="215"/>
      <c r="J496" s="216">
        <f>ROUND(I496*H496,2)</f>
        <v>0</v>
      </c>
      <c r="K496" s="217"/>
      <c r="L496" s="43"/>
      <c r="M496" s="218" t="s">
        <v>1</v>
      </c>
      <c r="N496" s="219" t="s">
        <v>47</v>
      </c>
      <c r="O496" s="90"/>
      <c r="P496" s="220">
        <f>O496*H496</f>
        <v>0</v>
      </c>
      <c r="Q496" s="220">
        <v>0.00012</v>
      </c>
      <c r="R496" s="220">
        <f>Q496*H496</f>
        <v>0.00072348</v>
      </c>
      <c r="S496" s="220">
        <v>0</v>
      </c>
      <c r="T496" s="221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22" t="s">
        <v>153</v>
      </c>
      <c r="AT496" s="222" t="s">
        <v>155</v>
      </c>
      <c r="AU496" s="222" t="s">
        <v>90</v>
      </c>
      <c r="AY496" s="15" t="s">
        <v>154</v>
      </c>
      <c r="BE496" s="223">
        <f>IF(N496="základní",J496,0)</f>
        <v>0</v>
      </c>
      <c r="BF496" s="223">
        <f>IF(N496="snížená",J496,0)</f>
        <v>0</v>
      </c>
      <c r="BG496" s="223">
        <f>IF(N496="zákl. přenesená",J496,0)</f>
        <v>0</v>
      </c>
      <c r="BH496" s="223">
        <f>IF(N496="sníž. přenesená",J496,0)</f>
        <v>0</v>
      </c>
      <c r="BI496" s="223">
        <f>IF(N496="nulová",J496,0)</f>
        <v>0</v>
      </c>
      <c r="BJ496" s="15" t="s">
        <v>90</v>
      </c>
      <c r="BK496" s="223">
        <f>ROUND(I496*H496,2)</f>
        <v>0</v>
      </c>
      <c r="BL496" s="15" t="s">
        <v>153</v>
      </c>
      <c r="BM496" s="222" t="s">
        <v>1184</v>
      </c>
    </row>
    <row r="497" spans="1:51" s="13" customFormat="1" ht="12">
      <c r="A497" s="13"/>
      <c r="B497" s="239"/>
      <c r="C497" s="240"/>
      <c r="D497" s="224" t="s">
        <v>223</v>
      </c>
      <c r="E497" s="241" t="s">
        <v>1185</v>
      </c>
      <c r="F497" s="242" t="s">
        <v>1180</v>
      </c>
      <c r="G497" s="240"/>
      <c r="H497" s="243">
        <v>6.029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9" t="s">
        <v>223</v>
      </c>
      <c r="AU497" s="249" t="s">
        <v>90</v>
      </c>
      <c r="AV497" s="13" t="s">
        <v>162</v>
      </c>
      <c r="AW497" s="13" t="s">
        <v>38</v>
      </c>
      <c r="AX497" s="13" t="s">
        <v>90</v>
      </c>
      <c r="AY497" s="249" t="s">
        <v>154</v>
      </c>
    </row>
    <row r="498" spans="1:65" s="2" customFormat="1" ht="24.15" customHeight="1">
      <c r="A498" s="37"/>
      <c r="B498" s="38"/>
      <c r="C498" s="210" t="s">
        <v>1186</v>
      </c>
      <c r="D498" s="210" t="s">
        <v>155</v>
      </c>
      <c r="E498" s="211" t="s">
        <v>1187</v>
      </c>
      <c r="F498" s="212" t="s">
        <v>1188</v>
      </c>
      <c r="G498" s="213" t="s">
        <v>220</v>
      </c>
      <c r="H498" s="214">
        <v>90.356</v>
      </c>
      <c r="I498" s="215"/>
      <c r="J498" s="216">
        <f>ROUND(I498*H498,2)</f>
        <v>0</v>
      </c>
      <c r="K498" s="217"/>
      <c r="L498" s="43"/>
      <c r="M498" s="218" t="s">
        <v>1</v>
      </c>
      <c r="N498" s="219" t="s">
        <v>47</v>
      </c>
      <c r="O498" s="90"/>
      <c r="P498" s="220">
        <f>O498*H498</f>
        <v>0</v>
      </c>
      <c r="Q498" s="220">
        <v>0.00014</v>
      </c>
      <c r="R498" s="220">
        <f>Q498*H498</f>
        <v>0.012649839999999997</v>
      </c>
      <c r="S498" s="220">
        <v>0</v>
      </c>
      <c r="T498" s="221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22" t="s">
        <v>153</v>
      </c>
      <c r="AT498" s="222" t="s">
        <v>155</v>
      </c>
      <c r="AU498" s="222" t="s">
        <v>90</v>
      </c>
      <c r="AY498" s="15" t="s">
        <v>154</v>
      </c>
      <c r="BE498" s="223">
        <f>IF(N498="základní",J498,0)</f>
        <v>0</v>
      </c>
      <c r="BF498" s="223">
        <f>IF(N498="snížená",J498,0)</f>
        <v>0</v>
      </c>
      <c r="BG498" s="223">
        <f>IF(N498="zákl. přenesená",J498,0)</f>
        <v>0</v>
      </c>
      <c r="BH498" s="223">
        <f>IF(N498="sníž. přenesená",J498,0)</f>
        <v>0</v>
      </c>
      <c r="BI498" s="223">
        <f>IF(N498="nulová",J498,0)</f>
        <v>0</v>
      </c>
      <c r="BJ498" s="15" t="s">
        <v>90</v>
      </c>
      <c r="BK498" s="223">
        <f>ROUND(I498*H498,2)</f>
        <v>0</v>
      </c>
      <c r="BL498" s="15" t="s">
        <v>153</v>
      </c>
      <c r="BM498" s="222" t="s">
        <v>1189</v>
      </c>
    </row>
    <row r="499" spans="1:47" s="2" customFormat="1" ht="12">
      <c r="A499" s="37"/>
      <c r="B499" s="38"/>
      <c r="C499" s="39"/>
      <c r="D499" s="224" t="s">
        <v>160</v>
      </c>
      <c r="E499" s="39"/>
      <c r="F499" s="225" t="s">
        <v>1190</v>
      </c>
      <c r="G499" s="39"/>
      <c r="H499" s="39"/>
      <c r="I499" s="226"/>
      <c r="J499" s="39"/>
      <c r="K499" s="39"/>
      <c r="L499" s="43"/>
      <c r="M499" s="227"/>
      <c r="N499" s="228"/>
      <c r="O499" s="90"/>
      <c r="P499" s="90"/>
      <c r="Q499" s="90"/>
      <c r="R499" s="90"/>
      <c r="S499" s="90"/>
      <c r="T499" s="91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5" t="s">
        <v>160</v>
      </c>
      <c r="AU499" s="15" t="s">
        <v>90</v>
      </c>
    </row>
    <row r="500" spans="1:51" s="12" customFormat="1" ht="12">
      <c r="A500" s="12"/>
      <c r="B500" s="229"/>
      <c r="C500" s="230"/>
      <c r="D500" s="224" t="s">
        <v>223</v>
      </c>
      <c r="E500" s="231" t="s">
        <v>1</v>
      </c>
      <c r="F500" s="232" t="s">
        <v>1191</v>
      </c>
      <c r="G500" s="230"/>
      <c r="H500" s="231" t="s">
        <v>1</v>
      </c>
      <c r="I500" s="233"/>
      <c r="J500" s="230"/>
      <c r="K500" s="230"/>
      <c r="L500" s="234"/>
      <c r="M500" s="235"/>
      <c r="N500" s="236"/>
      <c r="O500" s="236"/>
      <c r="P500" s="236"/>
      <c r="Q500" s="236"/>
      <c r="R500" s="236"/>
      <c r="S500" s="236"/>
      <c r="T500" s="237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T500" s="238" t="s">
        <v>223</v>
      </c>
      <c r="AU500" s="238" t="s">
        <v>90</v>
      </c>
      <c r="AV500" s="12" t="s">
        <v>90</v>
      </c>
      <c r="AW500" s="12" t="s">
        <v>38</v>
      </c>
      <c r="AX500" s="12" t="s">
        <v>82</v>
      </c>
      <c r="AY500" s="238" t="s">
        <v>154</v>
      </c>
    </row>
    <row r="501" spans="1:51" s="13" customFormat="1" ht="12">
      <c r="A501" s="13"/>
      <c r="B501" s="239"/>
      <c r="C501" s="240"/>
      <c r="D501" s="224" t="s">
        <v>223</v>
      </c>
      <c r="E501" s="241" t="s">
        <v>1192</v>
      </c>
      <c r="F501" s="242" t="s">
        <v>1193</v>
      </c>
      <c r="G501" s="240"/>
      <c r="H501" s="243">
        <v>19.8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9" t="s">
        <v>223</v>
      </c>
      <c r="AU501" s="249" t="s">
        <v>90</v>
      </c>
      <c r="AV501" s="13" t="s">
        <v>162</v>
      </c>
      <c r="AW501" s="13" t="s">
        <v>38</v>
      </c>
      <c r="AX501" s="13" t="s">
        <v>82</v>
      </c>
      <c r="AY501" s="249" t="s">
        <v>154</v>
      </c>
    </row>
    <row r="502" spans="1:51" s="13" customFormat="1" ht="12">
      <c r="A502" s="13"/>
      <c r="B502" s="239"/>
      <c r="C502" s="240"/>
      <c r="D502" s="224" t="s">
        <v>223</v>
      </c>
      <c r="E502" s="241" t="s">
        <v>1194</v>
      </c>
      <c r="F502" s="242" t="s">
        <v>1195</v>
      </c>
      <c r="G502" s="240"/>
      <c r="H502" s="243">
        <v>44.88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9" t="s">
        <v>223</v>
      </c>
      <c r="AU502" s="249" t="s">
        <v>90</v>
      </c>
      <c r="AV502" s="13" t="s">
        <v>162</v>
      </c>
      <c r="AW502" s="13" t="s">
        <v>38</v>
      </c>
      <c r="AX502" s="13" t="s">
        <v>82</v>
      </c>
      <c r="AY502" s="249" t="s">
        <v>154</v>
      </c>
    </row>
    <row r="503" spans="1:51" s="13" customFormat="1" ht="12">
      <c r="A503" s="13"/>
      <c r="B503" s="239"/>
      <c r="C503" s="240"/>
      <c r="D503" s="224" t="s">
        <v>223</v>
      </c>
      <c r="E503" s="241" t="s">
        <v>1196</v>
      </c>
      <c r="F503" s="242" t="s">
        <v>1197</v>
      </c>
      <c r="G503" s="240"/>
      <c r="H503" s="243">
        <v>23.814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223</v>
      </c>
      <c r="AU503" s="249" t="s">
        <v>90</v>
      </c>
      <c r="AV503" s="13" t="s">
        <v>162</v>
      </c>
      <c r="AW503" s="13" t="s">
        <v>38</v>
      </c>
      <c r="AX503" s="13" t="s">
        <v>82</v>
      </c>
      <c r="AY503" s="249" t="s">
        <v>154</v>
      </c>
    </row>
    <row r="504" spans="1:51" s="13" customFormat="1" ht="12">
      <c r="A504" s="13"/>
      <c r="B504" s="239"/>
      <c r="C504" s="240"/>
      <c r="D504" s="224" t="s">
        <v>223</v>
      </c>
      <c r="E504" s="241" t="s">
        <v>1198</v>
      </c>
      <c r="F504" s="242" t="s">
        <v>1199</v>
      </c>
      <c r="G504" s="240"/>
      <c r="H504" s="243">
        <v>1.862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9" t="s">
        <v>223</v>
      </c>
      <c r="AU504" s="249" t="s">
        <v>90</v>
      </c>
      <c r="AV504" s="13" t="s">
        <v>162</v>
      </c>
      <c r="AW504" s="13" t="s">
        <v>38</v>
      </c>
      <c r="AX504" s="13" t="s">
        <v>82</v>
      </c>
      <c r="AY504" s="249" t="s">
        <v>154</v>
      </c>
    </row>
    <row r="505" spans="1:51" s="13" customFormat="1" ht="12">
      <c r="A505" s="13"/>
      <c r="B505" s="239"/>
      <c r="C505" s="240"/>
      <c r="D505" s="224" t="s">
        <v>223</v>
      </c>
      <c r="E505" s="241" t="s">
        <v>1200</v>
      </c>
      <c r="F505" s="242" t="s">
        <v>1201</v>
      </c>
      <c r="G505" s="240"/>
      <c r="H505" s="243">
        <v>90.356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9" t="s">
        <v>223</v>
      </c>
      <c r="AU505" s="249" t="s">
        <v>90</v>
      </c>
      <c r="AV505" s="13" t="s">
        <v>162</v>
      </c>
      <c r="AW505" s="13" t="s">
        <v>38</v>
      </c>
      <c r="AX505" s="13" t="s">
        <v>90</v>
      </c>
      <c r="AY505" s="249" t="s">
        <v>154</v>
      </c>
    </row>
    <row r="506" spans="1:65" s="2" customFormat="1" ht="24.15" customHeight="1">
      <c r="A506" s="37"/>
      <c r="B506" s="38"/>
      <c r="C506" s="210" t="s">
        <v>1202</v>
      </c>
      <c r="D506" s="210" t="s">
        <v>155</v>
      </c>
      <c r="E506" s="211" t="s">
        <v>1203</v>
      </c>
      <c r="F506" s="212" t="s">
        <v>1204</v>
      </c>
      <c r="G506" s="213" t="s">
        <v>220</v>
      </c>
      <c r="H506" s="214">
        <v>90.356</v>
      </c>
      <c r="I506" s="215"/>
      <c r="J506" s="216">
        <f>ROUND(I506*H506,2)</f>
        <v>0</v>
      </c>
      <c r="K506" s="217"/>
      <c r="L506" s="43"/>
      <c r="M506" s="218" t="s">
        <v>1</v>
      </c>
      <c r="N506" s="219" t="s">
        <v>47</v>
      </c>
      <c r="O506" s="90"/>
      <c r="P506" s="220">
        <f>O506*H506</f>
        <v>0</v>
      </c>
      <c r="Q506" s="220">
        <v>0.00023</v>
      </c>
      <c r="R506" s="220">
        <f>Q506*H506</f>
        <v>0.02078188</v>
      </c>
      <c r="S506" s="220">
        <v>0</v>
      </c>
      <c r="T506" s="221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22" t="s">
        <v>153</v>
      </c>
      <c r="AT506" s="222" t="s">
        <v>155</v>
      </c>
      <c r="AU506" s="222" t="s">
        <v>90</v>
      </c>
      <c r="AY506" s="15" t="s">
        <v>154</v>
      </c>
      <c r="BE506" s="223">
        <f>IF(N506="základní",J506,0)</f>
        <v>0</v>
      </c>
      <c r="BF506" s="223">
        <f>IF(N506="snížená",J506,0)</f>
        <v>0</v>
      </c>
      <c r="BG506" s="223">
        <f>IF(N506="zákl. přenesená",J506,0)</f>
        <v>0</v>
      </c>
      <c r="BH506" s="223">
        <f>IF(N506="sníž. přenesená",J506,0)</f>
        <v>0</v>
      </c>
      <c r="BI506" s="223">
        <f>IF(N506="nulová",J506,0)</f>
        <v>0</v>
      </c>
      <c r="BJ506" s="15" t="s">
        <v>90</v>
      </c>
      <c r="BK506" s="223">
        <f>ROUND(I506*H506,2)</f>
        <v>0</v>
      </c>
      <c r="BL506" s="15" t="s">
        <v>153</v>
      </c>
      <c r="BM506" s="222" t="s">
        <v>1205</v>
      </c>
    </row>
    <row r="507" spans="1:47" s="2" customFormat="1" ht="12">
      <c r="A507" s="37"/>
      <c r="B507" s="38"/>
      <c r="C507" s="39"/>
      <c r="D507" s="224" t="s">
        <v>160</v>
      </c>
      <c r="E507" s="39"/>
      <c r="F507" s="225" t="s">
        <v>1206</v>
      </c>
      <c r="G507" s="39"/>
      <c r="H507" s="39"/>
      <c r="I507" s="226"/>
      <c r="J507" s="39"/>
      <c r="K507" s="39"/>
      <c r="L507" s="43"/>
      <c r="M507" s="227"/>
      <c r="N507" s="228"/>
      <c r="O507" s="90"/>
      <c r="P507" s="90"/>
      <c r="Q507" s="90"/>
      <c r="R507" s="90"/>
      <c r="S507" s="90"/>
      <c r="T507" s="91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15" t="s">
        <v>160</v>
      </c>
      <c r="AU507" s="15" t="s">
        <v>90</v>
      </c>
    </row>
    <row r="508" spans="1:51" s="13" customFormat="1" ht="12">
      <c r="A508" s="13"/>
      <c r="B508" s="239"/>
      <c r="C508" s="240"/>
      <c r="D508" s="224" t="s">
        <v>223</v>
      </c>
      <c r="E508" s="241" t="s">
        <v>1207</v>
      </c>
      <c r="F508" s="242" t="s">
        <v>1208</v>
      </c>
      <c r="G508" s="240"/>
      <c r="H508" s="243">
        <v>90.356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223</v>
      </c>
      <c r="AU508" s="249" t="s">
        <v>90</v>
      </c>
      <c r="AV508" s="13" t="s">
        <v>162</v>
      </c>
      <c r="AW508" s="13" t="s">
        <v>38</v>
      </c>
      <c r="AX508" s="13" t="s">
        <v>90</v>
      </c>
      <c r="AY508" s="249" t="s">
        <v>154</v>
      </c>
    </row>
    <row r="509" spans="1:63" s="11" customFormat="1" ht="25.9" customHeight="1">
      <c r="A509" s="11"/>
      <c r="B509" s="196"/>
      <c r="C509" s="197"/>
      <c r="D509" s="198" t="s">
        <v>81</v>
      </c>
      <c r="E509" s="199" t="s">
        <v>192</v>
      </c>
      <c r="F509" s="199" t="s">
        <v>1209</v>
      </c>
      <c r="G509" s="197"/>
      <c r="H509" s="197"/>
      <c r="I509" s="200"/>
      <c r="J509" s="201">
        <f>BK509</f>
        <v>0</v>
      </c>
      <c r="K509" s="197"/>
      <c r="L509" s="202"/>
      <c r="M509" s="203"/>
      <c r="N509" s="204"/>
      <c r="O509" s="204"/>
      <c r="P509" s="205">
        <f>SUM(P510:P564)</f>
        <v>0</v>
      </c>
      <c r="Q509" s="204"/>
      <c r="R509" s="205">
        <f>SUM(R510:R564)</f>
        <v>9.435708319999998</v>
      </c>
      <c r="S509" s="204"/>
      <c r="T509" s="206">
        <f>SUM(T510:T564)</f>
        <v>0</v>
      </c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R509" s="207" t="s">
        <v>153</v>
      </c>
      <c r="AT509" s="208" t="s">
        <v>81</v>
      </c>
      <c r="AU509" s="208" t="s">
        <v>82</v>
      </c>
      <c r="AY509" s="207" t="s">
        <v>154</v>
      </c>
      <c r="BK509" s="209">
        <f>SUM(BK510:BK564)</f>
        <v>0</v>
      </c>
    </row>
    <row r="510" spans="1:65" s="2" customFormat="1" ht="37.8" customHeight="1">
      <c r="A510" s="37"/>
      <c r="B510" s="38"/>
      <c r="C510" s="210" t="s">
        <v>1210</v>
      </c>
      <c r="D510" s="210" t="s">
        <v>155</v>
      </c>
      <c r="E510" s="211" t="s">
        <v>1211</v>
      </c>
      <c r="F510" s="212" t="s">
        <v>1212</v>
      </c>
      <c r="G510" s="213" t="s">
        <v>253</v>
      </c>
      <c r="H510" s="214">
        <v>8.5</v>
      </c>
      <c r="I510" s="215"/>
      <c r="J510" s="216">
        <f>ROUND(I510*H510,2)</f>
        <v>0</v>
      </c>
      <c r="K510" s="217"/>
      <c r="L510" s="43"/>
      <c r="M510" s="218" t="s">
        <v>1</v>
      </c>
      <c r="N510" s="219" t="s">
        <v>47</v>
      </c>
      <c r="O510" s="90"/>
      <c r="P510" s="220">
        <f>O510*H510</f>
        <v>0</v>
      </c>
      <c r="Q510" s="220">
        <v>0</v>
      </c>
      <c r="R510" s="220">
        <f>Q510*H510</f>
        <v>0</v>
      </c>
      <c r="S510" s="220">
        <v>0</v>
      </c>
      <c r="T510" s="221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22" t="s">
        <v>153</v>
      </c>
      <c r="AT510" s="222" t="s">
        <v>155</v>
      </c>
      <c r="AU510" s="222" t="s">
        <v>90</v>
      </c>
      <c r="AY510" s="15" t="s">
        <v>154</v>
      </c>
      <c r="BE510" s="223">
        <f>IF(N510="základní",J510,0)</f>
        <v>0</v>
      </c>
      <c r="BF510" s="223">
        <f>IF(N510="snížená",J510,0)</f>
        <v>0</v>
      </c>
      <c r="BG510" s="223">
        <f>IF(N510="zákl. přenesená",J510,0)</f>
        <v>0</v>
      </c>
      <c r="BH510" s="223">
        <f>IF(N510="sníž. přenesená",J510,0)</f>
        <v>0</v>
      </c>
      <c r="BI510" s="223">
        <f>IF(N510="nulová",J510,0)</f>
        <v>0</v>
      </c>
      <c r="BJ510" s="15" t="s">
        <v>90</v>
      </c>
      <c r="BK510" s="223">
        <f>ROUND(I510*H510,2)</f>
        <v>0</v>
      </c>
      <c r="BL510" s="15" t="s">
        <v>153</v>
      </c>
      <c r="BM510" s="222" t="s">
        <v>1213</v>
      </c>
    </row>
    <row r="511" spans="1:51" s="13" customFormat="1" ht="12">
      <c r="A511" s="13"/>
      <c r="B511" s="239"/>
      <c r="C511" s="240"/>
      <c r="D511" s="224" t="s">
        <v>223</v>
      </c>
      <c r="E511" s="241" t="s">
        <v>1214</v>
      </c>
      <c r="F511" s="242" t="s">
        <v>1215</v>
      </c>
      <c r="G511" s="240"/>
      <c r="H511" s="243">
        <v>8.5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9" t="s">
        <v>223</v>
      </c>
      <c r="AU511" s="249" t="s">
        <v>90</v>
      </c>
      <c r="AV511" s="13" t="s">
        <v>162</v>
      </c>
      <c r="AW511" s="13" t="s">
        <v>38</v>
      </c>
      <c r="AX511" s="13" t="s">
        <v>90</v>
      </c>
      <c r="AY511" s="249" t="s">
        <v>154</v>
      </c>
    </row>
    <row r="512" spans="1:65" s="2" customFormat="1" ht="14.4" customHeight="1">
      <c r="A512" s="37"/>
      <c r="B512" s="38"/>
      <c r="C512" s="255" t="s">
        <v>1216</v>
      </c>
      <c r="D512" s="255" t="s">
        <v>253</v>
      </c>
      <c r="E512" s="256" t="s">
        <v>1217</v>
      </c>
      <c r="F512" s="257" t="s">
        <v>1218</v>
      </c>
      <c r="G512" s="258" t="s">
        <v>253</v>
      </c>
      <c r="H512" s="259">
        <v>8.628</v>
      </c>
      <c r="I512" s="260"/>
      <c r="J512" s="261">
        <f>ROUND(I512*H512,2)</f>
        <v>0</v>
      </c>
      <c r="K512" s="262"/>
      <c r="L512" s="263"/>
      <c r="M512" s="264" t="s">
        <v>1</v>
      </c>
      <c r="N512" s="265" t="s">
        <v>47</v>
      </c>
      <c r="O512" s="90"/>
      <c r="P512" s="220">
        <f>O512*H512</f>
        <v>0</v>
      </c>
      <c r="Q512" s="220">
        <v>0.00174</v>
      </c>
      <c r="R512" s="220">
        <f>Q512*H512</f>
        <v>0.01501272</v>
      </c>
      <c r="S512" s="220">
        <v>0</v>
      </c>
      <c r="T512" s="221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222" t="s">
        <v>192</v>
      </c>
      <c r="AT512" s="222" t="s">
        <v>253</v>
      </c>
      <c r="AU512" s="222" t="s">
        <v>90</v>
      </c>
      <c r="AY512" s="15" t="s">
        <v>154</v>
      </c>
      <c r="BE512" s="223">
        <f>IF(N512="základní",J512,0)</f>
        <v>0</v>
      </c>
      <c r="BF512" s="223">
        <f>IF(N512="snížená",J512,0)</f>
        <v>0</v>
      </c>
      <c r="BG512" s="223">
        <f>IF(N512="zákl. přenesená",J512,0)</f>
        <v>0</v>
      </c>
      <c r="BH512" s="223">
        <f>IF(N512="sníž. přenesená",J512,0)</f>
        <v>0</v>
      </c>
      <c r="BI512" s="223">
        <f>IF(N512="nulová",J512,0)</f>
        <v>0</v>
      </c>
      <c r="BJ512" s="15" t="s">
        <v>90</v>
      </c>
      <c r="BK512" s="223">
        <f>ROUND(I512*H512,2)</f>
        <v>0</v>
      </c>
      <c r="BL512" s="15" t="s">
        <v>153</v>
      </c>
      <c r="BM512" s="222" t="s">
        <v>1219</v>
      </c>
    </row>
    <row r="513" spans="1:65" s="2" customFormat="1" ht="24.15" customHeight="1">
      <c r="A513" s="37"/>
      <c r="B513" s="38"/>
      <c r="C513" s="210" t="s">
        <v>1220</v>
      </c>
      <c r="D513" s="210" t="s">
        <v>155</v>
      </c>
      <c r="E513" s="211" t="s">
        <v>1221</v>
      </c>
      <c r="F513" s="212" t="s">
        <v>1222</v>
      </c>
      <c r="G513" s="213" t="s">
        <v>253</v>
      </c>
      <c r="H513" s="214">
        <v>6</v>
      </c>
      <c r="I513" s="215"/>
      <c r="J513" s="216">
        <f>ROUND(I513*H513,2)</f>
        <v>0</v>
      </c>
      <c r="K513" s="217"/>
      <c r="L513" s="43"/>
      <c r="M513" s="218" t="s">
        <v>1</v>
      </c>
      <c r="N513" s="219" t="s">
        <v>47</v>
      </c>
      <c r="O513" s="90"/>
      <c r="P513" s="220">
        <f>O513*H513</f>
        <v>0</v>
      </c>
      <c r="Q513" s="220">
        <v>2E-05</v>
      </c>
      <c r="R513" s="220">
        <f>Q513*H513</f>
        <v>0.00012000000000000002</v>
      </c>
      <c r="S513" s="220">
        <v>0</v>
      </c>
      <c r="T513" s="221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22" t="s">
        <v>153</v>
      </c>
      <c r="AT513" s="222" t="s">
        <v>155</v>
      </c>
      <c r="AU513" s="222" t="s">
        <v>90</v>
      </c>
      <c r="AY513" s="15" t="s">
        <v>154</v>
      </c>
      <c r="BE513" s="223">
        <f>IF(N513="základní",J513,0)</f>
        <v>0</v>
      </c>
      <c r="BF513" s="223">
        <f>IF(N513="snížená",J513,0)</f>
        <v>0</v>
      </c>
      <c r="BG513" s="223">
        <f>IF(N513="zákl. přenesená",J513,0)</f>
        <v>0</v>
      </c>
      <c r="BH513" s="223">
        <f>IF(N513="sníž. přenesená",J513,0)</f>
        <v>0</v>
      </c>
      <c r="BI513" s="223">
        <f>IF(N513="nulová",J513,0)</f>
        <v>0</v>
      </c>
      <c r="BJ513" s="15" t="s">
        <v>90</v>
      </c>
      <c r="BK513" s="223">
        <f>ROUND(I513*H513,2)</f>
        <v>0</v>
      </c>
      <c r="BL513" s="15" t="s">
        <v>153</v>
      </c>
      <c r="BM513" s="222" t="s">
        <v>1223</v>
      </c>
    </row>
    <row r="514" spans="1:51" s="13" customFormat="1" ht="12">
      <c r="A514" s="13"/>
      <c r="B514" s="239"/>
      <c r="C514" s="240"/>
      <c r="D514" s="224" t="s">
        <v>223</v>
      </c>
      <c r="E514" s="241" t="s">
        <v>1224</v>
      </c>
      <c r="F514" s="242" t="s">
        <v>1225</v>
      </c>
      <c r="G514" s="240"/>
      <c r="H514" s="243">
        <v>6</v>
      </c>
      <c r="I514" s="244"/>
      <c r="J514" s="240"/>
      <c r="K514" s="240"/>
      <c r="L514" s="245"/>
      <c r="M514" s="246"/>
      <c r="N514" s="247"/>
      <c r="O514" s="247"/>
      <c r="P514" s="247"/>
      <c r="Q514" s="247"/>
      <c r="R514" s="247"/>
      <c r="S514" s="247"/>
      <c r="T514" s="24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9" t="s">
        <v>223</v>
      </c>
      <c r="AU514" s="249" t="s">
        <v>90</v>
      </c>
      <c r="AV514" s="13" t="s">
        <v>162</v>
      </c>
      <c r="AW514" s="13" t="s">
        <v>38</v>
      </c>
      <c r="AX514" s="13" t="s">
        <v>90</v>
      </c>
      <c r="AY514" s="249" t="s">
        <v>154</v>
      </c>
    </row>
    <row r="515" spans="1:65" s="2" customFormat="1" ht="62.7" customHeight="1">
      <c r="A515" s="37"/>
      <c r="B515" s="38"/>
      <c r="C515" s="255" t="s">
        <v>1226</v>
      </c>
      <c r="D515" s="255" t="s">
        <v>253</v>
      </c>
      <c r="E515" s="256" t="s">
        <v>1227</v>
      </c>
      <c r="F515" s="257" t="s">
        <v>1228</v>
      </c>
      <c r="G515" s="258" t="s">
        <v>253</v>
      </c>
      <c r="H515" s="259">
        <v>6</v>
      </c>
      <c r="I515" s="260"/>
      <c r="J515" s="261">
        <f>ROUND(I515*H515,2)</f>
        <v>0</v>
      </c>
      <c r="K515" s="262"/>
      <c r="L515" s="263"/>
      <c r="M515" s="264" t="s">
        <v>1</v>
      </c>
      <c r="N515" s="265" t="s">
        <v>47</v>
      </c>
      <c r="O515" s="90"/>
      <c r="P515" s="220">
        <f>O515*H515</f>
        <v>0</v>
      </c>
      <c r="Q515" s="220">
        <v>0.01274</v>
      </c>
      <c r="R515" s="220">
        <f>Q515*H515</f>
        <v>0.07644</v>
      </c>
      <c r="S515" s="220">
        <v>0</v>
      </c>
      <c r="T515" s="221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22" t="s">
        <v>192</v>
      </c>
      <c r="AT515" s="222" t="s">
        <v>253</v>
      </c>
      <c r="AU515" s="222" t="s">
        <v>90</v>
      </c>
      <c r="AY515" s="15" t="s">
        <v>154</v>
      </c>
      <c r="BE515" s="223">
        <f>IF(N515="základní",J515,0)</f>
        <v>0</v>
      </c>
      <c r="BF515" s="223">
        <f>IF(N515="snížená",J515,0)</f>
        <v>0</v>
      </c>
      <c r="BG515" s="223">
        <f>IF(N515="zákl. přenesená",J515,0)</f>
        <v>0</v>
      </c>
      <c r="BH515" s="223">
        <f>IF(N515="sníž. přenesená",J515,0)</f>
        <v>0</v>
      </c>
      <c r="BI515" s="223">
        <f>IF(N515="nulová",J515,0)</f>
        <v>0</v>
      </c>
      <c r="BJ515" s="15" t="s">
        <v>90</v>
      </c>
      <c r="BK515" s="223">
        <f>ROUND(I515*H515,2)</f>
        <v>0</v>
      </c>
      <c r="BL515" s="15" t="s">
        <v>153</v>
      </c>
      <c r="BM515" s="222" t="s">
        <v>1229</v>
      </c>
    </row>
    <row r="516" spans="1:65" s="2" customFormat="1" ht="37.8" customHeight="1">
      <c r="A516" s="37"/>
      <c r="B516" s="38"/>
      <c r="C516" s="210" t="s">
        <v>1230</v>
      </c>
      <c r="D516" s="210" t="s">
        <v>155</v>
      </c>
      <c r="E516" s="211" t="s">
        <v>1231</v>
      </c>
      <c r="F516" s="212" t="s">
        <v>1232</v>
      </c>
      <c r="G516" s="213" t="s">
        <v>593</v>
      </c>
      <c r="H516" s="214">
        <v>3</v>
      </c>
      <c r="I516" s="215"/>
      <c r="J516" s="216">
        <f>ROUND(I516*H516,2)</f>
        <v>0</v>
      </c>
      <c r="K516" s="217"/>
      <c r="L516" s="43"/>
      <c r="M516" s="218" t="s">
        <v>1</v>
      </c>
      <c r="N516" s="219" t="s">
        <v>47</v>
      </c>
      <c r="O516" s="90"/>
      <c r="P516" s="220">
        <f>O516*H516</f>
        <v>0</v>
      </c>
      <c r="Q516" s="220">
        <v>0</v>
      </c>
      <c r="R516" s="220">
        <f>Q516*H516</f>
        <v>0</v>
      </c>
      <c r="S516" s="220">
        <v>0</v>
      </c>
      <c r="T516" s="221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22" t="s">
        <v>153</v>
      </c>
      <c r="AT516" s="222" t="s">
        <v>155</v>
      </c>
      <c r="AU516" s="222" t="s">
        <v>90</v>
      </c>
      <c r="AY516" s="15" t="s">
        <v>154</v>
      </c>
      <c r="BE516" s="223">
        <f>IF(N516="základní",J516,0)</f>
        <v>0</v>
      </c>
      <c r="BF516" s="223">
        <f>IF(N516="snížená",J516,0)</f>
        <v>0</v>
      </c>
      <c r="BG516" s="223">
        <f>IF(N516="zákl. přenesená",J516,0)</f>
        <v>0</v>
      </c>
      <c r="BH516" s="223">
        <f>IF(N516="sníž. přenesená",J516,0)</f>
        <v>0</v>
      </c>
      <c r="BI516" s="223">
        <f>IF(N516="nulová",J516,0)</f>
        <v>0</v>
      </c>
      <c r="BJ516" s="15" t="s">
        <v>90</v>
      </c>
      <c r="BK516" s="223">
        <f>ROUND(I516*H516,2)</f>
        <v>0</v>
      </c>
      <c r="BL516" s="15" t="s">
        <v>153</v>
      </c>
      <c r="BM516" s="222" t="s">
        <v>1233</v>
      </c>
    </row>
    <row r="517" spans="1:65" s="2" customFormat="1" ht="14.4" customHeight="1">
      <c r="A517" s="37"/>
      <c r="B517" s="38"/>
      <c r="C517" s="255" t="s">
        <v>1234</v>
      </c>
      <c r="D517" s="255" t="s">
        <v>253</v>
      </c>
      <c r="E517" s="256" t="s">
        <v>1235</v>
      </c>
      <c r="F517" s="257" t="s">
        <v>1236</v>
      </c>
      <c r="G517" s="258" t="s">
        <v>593</v>
      </c>
      <c r="H517" s="259">
        <v>3</v>
      </c>
      <c r="I517" s="260"/>
      <c r="J517" s="261">
        <f>ROUND(I517*H517,2)</f>
        <v>0</v>
      </c>
      <c r="K517" s="262"/>
      <c r="L517" s="263"/>
      <c r="M517" s="264" t="s">
        <v>1</v>
      </c>
      <c r="N517" s="265" t="s">
        <v>47</v>
      </c>
      <c r="O517" s="90"/>
      <c r="P517" s="220">
        <f>O517*H517</f>
        <v>0</v>
      </c>
      <c r="Q517" s="220">
        <v>0.0007</v>
      </c>
      <c r="R517" s="220">
        <f>Q517*H517</f>
        <v>0.0021</v>
      </c>
      <c r="S517" s="220">
        <v>0</v>
      </c>
      <c r="T517" s="221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22" t="s">
        <v>192</v>
      </c>
      <c r="AT517" s="222" t="s">
        <v>253</v>
      </c>
      <c r="AU517" s="222" t="s">
        <v>90</v>
      </c>
      <c r="AY517" s="15" t="s">
        <v>154</v>
      </c>
      <c r="BE517" s="223">
        <f>IF(N517="základní",J517,0)</f>
        <v>0</v>
      </c>
      <c r="BF517" s="223">
        <f>IF(N517="snížená",J517,0)</f>
        <v>0</v>
      </c>
      <c r="BG517" s="223">
        <f>IF(N517="zákl. přenesená",J517,0)</f>
        <v>0</v>
      </c>
      <c r="BH517" s="223">
        <f>IF(N517="sníž. přenesená",J517,0)</f>
        <v>0</v>
      </c>
      <c r="BI517" s="223">
        <f>IF(N517="nulová",J517,0)</f>
        <v>0</v>
      </c>
      <c r="BJ517" s="15" t="s">
        <v>90</v>
      </c>
      <c r="BK517" s="223">
        <f>ROUND(I517*H517,2)</f>
        <v>0</v>
      </c>
      <c r="BL517" s="15" t="s">
        <v>153</v>
      </c>
      <c r="BM517" s="222" t="s">
        <v>1237</v>
      </c>
    </row>
    <row r="518" spans="1:65" s="2" customFormat="1" ht="14.4" customHeight="1">
      <c r="A518" s="37"/>
      <c r="B518" s="38"/>
      <c r="C518" s="210" t="s">
        <v>1238</v>
      </c>
      <c r="D518" s="210" t="s">
        <v>155</v>
      </c>
      <c r="E518" s="211" t="s">
        <v>1239</v>
      </c>
      <c r="F518" s="212" t="s">
        <v>1240</v>
      </c>
      <c r="G518" s="213" t="s">
        <v>253</v>
      </c>
      <c r="H518" s="214">
        <v>9.5</v>
      </c>
      <c r="I518" s="215"/>
      <c r="J518" s="216">
        <f>ROUND(I518*H518,2)</f>
        <v>0</v>
      </c>
      <c r="K518" s="217"/>
      <c r="L518" s="43"/>
      <c r="M518" s="218" t="s">
        <v>1</v>
      </c>
      <c r="N518" s="219" t="s">
        <v>47</v>
      </c>
      <c r="O518" s="90"/>
      <c r="P518" s="220">
        <f>O518*H518</f>
        <v>0</v>
      </c>
      <c r="Q518" s="220">
        <v>0</v>
      </c>
      <c r="R518" s="220">
        <f>Q518*H518</f>
        <v>0</v>
      </c>
      <c r="S518" s="220">
        <v>0</v>
      </c>
      <c r="T518" s="221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222" t="s">
        <v>153</v>
      </c>
      <c r="AT518" s="222" t="s">
        <v>155</v>
      </c>
      <c r="AU518" s="222" t="s">
        <v>90</v>
      </c>
      <c r="AY518" s="15" t="s">
        <v>154</v>
      </c>
      <c r="BE518" s="223">
        <f>IF(N518="základní",J518,0)</f>
        <v>0</v>
      </c>
      <c r="BF518" s="223">
        <f>IF(N518="snížená",J518,0)</f>
        <v>0</v>
      </c>
      <c r="BG518" s="223">
        <f>IF(N518="zákl. přenesená",J518,0)</f>
        <v>0</v>
      </c>
      <c r="BH518" s="223">
        <f>IF(N518="sníž. přenesená",J518,0)</f>
        <v>0</v>
      </c>
      <c r="BI518" s="223">
        <f>IF(N518="nulová",J518,0)</f>
        <v>0</v>
      </c>
      <c r="BJ518" s="15" t="s">
        <v>90</v>
      </c>
      <c r="BK518" s="223">
        <f>ROUND(I518*H518,2)</f>
        <v>0</v>
      </c>
      <c r="BL518" s="15" t="s">
        <v>153</v>
      </c>
      <c r="BM518" s="222" t="s">
        <v>1241</v>
      </c>
    </row>
    <row r="519" spans="1:65" s="2" customFormat="1" ht="24.15" customHeight="1">
      <c r="A519" s="37"/>
      <c r="B519" s="38"/>
      <c r="C519" s="210" t="s">
        <v>1242</v>
      </c>
      <c r="D519" s="210" t="s">
        <v>155</v>
      </c>
      <c r="E519" s="211" t="s">
        <v>1243</v>
      </c>
      <c r="F519" s="212" t="s">
        <v>1244</v>
      </c>
      <c r="G519" s="213" t="s">
        <v>253</v>
      </c>
      <c r="H519" s="214">
        <v>9.5</v>
      </c>
      <c r="I519" s="215"/>
      <c r="J519" s="216">
        <f>ROUND(I519*H519,2)</f>
        <v>0</v>
      </c>
      <c r="K519" s="217"/>
      <c r="L519" s="43"/>
      <c r="M519" s="218" t="s">
        <v>1</v>
      </c>
      <c r="N519" s="219" t="s">
        <v>47</v>
      </c>
      <c r="O519" s="90"/>
      <c r="P519" s="220">
        <f>O519*H519</f>
        <v>0</v>
      </c>
      <c r="Q519" s="220">
        <v>0</v>
      </c>
      <c r="R519" s="220">
        <f>Q519*H519</f>
        <v>0</v>
      </c>
      <c r="S519" s="220">
        <v>0</v>
      </c>
      <c r="T519" s="221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22" t="s">
        <v>153</v>
      </c>
      <c r="AT519" s="222" t="s">
        <v>155</v>
      </c>
      <c r="AU519" s="222" t="s">
        <v>90</v>
      </c>
      <c r="AY519" s="15" t="s">
        <v>154</v>
      </c>
      <c r="BE519" s="223">
        <f>IF(N519="základní",J519,0)</f>
        <v>0</v>
      </c>
      <c r="BF519" s="223">
        <f>IF(N519="snížená",J519,0)</f>
        <v>0</v>
      </c>
      <c r="BG519" s="223">
        <f>IF(N519="zákl. přenesená",J519,0)</f>
        <v>0</v>
      </c>
      <c r="BH519" s="223">
        <f>IF(N519="sníž. přenesená",J519,0)</f>
        <v>0</v>
      </c>
      <c r="BI519" s="223">
        <f>IF(N519="nulová",J519,0)</f>
        <v>0</v>
      </c>
      <c r="BJ519" s="15" t="s">
        <v>90</v>
      </c>
      <c r="BK519" s="223">
        <f>ROUND(I519*H519,2)</f>
        <v>0</v>
      </c>
      <c r="BL519" s="15" t="s">
        <v>153</v>
      </c>
      <c r="BM519" s="222" t="s">
        <v>1245</v>
      </c>
    </row>
    <row r="520" spans="1:65" s="2" customFormat="1" ht="24.15" customHeight="1">
      <c r="A520" s="37"/>
      <c r="B520" s="38"/>
      <c r="C520" s="210" t="s">
        <v>1246</v>
      </c>
      <c r="D520" s="210" t="s">
        <v>155</v>
      </c>
      <c r="E520" s="211" t="s">
        <v>1247</v>
      </c>
      <c r="F520" s="212" t="s">
        <v>1248</v>
      </c>
      <c r="G520" s="213" t="s">
        <v>593</v>
      </c>
      <c r="H520" s="214">
        <v>2</v>
      </c>
      <c r="I520" s="215"/>
      <c r="J520" s="216">
        <f>ROUND(I520*H520,2)</f>
        <v>0</v>
      </c>
      <c r="K520" s="217"/>
      <c r="L520" s="43"/>
      <c r="M520" s="218" t="s">
        <v>1</v>
      </c>
      <c r="N520" s="219" t="s">
        <v>47</v>
      </c>
      <c r="O520" s="90"/>
      <c r="P520" s="220">
        <f>O520*H520</f>
        <v>0</v>
      </c>
      <c r="Q520" s="220">
        <v>0.46009</v>
      </c>
      <c r="R520" s="220">
        <f>Q520*H520</f>
        <v>0.92018</v>
      </c>
      <c r="S520" s="220">
        <v>0</v>
      </c>
      <c r="T520" s="221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22" t="s">
        <v>153</v>
      </c>
      <c r="AT520" s="222" t="s">
        <v>155</v>
      </c>
      <c r="AU520" s="222" t="s">
        <v>90</v>
      </c>
      <c r="AY520" s="15" t="s">
        <v>154</v>
      </c>
      <c r="BE520" s="223">
        <f>IF(N520="základní",J520,0)</f>
        <v>0</v>
      </c>
      <c r="BF520" s="223">
        <f>IF(N520="snížená",J520,0)</f>
        <v>0</v>
      </c>
      <c r="BG520" s="223">
        <f>IF(N520="zákl. přenesená",J520,0)</f>
        <v>0</v>
      </c>
      <c r="BH520" s="223">
        <f>IF(N520="sníž. přenesená",J520,0)</f>
        <v>0</v>
      </c>
      <c r="BI520" s="223">
        <f>IF(N520="nulová",J520,0)</f>
        <v>0</v>
      </c>
      <c r="BJ520" s="15" t="s">
        <v>90</v>
      </c>
      <c r="BK520" s="223">
        <f>ROUND(I520*H520,2)</f>
        <v>0</v>
      </c>
      <c r="BL520" s="15" t="s">
        <v>153</v>
      </c>
      <c r="BM520" s="222" t="s">
        <v>1249</v>
      </c>
    </row>
    <row r="521" spans="1:51" s="13" customFormat="1" ht="12">
      <c r="A521" s="13"/>
      <c r="B521" s="239"/>
      <c r="C521" s="240"/>
      <c r="D521" s="224" t="s">
        <v>223</v>
      </c>
      <c r="E521" s="241" t="s">
        <v>1250</v>
      </c>
      <c r="F521" s="242" t="s">
        <v>162</v>
      </c>
      <c r="G521" s="240"/>
      <c r="H521" s="243">
        <v>2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223</v>
      </c>
      <c r="AU521" s="249" t="s">
        <v>90</v>
      </c>
      <c r="AV521" s="13" t="s">
        <v>162</v>
      </c>
      <c r="AW521" s="13" t="s">
        <v>38</v>
      </c>
      <c r="AX521" s="13" t="s">
        <v>90</v>
      </c>
      <c r="AY521" s="249" t="s">
        <v>154</v>
      </c>
    </row>
    <row r="522" spans="1:65" s="2" customFormat="1" ht="24.15" customHeight="1">
      <c r="A522" s="37"/>
      <c r="B522" s="38"/>
      <c r="C522" s="210" t="s">
        <v>1251</v>
      </c>
      <c r="D522" s="210" t="s">
        <v>155</v>
      </c>
      <c r="E522" s="211" t="s">
        <v>1252</v>
      </c>
      <c r="F522" s="212" t="s">
        <v>1253</v>
      </c>
      <c r="G522" s="213" t="s">
        <v>593</v>
      </c>
      <c r="H522" s="214">
        <v>2</v>
      </c>
      <c r="I522" s="215"/>
      <c r="J522" s="216">
        <f>ROUND(I522*H522,2)</f>
        <v>0</v>
      </c>
      <c r="K522" s="217"/>
      <c r="L522" s="43"/>
      <c r="M522" s="218" t="s">
        <v>1</v>
      </c>
      <c r="N522" s="219" t="s">
        <v>47</v>
      </c>
      <c r="O522" s="90"/>
      <c r="P522" s="220">
        <f>O522*H522</f>
        <v>0</v>
      </c>
      <c r="Q522" s="220">
        <v>2.76544</v>
      </c>
      <c r="R522" s="220">
        <f>Q522*H522</f>
        <v>5.53088</v>
      </c>
      <c r="S522" s="220">
        <v>0</v>
      </c>
      <c r="T522" s="221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22" t="s">
        <v>153</v>
      </c>
      <c r="AT522" s="222" t="s">
        <v>155</v>
      </c>
      <c r="AU522" s="222" t="s">
        <v>90</v>
      </c>
      <c r="AY522" s="15" t="s">
        <v>154</v>
      </c>
      <c r="BE522" s="223">
        <f>IF(N522="základní",J522,0)</f>
        <v>0</v>
      </c>
      <c r="BF522" s="223">
        <f>IF(N522="snížená",J522,0)</f>
        <v>0</v>
      </c>
      <c r="BG522" s="223">
        <f>IF(N522="zákl. přenesená",J522,0)</f>
        <v>0</v>
      </c>
      <c r="BH522" s="223">
        <f>IF(N522="sníž. přenesená",J522,0)</f>
        <v>0</v>
      </c>
      <c r="BI522" s="223">
        <f>IF(N522="nulová",J522,0)</f>
        <v>0</v>
      </c>
      <c r="BJ522" s="15" t="s">
        <v>90</v>
      </c>
      <c r="BK522" s="223">
        <f>ROUND(I522*H522,2)</f>
        <v>0</v>
      </c>
      <c r="BL522" s="15" t="s">
        <v>153</v>
      </c>
      <c r="BM522" s="222" t="s">
        <v>1254</v>
      </c>
    </row>
    <row r="523" spans="1:47" s="2" customFormat="1" ht="12">
      <c r="A523" s="37"/>
      <c r="B523" s="38"/>
      <c r="C523" s="39"/>
      <c r="D523" s="224" t="s">
        <v>160</v>
      </c>
      <c r="E523" s="39"/>
      <c r="F523" s="225" t="s">
        <v>1255</v>
      </c>
      <c r="G523" s="39"/>
      <c r="H523" s="39"/>
      <c r="I523" s="226"/>
      <c r="J523" s="39"/>
      <c r="K523" s="39"/>
      <c r="L523" s="43"/>
      <c r="M523" s="227"/>
      <c r="N523" s="228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5" t="s">
        <v>160</v>
      </c>
      <c r="AU523" s="15" t="s">
        <v>90</v>
      </c>
    </row>
    <row r="524" spans="1:51" s="13" customFormat="1" ht="12">
      <c r="A524" s="13"/>
      <c r="B524" s="239"/>
      <c r="C524" s="240"/>
      <c r="D524" s="224" t="s">
        <v>223</v>
      </c>
      <c r="E524" s="241" t="s">
        <v>1256</v>
      </c>
      <c r="F524" s="242" t="s">
        <v>1257</v>
      </c>
      <c r="G524" s="240"/>
      <c r="H524" s="243">
        <v>2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9" t="s">
        <v>223</v>
      </c>
      <c r="AU524" s="249" t="s">
        <v>90</v>
      </c>
      <c r="AV524" s="13" t="s">
        <v>162</v>
      </c>
      <c r="AW524" s="13" t="s">
        <v>38</v>
      </c>
      <c r="AX524" s="13" t="s">
        <v>90</v>
      </c>
      <c r="AY524" s="249" t="s">
        <v>154</v>
      </c>
    </row>
    <row r="525" spans="1:65" s="2" customFormat="1" ht="37.8" customHeight="1">
      <c r="A525" s="37"/>
      <c r="B525" s="38"/>
      <c r="C525" s="210" t="s">
        <v>1258</v>
      </c>
      <c r="D525" s="210" t="s">
        <v>155</v>
      </c>
      <c r="E525" s="211" t="s">
        <v>1259</v>
      </c>
      <c r="F525" s="212" t="s">
        <v>1260</v>
      </c>
      <c r="G525" s="213" t="s">
        <v>593</v>
      </c>
      <c r="H525" s="214">
        <v>2</v>
      </c>
      <c r="I525" s="215"/>
      <c r="J525" s="216">
        <f>ROUND(I525*H525,2)</f>
        <v>0</v>
      </c>
      <c r="K525" s="217"/>
      <c r="L525" s="43"/>
      <c r="M525" s="218" t="s">
        <v>1</v>
      </c>
      <c r="N525" s="219" t="s">
        <v>47</v>
      </c>
      <c r="O525" s="90"/>
      <c r="P525" s="220">
        <f>O525*H525</f>
        <v>0</v>
      </c>
      <c r="Q525" s="220">
        <v>0.41132</v>
      </c>
      <c r="R525" s="220">
        <f>Q525*H525</f>
        <v>0.82264</v>
      </c>
      <c r="S525" s="220">
        <v>0</v>
      </c>
      <c r="T525" s="221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222" t="s">
        <v>153</v>
      </c>
      <c r="AT525" s="222" t="s">
        <v>155</v>
      </c>
      <c r="AU525" s="222" t="s">
        <v>90</v>
      </c>
      <c r="AY525" s="15" t="s">
        <v>154</v>
      </c>
      <c r="BE525" s="223">
        <f>IF(N525="základní",J525,0)</f>
        <v>0</v>
      </c>
      <c r="BF525" s="223">
        <f>IF(N525="snížená",J525,0)</f>
        <v>0</v>
      </c>
      <c r="BG525" s="223">
        <f>IF(N525="zákl. přenesená",J525,0)</f>
        <v>0</v>
      </c>
      <c r="BH525" s="223">
        <f>IF(N525="sníž. přenesená",J525,0)</f>
        <v>0</v>
      </c>
      <c r="BI525" s="223">
        <f>IF(N525="nulová",J525,0)</f>
        <v>0</v>
      </c>
      <c r="BJ525" s="15" t="s">
        <v>90</v>
      </c>
      <c r="BK525" s="223">
        <f>ROUND(I525*H525,2)</f>
        <v>0</v>
      </c>
      <c r="BL525" s="15" t="s">
        <v>153</v>
      </c>
      <c r="BM525" s="222" t="s">
        <v>1261</v>
      </c>
    </row>
    <row r="526" spans="1:51" s="13" customFormat="1" ht="12">
      <c r="A526" s="13"/>
      <c r="B526" s="239"/>
      <c r="C526" s="240"/>
      <c r="D526" s="224" t="s">
        <v>223</v>
      </c>
      <c r="E526" s="241" t="s">
        <v>1262</v>
      </c>
      <c r="F526" s="242" t="s">
        <v>1263</v>
      </c>
      <c r="G526" s="240"/>
      <c r="H526" s="243">
        <v>2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223</v>
      </c>
      <c r="AU526" s="249" t="s">
        <v>90</v>
      </c>
      <c r="AV526" s="13" t="s">
        <v>162</v>
      </c>
      <c r="AW526" s="13" t="s">
        <v>38</v>
      </c>
      <c r="AX526" s="13" t="s">
        <v>90</v>
      </c>
      <c r="AY526" s="249" t="s">
        <v>154</v>
      </c>
    </row>
    <row r="527" spans="1:65" s="2" customFormat="1" ht="37.8" customHeight="1">
      <c r="A527" s="37"/>
      <c r="B527" s="38"/>
      <c r="C527" s="210" t="s">
        <v>1264</v>
      </c>
      <c r="D527" s="210" t="s">
        <v>155</v>
      </c>
      <c r="E527" s="211" t="s">
        <v>1265</v>
      </c>
      <c r="F527" s="212" t="s">
        <v>1266</v>
      </c>
      <c r="G527" s="213" t="s">
        <v>593</v>
      </c>
      <c r="H527" s="214">
        <v>2</v>
      </c>
      <c r="I527" s="215"/>
      <c r="J527" s="216">
        <f>ROUND(I527*H527,2)</f>
        <v>0</v>
      </c>
      <c r="K527" s="217"/>
      <c r="L527" s="43"/>
      <c r="M527" s="218" t="s">
        <v>1</v>
      </c>
      <c r="N527" s="219" t="s">
        <v>47</v>
      </c>
      <c r="O527" s="90"/>
      <c r="P527" s="220">
        <f>O527*H527</f>
        <v>0</v>
      </c>
      <c r="Q527" s="220">
        <v>0.00936</v>
      </c>
      <c r="R527" s="220">
        <f>Q527*H527</f>
        <v>0.01872</v>
      </c>
      <c r="S527" s="220">
        <v>0</v>
      </c>
      <c r="T527" s="221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22" t="s">
        <v>153</v>
      </c>
      <c r="AT527" s="222" t="s">
        <v>155</v>
      </c>
      <c r="AU527" s="222" t="s">
        <v>90</v>
      </c>
      <c r="AY527" s="15" t="s">
        <v>154</v>
      </c>
      <c r="BE527" s="223">
        <f>IF(N527="základní",J527,0)</f>
        <v>0</v>
      </c>
      <c r="BF527" s="223">
        <f>IF(N527="snížená",J527,0)</f>
        <v>0</v>
      </c>
      <c r="BG527" s="223">
        <f>IF(N527="zákl. přenesená",J527,0)</f>
        <v>0</v>
      </c>
      <c r="BH527" s="223">
        <f>IF(N527="sníž. přenesená",J527,0)</f>
        <v>0</v>
      </c>
      <c r="BI527" s="223">
        <f>IF(N527="nulová",J527,0)</f>
        <v>0</v>
      </c>
      <c r="BJ527" s="15" t="s">
        <v>90</v>
      </c>
      <c r="BK527" s="223">
        <f>ROUND(I527*H527,2)</f>
        <v>0</v>
      </c>
      <c r="BL527" s="15" t="s">
        <v>153</v>
      </c>
      <c r="BM527" s="222" t="s">
        <v>1267</v>
      </c>
    </row>
    <row r="528" spans="1:47" s="2" customFormat="1" ht="12">
      <c r="A528" s="37"/>
      <c r="B528" s="38"/>
      <c r="C528" s="39"/>
      <c r="D528" s="224" t="s">
        <v>160</v>
      </c>
      <c r="E528" s="39"/>
      <c r="F528" s="225" t="s">
        <v>1268</v>
      </c>
      <c r="G528" s="39"/>
      <c r="H528" s="39"/>
      <c r="I528" s="226"/>
      <c r="J528" s="39"/>
      <c r="K528" s="39"/>
      <c r="L528" s="43"/>
      <c r="M528" s="227"/>
      <c r="N528" s="228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5" t="s">
        <v>160</v>
      </c>
      <c r="AU528" s="15" t="s">
        <v>90</v>
      </c>
    </row>
    <row r="529" spans="1:65" s="2" customFormat="1" ht="24.15" customHeight="1">
      <c r="A529" s="37"/>
      <c r="B529" s="38"/>
      <c r="C529" s="255" t="s">
        <v>1269</v>
      </c>
      <c r="D529" s="255" t="s">
        <v>253</v>
      </c>
      <c r="E529" s="256" t="s">
        <v>1270</v>
      </c>
      <c r="F529" s="257" t="s">
        <v>1271</v>
      </c>
      <c r="G529" s="258" t="s">
        <v>593</v>
      </c>
      <c r="H529" s="259">
        <v>2</v>
      </c>
      <c r="I529" s="260"/>
      <c r="J529" s="261">
        <f>ROUND(I529*H529,2)</f>
        <v>0</v>
      </c>
      <c r="K529" s="262"/>
      <c r="L529" s="263"/>
      <c r="M529" s="264" t="s">
        <v>1</v>
      </c>
      <c r="N529" s="265" t="s">
        <v>47</v>
      </c>
      <c r="O529" s="90"/>
      <c r="P529" s="220">
        <f>O529*H529</f>
        <v>0</v>
      </c>
      <c r="Q529" s="220">
        <v>0.046</v>
      </c>
      <c r="R529" s="220">
        <f>Q529*H529</f>
        <v>0.092</v>
      </c>
      <c r="S529" s="220">
        <v>0</v>
      </c>
      <c r="T529" s="221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22" t="s">
        <v>192</v>
      </c>
      <c r="AT529" s="222" t="s">
        <v>253</v>
      </c>
      <c r="AU529" s="222" t="s">
        <v>90</v>
      </c>
      <c r="AY529" s="15" t="s">
        <v>154</v>
      </c>
      <c r="BE529" s="223">
        <f>IF(N529="základní",J529,0)</f>
        <v>0</v>
      </c>
      <c r="BF529" s="223">
        <f>IF(N529="snížená",J529,0)</f>
        <v>0</v>
      </c>
      <c r="BG529" s="223">
        <f>IF(N529="zákl. přenesená",J529,0)</f>
        <v>0</v>
      </c>
      <c r="BH529" s="223">
        <f>IF(N529="sníž. přenesená",J529,0)</f>
        <v>0</v>
      </c>
      <c r="BI529" s="223">
        <f>IF(N529="nulová",J529,0)</f>
        <v>0</v>
      </c>
      <c r="BJ529" s="15" t="s">
        <v>90</v>
      </c>
      <c r="BK529" s="223">
        <f>ROUND(I529*H529,2)</f>
        <v>0</v>
      </c>
      <c r="BL529" s="15" t="s">
        <v>153</v>
      </c>
      <c r="BM529" s="222" t="s">
        <v>1272</v>
      </c>
    </row>
    <row r="530" spans="1:51" s="13" customFormat="1" ht="12">
      <c r="A530" s="13"/>
      <c r="B530" s="239"/>
      <c r="C530" s="240"/>
      <c r="D530" s="224" t="s">
        <v>223</v>
      </c>
      <c r="E530" s="241" t="s">
        <v>1273</v>
      </c>
      <c r="F530" s="242" t="s">
        <v>1274</v>
      </c>
      <c r="G530" s="240"/>
      <c r="H530" s="243">
        <v>2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9" t="s">
        <v>223</v>
      </c>
      <c r="AU530" s="249" t="s">
        <v>90</v>
      </c>
      <c r="AV530" s="13" t="s">
        <v>162</v>
      </c>
      <c r="AW530" s="13" t="s">
        <v>38</v>
      </c>
      <c r="AX530" s="13" t="s">
        <v>90</v>
      </c>
      <c r="AY530" s="249" t="s">
        <v>154</v>
      </c>
    </row>
    <row r="531" spans="1:65" s="2" customFormat="1" ht="24.15" customHeight="1">
      <c r="A531" s="37"/>
      <c r="B531" s="38"/>
      <c r="C531" s="210" t="s">
        <v>1275</v>
      </c>
      <c r="D531" s="210" t="s">
        <v>155</v>
      </c>
      <c r="E531" s="211" t="s">
        <v>1276</v>
      </c>
      <c r="F531" s="212" t="s">
        <v>1277</v>
      </c>
      <c r="G531" s="213" t="s">
        <v>324</v>
      </c>
      <c r="H531" s="214">
        <v>0.64</v>
      </c>
      <c r="I531" s="215"/>
      <c r="J531" s="216">
        <f>ROUND(I531*H531,2)</f>
        <v>0</v>
      </c>
      <c r="K531" s="217"/>
      <c r="L531" s="43"/>
      <c r="M531" s="218" t="s">
        <v>1</v>
      </c>
      <c r="N531" s="219" t="s">
        <v>47</v>
      </c>
      <c r="O531" s="90"/>
      <c r="P531" s="220">
        <f>O531*H531</f>
        <v>0</v>
      </c>
      <c r="Q531" s="220">
        <v>2.25634</v>
      </c>
      <c r="R531" s="220">
        <f>Q531*H531</f>
        <v>1.4440575999999998</v>
      </c>
      <c r="S531" s="220">
        <v>0</v>
      </c>
      <c r="T531" s="221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22" t="s">
        <v>153</v>
      </c>
      <c r="AT531" s="222" t="s">
        <v>155</v>
      </c>
      <c r="AU531" s="222" t="s">
        <v>90</v>
      </c>
      <c r="AY531" s="15" t="s">
        <v>154</v>
      </c>
      <c r="BE531" s="223">
        <f>IF(N531="základní",J531,0)</f>
        <v>0</v>
      </c>
      <c r="BF531" s="223">
        <f>IF(N531="snížená",J531,0)</f>
        <v>0</v>
      </c>
      <c r="BG531" s="223">
        <f>IF(N531="zákl. přenesená",J531,0)</f>
        <v>0</v>
      </c>
      <c r="BH531" s="223">
        <f>IF(N531="sníž. přenesená",J531,0)</f>
        <v>0</v>
      </c>
      <c r="BI531" s="223">
        <f>IF(N531="nulová",J531,0)</f>
        <v>0</v>
      </c>
      <c r="BJ531" s="15" t="s">
        <v>90</v>
      </c>
      <c r="BK531" s="223">
        <f>ROUND(I531*H531,2)</f>
        <v>0</v>
      </c>
      <c r="BL531" s="15" t="s">
        <v>153</v>
      </c>
      <c r="BM531" s="222" t="s">
        <v>1278</v>
      </c>
    </row>
    <row r="532" spans="1:47" s="2" customFormat="1" ht="12">
      <c r="A532" s="37"/>
      <c r="B532" s="38"/>
      <c r="C532" s="39"/>
      <c r="D532" s="224" t="s">
        <v>160</v>
      </c>
      <c r="E532" s="39"/>
      <c r="F532" s="225" t="s">
        <v>1279</v>
      </c>
      <c r="G532" s="39"/>
      <c r="H532" s="39"/>
      <c r="I532" s="226"/>
      <c r="J532" s="39"/>
      <c r="K532" s="39"/>
      <c r="L532" s="43"/>
      <c r="M532" s="227"/>
      <c r="N532" s="228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5" t="s">
        <v>160</v>
      </c>
      <c r="AU532" s="15" t="s">
        <v>90</v>
      </c>
    </row>
    <row r="533" spans="1:51" s="13" customFormat="1" ht="12">
      <c r="A533" s="13"/>
      <c r="B533" s="239"/>
      <c r="C533" s="240"/>
      <c r="D533" s="224" t="s">
        <v>223</v>
      </c>
      <c r="E533" s="241" t="s">
        <v>1280</v>
      </c>
      <c r="F533" s="242" t="s">
        <v>1281</v>
      </c>
      <c r="G533" s="240"/>
      <c r="H533" s="243">
        <v>0.64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9" t="s">
        <v>223</v>
      </c>
      <c r="AU533" s="249" t="s">
        <v>90</v>
      </c>
      <c r="AV533" s="13" t="s">
        <v>162</v>
      </c>
      <c r="AW533" s="13" t="s">
        <v>38</v>
      </c>
      <c r="AX533" s="13" t="s">
        <v>90</v>
      </c>
      <c r="AY533" s="249" t="s">
        <v>154</v>
      </c>
    </row>
    <row r="534" spans="1:65" s="2" customFormat="1" ht="24.15" customHeight="1">
      <c r="A534" s="37"/>
      <c r="B534" s="38"/>
      <c r="C534" s="210" t="s">
        <v>1282</v>
      </c>
      <c r="D534" s="210" t="s">
        <v>155</v>
      </c>
      <c r="E534" s="211" t="s">
        <v>1283</v>
      </c>
      <c r="F534" s="212" t="s">
        <v>1284</v>
      </c>
      <c r="G534" s="213" t="s">
        <v>593</v>
      </c>
      <c r="H534" s="214">
        <v>32</v>
      </c>
      <c r="I534" s="215"/>
      <c r="J534" s="216">
        <f>ROUND(I534*H534,2)</f>
        <v>0</v>
      </c>
      <c r="K534" s="217"/>
      <c r="L534" s="43"/>
      <c r="M534" s="218" t="s">
        <v>1</v>
      </c>
      <c r="N534" s="219" t="s">
        <v>47</v>
      </c>
      <c r="O534" s="90"/>
      <c r="P534" s="220">
        <f>O534*H534</f>
        <v>0</v>
      </c>
      <c r="Q534" s="220">
        <v>0.00016</v>
      </c>
      <c r="R534" s="220">
        <f>Q534*H534</f>
        <v>0.00512</v>
      </c>
      <c r="S534" s="220">
        <v>0</v>
      </c>
      <c r="T534" s="221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22" t="s">
        <v>153</v>
      </c>
      <c r="AT534" s="222" t="s">
        <v>155</v>
      </c>
      <c r="AU534" s="222" t="s">
        <v>90</v>
      </c>
      <c r="AY534" s="15" t="s">
        <v>154</v>
      </c>
      <c r="BE534" s="223">
        <f>IF(N534="základní",J534,0)</f>
        <v>0</v>
      </c>
      <c r="BF534" s="223">
        <f>IF(N534="snížená",J534,0)</f>
        <v>0</v>
      </c>
      <c r="BG534" s="223">
        <f>IF(N534="zákl. přenesená",J534,0)</f>
        <v>0</v>
      </c>
      <c r="BH534" s="223">
        <f>IF(N534="sníž. přenesená",J534,0)</f>
        <v>0</v>
      </c>
      <c r="BI534" s="223">
        <f>IF(N534="nulová",J534,0)</f>
        <v>0</v>
      </c>
      <c r="BJ534" s="15" t="s">
        <v>90</v>
      </c>
      <c r="BK534" s="223">
        <f>ROUND(I534*H534,2)</f>
        <v>0</v>
      </c>
      <c r="BL534" s="15" t="s">
        <v>153</v>
      </c>
      <c r="BM534" s="222" t="s">
        <v>1285</v>
      </c>
    </row>
    <row r="535" spans="1:47" s="2" customFormat="1" ht="12">
      <c r="A535" s="37"/>
      <c r="B535" s="38"/>
      <c r="C535" s="39"/>
      <c r="D535" s="224" t="s">
        <v>160</v>
      </c>
      <c r="E535" s="39"/>
      <c r="F535" s="225" t="s">
        <v>1286</v>
      </c>
      <c r="G535" s="39"/>
      <c r="H535" s="39"/>
      <c r="I535" s="226"/>
      <c r="J535" s="39"/>
      <c r="K535" s="39"/>
      <c r="L535" s="43"/>
      <c r="M535" s="227"/>
      <c r="N535" s="228"/>
      <c r="O535" s="90"/>
      <c r="P535" s="90"/>
      <c r="Q535" s="90"/>
      <c r="R535" s="90"/>
      <c r="S535" s="90"/>
      <c r="T535" s="91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T535" s="15" t="s">
        <v>160</v>
      </c>
      <c r="AU535" s="15" t="s">
        <v>90</v>
      </c>
    </row>
    <row r="536" spans="1:51" s="13" customFormat="1" ht="12">
      <c r="A536" s="13"/>
      <c r="B536" s="239"/>
      <c r="C536" s="240"/>
      <c r="D536" s="224" t="s">
        <v>223</v>
      </c>
      <c r="E536" s="241" t="s">
        <v>1287</v>
      </c>
      <c r="F536" s="242" t="s">
        <v>1288</v>
      </c>
      <c r="G536" s="240"/>
      <c r="H536" s="243">
        <v>32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223</v>
      </c>
      <c r="AU536" s="249" t="s">
        <v>90</v>
      </c>
      <c r="AV536" s="13" t="s">
        <v>162</v>
      </c>
      <c r="AW536" s="13" t="s">
        <v>38</v>
      </c>
      <c r="AX536" s="13" t="s">
        <v>90</v>
      </c>
      <c r="AY536" s="249" t="s">
        <v>154</v>
      </c>
    </row>
    <row r="537" spans="1:65" s="2" customFormat="1" ht="14.4" customHeight="1">
      <c r="A537" s="37"/>
      <c r="B537" s="38"/>
      <c r="C537" s="255" t="s">
        <v>1289</v>
      </c>
      <c r="D537" s="255" t="s">
        <v>253</v>
      </c>
      <c r="E537" s="256" t="s">
        <v>1290</v>
      </c>
      <c r="F537" s="257" t="s">
        <v>1291</v>
      </c>
      <c r="G537" s="258" t="s">
        <v>593</v>
      </c>
      <c r="H537" s="259">
        <v>2</v>
      </c>
      <c r="I537" s="260"/>
      <c r="J537" s="261">
        <f>ROUND(I537*H537,2)</f>
        <v>0</v>
      </c>
      <c r="K537" s="262"/>
      <c r="L537" s="263"/>
      <c r="M537" s="264" t="s">
        <v>1</v>
      </c>
      <c r="N537" s="265" t="s">
        <v>47</v>
      </c>
      <c r="O537" s="90"/>
      <c r="P537" s="220">
        <f>O537*H537</f>
        <v>0</v>
      </c>
      <c r="Q537" s="220">
        <v>0.0065</v>
      </c>
      <c r="R537" s="220">
        <f>Q537*H537</f>
        <v>0.013</v>
      </c>
      <c r="S537" s="220">
        <v>0</v>
      </c>
      <c r="T537" s="221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22" t="s">
        <v>192</v>
      </c>
      <c r="AT537" s="222" t="s">
        <v>253</v>
      </c>
      <c r="AU537" s="222" t="s">
        <v>90</v>
      </c>
      <c r="AY537" s="15" t="s">
        <v>154</v>
      </c>
      <c r="BE537" s="223">
        <f>IF(N537="základní",J537,0)</f>
        <v>0</v>
      </c>
      <c r="BF537" s="223">
        <f>IF(N537="snížená",J537,0)</f>
        <v>0</v>
      </c>
      <c r="BG537" s="223">
        <f>IF(N537="zákl. přenesená",J537,0)</f>
        <v>0</v>
      </c>
      <c r="BH537" s="223">
        <f>IF(N537="sníž. přenesená",J537,0)</f>
        <v>0</v>
      </c>
      <c r="BI537" s="223">
        <f>IF(N537="nulová",J537,0)</f>
        <v>0</v>
      </c>
      <c r="BJ537" s="15" t="s">
        <v>90</v>
      </c>
      <c r="BK537" s="223">
        <f>ROUND(I537*H537,2)</f>
        <v>0</v>
      </c>
      <c r="BL537" s="15" t="s">
        <v>153</v>
      </c>
      <c r="BM537" s="222" t="s">
        <v>1292</v>
      </c>
    </row>
    <row r="538" spans="1:65" s="2" customFormat="1" ht="14.4" customHeight="1">
      <c r="A538" s="37"/>
      <c r="B538" s="38"/>
      <c r="C538" s="210" t="s">
        <v>1293</v>
      </c>
      <c r="D538" s="210" t="s">
        <v>155</v>
      </c>
      <c r="E538" s="211" t="s">
        <v>1294</v>
      </c>
      <c r="F538" s="212" t="s">
        <v>1295</v>
      </c>
      <c r="G538" s="213" t="s">
        <v>253</v>
      </c>
      <c r="H538" s="214">
        <v>6.2</v>
      </c>
      <c r="I538" s="215"/>
      <c r="J538" s="216">
        <f>ROUND(I538*H538,2)</f>
        <v>0</v>
      </c>
      <c r="K538" s="217"/>
      <c r="L538" s="43"/>
      <c r="M538" s="218" t="s">
        <v>1</v>
      </c>
      <c r="N538" s="219" t="s">
        <v>47</v>
      </c>
      <c r="O538" s="90"/>
      <c r="P538" s="220">
        <f>O538*H538</f>
        <v>0</v>
      </c>
      <c r="Q538" s="220">
        <v>0.00019</v>
      </c>
      <c r="R538" s="220">
        <f>Q538*H538</f>
        <v>0.001178</v>
      </c>
      <c r="S538" s="220">
        <v>0</v>
      </c>
      <c r="T538" s="221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22" t="s">
        <v>153</v>
      </c>
      <c r="AT538" s="222" t="s">
        <v>155</v>
      </c>
      <c r="AU538" s="222" t="s">
        <v>90</v>
      </c>
      <c r="AY538" s="15" t="s">
        <v>154</v>
      </c>
      <c r="BE538" s="223">
        <f>IF(N538="základní",J538,0)</f>
        <v>0</v>
      </c>
      <c r="BF538" s="223">
        <f>IF(N538="snížená",J538,0)</f>
        <v>0</v>
      </c>
      <c r="BG538" s="223">
        <f>IF(N538="zákl. přenesená",J538,0)</f>
        <v>0</v>
      </c>
      <c r="BH538" s="223">
        <f>IF(N538="sníž. přenesená",J538,0)</f>
        <v>0</v>
      </c>
      <c r="BI538" s="223">
        <f>IF(N538="nulová",J538,0)</f>
        <v>0</v>
      </c>
      <c r="BJ538" s="15" t="s">
        <v>90</v>
      </c>
      <c r="BK538" s="223">
        <f>ROUND(I538*H538,2)</f>
        <v>0</v>
      </c>
      <c r="BL538" s="15" t="s">
        <v>153</v>
      </c>
      <c r="BM538" s="222" t="s">
        <v>1296</v>
      </c>
    </row>
    <row r="539" spans="1:51" s="13" customFormat="1" ht="12">
      <c r="A539" s="13"/>
      <c r="B539" s="239"/>
      <c r="C539" s="240"/>
      <c r="D539" s="224" t="s">
        <v>223</v>
      </c>
      <c r="E539" s="241" t="s">
        <v>1297</v>
      </c>
      <c r="F539" s="242" t="s">
        <v>1298</v>
      </c>
      <c r="G539" s="240"/>
      <c r="H539" s="243">
        <v>6.2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9" t="s">
        <v>223</v>
      </c>
      <c r="AU539" s="249" t="s">
        <v>90</v>
      </c>
      <c r="AV539" s="13" t="s">
        <v>162</v>
      </c>
      <c r="AW539" s="13" t="s">
        <v>38</v>
      </c>
      <c r="AX539" s="13" t="s">
        <v>90</v>
      </c>
      <c r="AY539" s="249" t="s">
        <v>154</v>
      </c>
    </row>
    <row r="540" spans="1:65" s="2" customFormat="1" ht="14.4" customHeight="1">
      <c r="A540" s="37"/>
      <c r="B540" s="38"/>
      <c r="C540" s="255" t="s">
        <v>1299</v>
      </c>
      <c r="D540" s="255" t="s">
        <v>253</v>
      </c>
      <c r="E540" s="256" t="s">
        <v>1300</v>
      </c>
      <c r="F540" s="257" t="s">
        <v>1301</v>
      </c>
      <c r="G540" s="258" t="s">
        <v>253</v>
      </c>
      <c r="H540" s="259">
        <v>6.2</v>
      </c>
      <c r="I540" s="260"/>
      <c r="J540" s="261">
        <f>ROUND(I540*H540,2)</f>
        <v>0</v>
      </c>
      <c r="K540" s="262"/>
      <c r="L540" s="263"/>
      <c r="M540" s="264" t="s">
        <v>1</v>
      </c>
      <c r="N540" s="265" t="s">
        <v>47</v>
      </c>
      <c r="O540" s="90"/>
      <c r="P540" s="220">
        <f>O540*H540</f>
        <v>0</v>
      </c>
      <c r="Q540" s="220">
        <v>0.00011</v>
      </c>
      <c r="R540" s="220">
        <f>Q540*H540</f>
        <v>0.0006820000000000001</v>
      </c>
      <c r="S540" s="220">
        <v>0</v>
      </c>
      <c r="T540" s="221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222" t="s">
        <v>192</v>
      </c>
      <c r="AT540" s="222" t="s">
        <v>253</v>
      </c>
      <c r="AU540" s="222" t="s">
        <v>90</v>
      </c>
      <c r="AY540" s="15" t="s">
        <v>154</v>
      </c>
      <c r="BE540" s="223">
        <f>IF(N540="základní",J540,0)</f>
        <v>0</v>
      </c>
      <c r="BF540" s="223">
        <f>IF(N540="snížená",J540,0)</f>
        <v>0</v>
      </c>
      <c r="BG540" s="223">
        <f>IF(N540="zákl. přenesená",J540,0)</f>
        <v>0</v>
      </c>
      <c r="BH540" s="223">
        <f>IF(N540="sníž. přenesená",J540,0)</f>
        <v>0</v>
      </c>
      <c r="BI540" s="223">
        <f>IF(N540="nulová",J540,0)</f>
        <v>0</v>
      </c>
      <c r="BJ540" s="15" t="s">
        <v>90</v>
      </c>
      <c r="BK540" s="223">
        <f>ROUND(I540*H540,2)</f>
        <v>0</v>
      </c>
      <c r="BL540" s="15" t="s">
        <v>153</v>
      </c>
      <c r="BM540" s="222" t="s">
        <v>1302</v>
      </c>
    </row>
    <row r="541" spans="1:47" s="2" customFormat="1" ht="12">
      <c r="A541" s="37"/>
      <c r="B541" s="38"/>
      <c r="C541" s="39"/>
      <c r="D541" s="224" t="s">
        <v>160</v>
      </c>
      <c r="E541" s="39"/>
      <c r="F541" s="225" t="s">
        <v>1303</v>
      </c>
      <c r="G541" s="39"/>
      <c r="H541" s="39"/>
      <c r="I541" s="226"/>
      <c r="J541" s="39"/>
      <c r="K541" s="39"/>
      <c r="L541" s="43"/>
      <c r="M541" s="227"/>
      <c r="N541" s="228"/>
      <c r="O541" s="90"/>
      <c r="P541" s="90"/>
      <c r="Q541" s="90"/>
      <c r="R541" s="90"/>
      <c r="S541" s="90"/>
      <c r="T541" s="91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15" t="s">
        <v>160</v>
      </c>
      <c r="AU541" s="15" t="s">
        <v>90</v>
      </c>
    </row>
    <row r="542" spans="1:65" s="2" customFormat="1" ht="14.4" customHeight="1">
      <c r="A542" s="37"/>
      <c r="B542" s="38"/>
      <c r="C542" s="210" t="s">
        <v>1304</v>
      </c>
      <c r="D542" s="210" t="s">
        <v>155</v>
      </c>
      <c r="E542" s="211" t="s">
        <v>1305</v>
      </c>
      <c r="F542" s="212" t="s">
        <v>1306</v>
      </c>
      <c r="G542" s="213" t="s">
        <v>253</v>
      </c>
      <c r="H542" s="214">
        <v>6.2</v>
      </c>
      <c r="I542" s="215"/>
      <c r="J542" s="216">
        <f>ROUND(I542*H542,2)</f>
        <v>0</v>
      </c>
      <c r="K542" s="217"/>
      <c r="L542" s="43"/>
      <c r="M542" s="218" t="s">
        <v>1</v>
      </c>
      <c r="N542" s="219" t="s">
        <v>47</v>
      </c>
      <c r="O542" s="90"/>
      <c r="P542" s="220">
        <f>O542*H542</f>
        <v>0</v>
      </c>
      <c r="Q542" s="220">
        <v>9E-05</v>
      </c>
      <c r="R542" s="220">
        <f>Q542*H542</f>
        <v>0.000558</v>
      </c>
      <c r="S542" s="220">
        <v>0</v>
      </c>
      <c r="T542" s="221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22" t="s">
        <v>153</v>
      </c>
      <c r="AT542" s="222" t="s">
        <v>155</v>
      </c>
      <c r="AU542" s="222" t="s">
        <v>90</v>
      </c>
      <c r="AY542" s="15" t="s">
        <v>154</v>
      </c>
      <c r="BE542" s="223">
        <f>IF(N542="základní",J542,0)</f>
        <v>0</v>
      </c>
      <c r="BF542" s="223">
        <f>IF(N542="snížená",J542,0)</f>
        <v>0</v>
      </c>
      <c r="BG542" s="223">
        <f>IF(N542="zákl. přenesená",J542,0)</f>
        <v>0</v>
      </c>
      <c r="BH542" s="223">
        <f>IF(N542="sníž. přenesená",J542,0)</f>
        <v>0</v>
      </c>
      <c r="BI542" s="223">
        <f>IF(N542="nulová",J542,0)</f>
        <v>0</v>
      </c>
      <c r="BJ542" s="15" t="s">
        <v>90</v>
      </c>
      <c r="BK542" s="223">
        <f>ROUND(I542*H542,2)</f>
        <v>0</v>
      </c>
      <c r="BL542" s="15" t="s">
        <v>153</v>
      </c>
      <c r="BM542" s="222" t="s">
        <v>1307</v>
      </c>
    </row>
    <row r="543" spans="1:47" s="2" customFormat="1" ht="12">
      <c r="A543" s="37"/>
      <c r="B543" s="38"/>
      <c r="C543" s="39"/>
      <c r="D543" s="224" t="s">
        <v>160</v>
      </c>
      <c r="E543" s="39"/>
      <c r="F543" s="225" t="s">
        <v>1308</v>
      </c>
      <c r="G543" s="39"/>
      <c r="H543" s="39"/>
      <c r="I543" s="226"/>
      <c r="J543" s="39"/>
      <c r="K543" s="39"/>
      <c r="L543" s="43"/>
      <c r="M543" s="227"/>
      <c r="N543" s="228"/>
      <c r="O543" s="90"/>
      <c r="P543" s="90"/>
      <c r="Q543" s="90"/>
      <c r="R543" s="90"/>
      <c r="S543" s="90"/>
      <c r="T543" s="91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15" t="s">
        <v>160</v>
      </c>
      <c r="AU543" s="15" t="s">
        <v>90</v>
      </c>
    </row>
    <row r="544" spans="1:51" s="13" customFormat="1" ht="12">
      <c r="A544" s="13"/>
      <c r="B544" s="239"/>
      <c r="C544" s="240"/>
      <c r="D544" s="224" t="s">
        <v>223</v>
      </c>
      <c r="E544" s="241" t="s">
        <v>1309</v>
      </c>
      <c r="F544" s="242" t="s">
        <v>1310</v>
      </c>
      <c r="G544" s="240"/>
      <c r="H544" s="243">
        <v>6.2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223</v>
      </c>
      <c r="AU544" s="249" t="s">
        <v>90</v>
      </c>
      <c r="AV544" s="13" t="s">
        <v>162</v>
      </c>
      <c r="AW544" s="13" t="s">
        <v>38</v>
      </c>
      <c r="AX544" s="13" t="s">
        <v>90</v>
      </c>
      <c r="AY544" s="249" t="s">
        <v>154</v>
      </c>
    </row>
    <row r="545" spans="1:65" s="2" customFormat="1" ht="14.4" customHeight="1">
      <c r="A545" s="37"/>
      <c r="B545" s="38"/>
      <c r="C545" s="255" t="s">
        <v>1311</v>
      </c>
      <c r="D545" s="255" t="s">
        <v>253</v>
      </c>
      <c r="E545" s="256" t="s">
        <v>1312</v>
      </c>
      <c r="F545" s="257" t="s">
        <v>1313</v>
      </c>
      <c r="G545" s="258" t="s">
        <v>253</v>
      </c>
      <c r="H545" s="259">
        <v>6.2</v>
      </c>
      <c r="I545" s="260"/>
      <c r="J545" s="261">
        <f>ROUND(I545*H545,2)</f>
        <v>0</v>
      </c>
      <c r="K545" s="262"/>
      <c r="L545" s="263"/>
      <c r="M545" s="264" t="s">
        <v>1</v>
      </c>
      <c r="N545" s="265" t="s">
        <v>47</v>
      </c>
      <c r="O545" s="90"/>
      <c r="P545" s="220">
        <f>O545*H545</f>
        <v>0</v>
      </c>
      <c r="Q545" s="220">
        <v>2E-05</v>
      </c>
      <c r="R545" s="220">
        <f>Q545*H545</f>
        <v>0.000124</v>
      </c>
      <c r="S545" s="220">
        <v>0</v>
      </c>
      <c r="T545" s="221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22" t="s">
        <v>192</v>
      </c>
      <c r="AT545" s="222" t="s">
        <v>253</v>
      </c>
      <c r="AU545" s="222" t="s">
        <v>90</v>
      </c>
      <c r="AY545" s="15" t="s">
        <v>154</v>
      </c>
      <c r="BE545" s="223">
        <f>IF(N545="základní",J545,0)</f>
        <v>0</v>
      </c>
      <c r="BF545" s="223">
        <f>IF(N545="snížená",J545,0)</f>
        <v>0</v>
      </c>
      <c r="BG545" s="223">
        <f>IF(N545="zákl. přenesená",J545,0)</f>
        <v>0</v>
      </c>
      <c r="BH545" s="223">
        <f>IF(N545="sníž. přenesená",J545,0)</f>
        <v>0</v>
      </c>
      <c r="BI545" s="223">
        <f>IF(N545="nulová",J545,0)</f>
        <v>0</v>
      </c>
      <c r="BJ545" s="15" t="s">
        <v>90</v>
      </c>
      <c r="BK545" s="223">
        <f>ROUND(I545*H545,2)</f>
        <v>0</v>
      </c>
      <c r="BL545" s="15" t="s">
        <v>153</v>
      </c>
      <c r="BM545" s="222" t="s">
        <v>1314</v>
      </c>
    </row>
    <row r="546" spans="1:51" s="13" customFormat="1" ht="12">
      <c r="A546" s="13"/>
      <c r="B546" s="239"/>
      <c r="C546" s="240"/>
      <c r="D546" s="224" t="s">
        <v>223</v>
      </c>
      <c r="E546" s="241" t="s">
        <v>1315</v>
      </c>
      <c r="F546" s="242" t="s">
        <v>1310</v>
      </c>
      <c r="G546" s="240"/>
      <c r="H546" s="243">
        <v>6.2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9" t="s">
        <v>223</v>
      </c>
      <c r="AU546" s="249" t="s">
        <v>90</v>
      </c>
      <c r="AV546" s="13" t="s">
        <v>162</v>
      </c>
      <c r="AW546" s="13" t="s">
        <v>38</v>
      </c>
      <c r="AX546" s="13" t="s">
        <v>90</v>
      </c>
      <c r="AY546" s="249" t="s">
        <v>154</v>
      </c>
    </row>
    <row r="547" spans="1:65" s="2" customFormat="1" ht="37.8" customHeight="1">
      <c r="A547" s="37"/>
      <c r="B547" s="38"/>
      <c r="C547" s="210" t="s">
        <v>1316</v>
      </c>
      <c r="D547" s="210" t="s">
        <v>155</v>
      </c>
      <c r="E547" s="211" t="s">
        <v>1317</v>
      </c>
      <c r="F547" s="212" t="s">
        <v>1318</v>
      </c>
      <c r="G547" s="213" t="s">
        <v>593</v>
      </c>
      <c r="H547" s="214">
        <v>12</v>
      </c>
      <c r="I547" s="215"/>
      <c r="J547" s="216">
        <f>ROUND(I547*H547,2)</f>
        <v>0</v>
      </c>
      <c r="K547" s="217"/>
      <c r="L547" s="43"/>
      <c r="M547" s="218" t="s">
        <v>1</v>
      </c>
      <c r="N547" s="219" t="s">
        <v>47</v>
      </c>
      <c r="O547" s="90"/>
      <c r="P547" s="220">
        <f>O547*H547</f>
        <v>0</v>
      </c>
      <c r="Q547" s="220">
        <v>0.0001</v>
      </c>
      <c r="R547" s="220">
        <f>Q547*H547</f>
        <v>0.0012000000000000001</v>
      </c>
      <c r="S547" s="220">
        <v>0</v>
      </c>
      <c r="T547" s="221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22" t="s">
        <v>153</v>
      </c>
      <c r="AT547" s="222" t="s">
        <v>155</v>
      </c>
      <c r="AU547" s="222" t="s">
        <v>90</v>
      </c>
      <c r="AY547" s="15" t="s">
        <v>154</v>
      </c>
      <c r="BE547" s="223">
        <f>IF(N547="základní",J547,0)</f>
        <v>0</v>
      </c>
      <c r="BF547" s="223">
        <f>IF(N547="snížená",J547,0)</f>
        <v>0</v>
      </c>
      <c r="BG547" s="223">
        <f>IF(N547="zákl. přenesená",J547,0)</f>
        <v>0</v>
      </c>
      <c r="BH547" s="223">
        <f>IF(N547="sníž. přenesená",J547,0)</f>
        <v>0</v>
      </c>
      <c r="BI547" s="223">
        <f>IF(N547="nulová",J547,0)</f>
        <v>0</v>
      </c>
      <c r="BJ547" s="15" t="s">
        <v>90</v>
      </c>
      <c r="BK547" s="223">
        <f>ROUND(I547*H547,2)</f>
        <v>0</v>
      </c>
      <c r="BL547" s="15" t="s">
        <v>153</v>
      </c>
      <c r="BM547" s="222" t="s">
        <v>1319</v>
      </c>
    </row>
    <row r="548" spans="1:47" s="2" customFormat="1" ht="12">
      <c r="A548" s="37"/>
      <c r="B548" s="38"/>
      <c r="C548" s="39"/>
      <c r="D548" s="224" t="s">
        <v>160</v>
      </c>
      <c r="E548" s="39"/>
      <c r="F548" s="225" t="s">
        <v>1320</v>
      </c>
      <c r="G548" s="39"/>
      <c r="H548" s="39"/>
      <c r="I548" s="226"/>
      <c r="J548" s="39"/>
      <c r="K548" s="39"/>
      <c r="L548" s="43"/>
      <c r="M548" s="227"/>
      <c r="N548" s="228"/>
      <c r="O548" s="90"/>
      <c r="P548" s="90"/>
      <c r="Q548" s="90"/>
      <c r="R548" s="90"/>
      <c r="S548" s="90"/>
      <c r="T548" s="91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15" t="s">
        <v>160</v>
      </c>
      <c r="AU548" s="15" t="s">
        <v>90</v>
      </c>
    </row>
    <row r="549" spans="1:51" s="13" customFormat="1" ht="12">
      <c r="A549" s="13"/>
      <c r="B549" s="239"/>
      <c r="C549" s="240"/>
      <c r="D549" s="224" t="s">
        <v>223</v>
      </c>
      <c r="E549" s="241" t="s">
        <v>1321</v>
      </c>
      <c r="F549" s="242" t="s">
        <v>1322</v>
      </c>
      <c r="G549" s="240"/>
      <c r="H549" s="243">
        <v>12</v>
      </c>
      <c r="I549" s="244"/>
      <c r="J549" s="240"/>
      <c r="K549" s="240"/>
      <c r="L549" s="245"/>
      <c r="M549" s="246"/>
      <c r="N549" s="247"/>
      <c r="O549" s="247"/>
      <c r="P549" s="247"/>
      <c r="Q549" s="247"/>
      <c r="R549" s="247"/>
      <c r="S549" s="247"/>
      <c r="T549" s="24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9" t="s">
        <v>223</v>
      </c>
      <c r="AU549" s="249" t="s">
        <v>90</v>
      </c>
      <c r="AV549" s="13" t="s">
        <v>162</v>
      </c>
      <c r="AW549" s="13" t="s">
        <v>38</v>
      </c>
      <c r="AX549" s="13" t="s">
        <v>90</v>
      </c>
      <c r="AY549" s="249" t="s">
        <v>154</v>
      </c>
    </row>
    <row r="550" spans="1:65" s="2" customFormat="1" ht="37.8" customHeight="1">
      <c r="A550" s="37"/>
      <c r="B550" s="38"/>
      <c r="C550" s="255" t="s">
        <v>1323</v>
      </c>
      <c r="D550" s="255" t="s">
        <v>253</v>
      </c>
      <c r="E550" s="256" t="s">
        <v>1324</v>
      </c>
      <c r="F550" s="257" t="s">
        <v>1325</v>
      </c>
      <c r="G550" s="258" t="s">
        <v>593</v>
      </c>
      <c r="H550" s="259">
        <v>12</v>
      </c>
      <c r="I550" s="260"/>
      <c r="J550" s="261">
        <f>ROUND(I550*H550,2)</f>
        <v>0</v>
      </c>
      <c r="K550" s="262"/>
      <c r="L550" s="263"/>
      <c r="M550" s="264" t="s">
        <v>1</v>
      </c>
      <c r="N550" s="265" t="s">
        <v>47</v>
      </c>
      <c r="O550" s="90"/>
      <c r="P550" s="220">
        <f>O550*H550</f>
        <v>0</v>
      </c>
      <c r="Q550" s="220">
        <v>0.00011</v>
      </c>
      <c r="R550" s="220">
        <f>Q550*H550</f>
        <v>0.00132</v>
      </c>
      <c r="S550" s="220">
        <v>0</v>
      </c>
      <c r="T550" s="221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22" t="s">
        <v>192</v>
      </c>
      <c r="AT550" s="222" t="s">
        <v>253</v>
      </c>
      <c r="AU550" s="222" t="s">
        <v>90</v>
      </c>
      <c r="AY550" s="15" t="s">
        <v>154</v>
      </c>
      <c r="BE550" s="223">
        <f>IF(N550="základní",J550,0)</f>
        <v>0</v>
      </c>
      <c r="BF550" s="223">
        <f>IF(N550="snížená",J550,0)</f>
        <v>0</v>
      </c>
      <c r="BG550" s="223">
        <f>IF(N550="zákl. přenesená",J550,0)</f>
        <v>0</v>
      </c>
      <c r="BH550" s="223">
        <f>IF(N550="sníž. přenesená",J550,0)</f>
        <v>0</v>
      </c>
      <c r="BI550" s="223">
        <f>IF(N550="nulová",J550,0)</f>
        <v>0</v>
      </c>
      <c r="BJ550" s="15" t="s">
        <v>90</v>
      </c>
      <c r="BK550" s="223">
        <f>ROUND(I550*H550,2)</f>
        <v>0</v>
      </c>
      <c r="BL550" s="15" t="s">
        <v>153</v>
      </c>
      <c r="BM550" s="222" t="s">
        <v>1326</v>
      </c>
    </row>
    <row r="551" spans="1:47" s="2" customFormat="1" ht="12">
      <c r="A551" s="37"/>
      <c r="B551" s="38"/>
      <c r="C551" s="39"/>
      <c r="D551" s="224" t="s">
        <v>160</v>
      </c>
      <c r="E551" s="39"/>
      <c r="F551" s="225" t="s">
        <v>1320</v>
      </c>
      <c r="G551" s="39"/>
      <c r="H551" s="39"/>
      <c r="I551" s="226"/>
      <c r="J551" s="39"/>
      <c r="K551" s="39"/>
      <c r="L551" s="43"/>
      <c r="M551" s="227"/>
      <c r="N551" s="228"/>
      <c r="O551" s="90"/>
      <c r="P551" s="90"/>
      <c r="Q551" s="90"/>
      <c r="R551" s="90"/>
      <c r="S551" s="90"/>
      <c r="T551" s="91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15" t="s">
        <v>160</v>
      </c>
      <c r="AU551" s="15" t="s">
        <v>90</v>
      </c>
    </row>
    <row r="552" spans="1:51" s="13" customFormat="1" ht="12">
      <c r="A552" s="13"/>
      <c r="B552" s="239"/>
      <c r="C552" s="240"/>
      <c r="D552" s="224" t="s">
        <v>223</v>
      </c>
      <c r="E552" s="241" t="s">
        <v>1327</v>
      </c>
      <c r="F552" s="242" t="s">
        <v>1328</v>
      </c>
      <c r="G552" s="240"/>
      <c r="H552" s="243">
        <v>12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9" t="s">
        <v>223</v>
      </c>
      <c r="AU552" s="249" t="s">
        <v>90</v>
      </c>
      <c r="AV552" s="13" t="s">
        <v>162</v>
      </c>
      <c r="AW552" s="13" t="s">
        <v>38</v>
      </c>
      <c r="AX552" s="13" t="s">
        <v>90</v>
      </c>
      <c r="AY552" s="249" t="s">
        <v>154</v>
      </c>
    </row>
    <row r="553" spans="1:65" s="2" customFormat="1" ht="37.8" customHeight="1">
      <c r="A553" s="37"/>
      <c r="B553" s="38"/>
      <c r="C553" s="210" t="s">
        <v>1329</v>
      </c>
      <c r="D553" s="210" t="s">
        <v>155</v>
      </c>
      <c r="E553" s="211" t="s">
        <v>1330</v>
      </c>
      <c r="F553" s="212" t="s">
        <v>1331</v>
      </c>
      <c r="G553" s="213" t="s">
        <v>593</v>
      </c>
      <c r="H553" s="214">
        <v>8</v>
      </c>
      <c r="I553" s="215"/>
      <c r="J553" s="216">
        <f>ROUND(I553*H553,2)</f>
        <v>0</v>
      </c>
      <c r="K553" s="217"/>
      <c r="L553" s="43"/>
      <c r="M553" s="218" t="s">
        <v>1</v>
      </c>
      <c r="N553" s="219" t="s">
        <v>47</v>
      </c>
      <c r="O553" s="90"/>
      <c r="P553" s="220">
        <f>O553*H553</f>
        <v>0</v>
      </c>
      <c r="Q553" s="220">
        <v>0.00055</v>
      </c>
      <c r="R553" s="220">
        <f>Q553*H553</f>
        <v>0.0044</v>
      </c>
      <c r="S553" s="220">
        <v>0</v>
      </c>
      <c r="T553" s="221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22" t="s">
        <v>153</v>
      </c>
      <c r="AT553" s="222" t="s">
        <v>155</v>
      </c>
      <c r="AU553" s="222" t="s">
        <v>90</v>
      </c>
      <c r="AY553" s="15" t="s">
        <v>154</v>
      </c>
      <c r="BE553" s="223">
        <f>IF(N553="základní",J553,0)</f>
        <v>0</v>
      </c>
      <c r="BF553" s="223">
        <f>IF(N553="snížená",J553,0)</f>
        <v>0</v>
      </c>
      <c r="BG553" s="223">
        <f>IF(N553="zákl. přenesená",J553,0)</f>
        <v>0</v>
      </c>
      <c r="BH553" s="223">
        <f>IF(N553="sníž. přenesená",J553,0)</f>
        <v>0</v>
      </c>
      <c r="BI553" s="223">
        <f>IF(N553="nulová",J553,0)</f>
        <v>0</v>
      </c>
      <c r="BJ553" s="15" t="s">
        <v>90</v>
      </c>
      <c r="BK553" s="223">
        <f>ROUND(I553*H553,2)</f>
        <v>0</v>
      </c>
      <c r="BL553" s="15" t="s">
        <v>153</v>
      </c>
      <c r="BM553" s="222" t="s">
        <v>1332</v>
      </c>
    </row>
    <row r="554" spans="1:51" s="13" customFormat="1" ht="12">
      <c r="A554" s="13"/>
      <c r="B554" s="239"/>
      <c r="C554" s="240"/>
      <c r="D554" s="224" t="s">
        <v>223</v>
      </c>
      <c r="E554" s="241" t="s">
        <v>1333</v>
      </c>
      <c r="F554" s="242" t="s">
        <v>1334</v>
      </c>
      <c r="G554" s="240"/>
      <c r="H554" s="243">
        <v>8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9" t="s">
        <v>223</v>
      </c>
      <c r="AU554" s="249" t="s">
        <v>90</v>
      </c>
      <c r="AV554" s="13" t="s">
        <v>162</v>
      </c>
      <c r="AW554" s="13" t="s">
        <v>38</v>
      </c>
      <c r="AX554" s="13" t="s">
        <v>90</v>
      </c>
      <c r="AY554" s="249" t="s">
        <v>154</v>
      </c>
    </row>
    <row r="555" spans="1:65" s="2" customFormat="1" ht="24.15" customHeight="1">
      <c r="A555" s="37"/>
      <c r="B555" s="38"/>
      <c r="C555" s="255" t="s">
        <v>1335</v>
      </c>
      <c r="D555" s="255" t="s">
        <v>253</v>
      </c>
      <c r="E555" s="256" t="s">
        <v>1336</v>
      </c>
      <c r="F555" s="257" t="s">
        <v>1337</v>
      </c>
      <c r="G555" s="258" t="s">
        <v>593</v>
      </c>
      <c r="H555" s="259">
        <v>8</v>
      </c>
      <c r="I555" s="260"/>
      <c r="J555" s="261">
        <f>ROUND(I555*H555,2)</f>
        <v>0</v>
      </c>
      <c r="K555" s="262"/>
      <c r="L555" s="263"/>
      <c r="M555" s="264" t="s">
        <v>1</v>
      </c>
      <c r="N555" s="265" t="s">
        <v>47</v>
      </c>
      <c r="O555" s="90"/>
      <c r="P555" s="220">
        <f>O555*H555</f>
        <v>0</v>
      </c>
      <c r="Q555" s="220">
        <v>0.0005</v>
      </c>
      <c r="R555" s="220">
        <f>Q555*H555</f>
        <v>0.004</v>
      </c>
      <c r="S555" s="220">
        <v>0</v>
      </c>
      <c r="T555" s="221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22" t="s">
        <v>192</v>
      </c>
      <c r="AT555" s="222" t="s">
        <v>253</v>
      </c>
      <c r="AU555" s="222" t="s">
        <v>90</v>
      </c>
      <c r="AY555" s="15" t="s">
        <v>154</v>
      </c>
      <c r="BE555" s="223">
        <f>IF(N555="základní",J555,0)</f>
        <v>0</v>
      </c>
      <c r="BF555" s="223">
        <f>IF(N555="snížená",J555,0)</f>
        <v>0</v>
      </c>
      <c r="BG555" s="223">
        <f>IF(N555="zákl. přenesená",J555,0)</f>
        <v>0</v>
      </c>
      <c r="BH555" s="223">
        <f>IF(N555="sníž. přenesená",J555,0)</f>
        <v>0</v>
      </c>
      <c r="BI555" s="223">
        <f>IF(N555="nulová",J555,0)</f>
        <v>0</v>
      </c>
      <c r="BJ555" s="15" t="s">
        <v>90</v>
      </c>
      <c r="BK555" s="223">
        <f>ROUND(I555*H555,2)</f>
        <v>0</v>
      </c>
      <c r="BL555" s="15" t="s">
        <v>153</v>
      </c>
      <c r="BM555" s="222" t="s">
        <v>1338</v>
      </c>
    </row>
    <row r="556" spans="1:65" s="2" customFormat="1" ht="24.15" customHeight="1">
      <c r="A556" s="37"/>
      <c r="B556" s="38"/>
      <c r="C556" s="210" t="s">
        <v>1339</v>
      </c>
      <c r="D556" s="210" t="s">
        <v>155</v>
      </c>
      <c r="E556" s="211" t="s">
        <v>1340</v>
      </c>
      <c r="F556" s="212" t="s">
        <v>1341</v>
      </c>
      <c r="G556" s="213" t="s">
        <v>593</v>
      </c>
      <c r="H556" s="214">
        <v>2</v>
      </c>
      <c r="I556" s="215"/>
      <c r="J556" s="216">
        <f>ROUND(I556*H556,2)</f>
        <v>0</v>
      </c>
      <c r="K556" s="217"/>
      <c r="L556" s="43"/>
      <c r="M556" s="218" t="s">
        <v>1</v>
      </c>
      <c r="N556" s="219" t="s">
        <v>47</v>
      </c>
      <c r="O556" s="90"/>
      <c r="P556" s="220">
        <f>O556*H556</f>
        <v>0</v>
      </c>
      <c r="Q556" s="220">
        <v>0.00066</v>
      </c>
      <c r="R556" s="220">
        <f>Q556*H556</f>
        <v>0.00132</v>
      </c>
      <c r="S556" s="220">
        <v>0</v>
      </c>
      <c r="T556" s="221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22" t="s">
        <v>153</v>
      </c>
      <c r="AT556" s="222" t="s">
        <v>155</v>
      </c>
      <c r="AU556" s="222" t="s">
        <v>90</v>
      </c>
      <c r="AY556" s="15" t="s">
        <v>154</v>
      </c>
      <c r="BE556" s="223">
        <f>IF(N556="základní",J556,0)</f>
        <v>0</v>
      </c>
      <c r="BF556" s="223">
        <f>IF(N556="snížená",J556,0)</f>
        <v>0</v>
      </c>
      <c r="BG556" s="223">
        <f>IF(N556="zákl. přenesená",J556,0)</f>
        <v>0</v>
      </c>
      <c r="BH556" s="223">
        <f>IF(N556="sníž. přenesená",J556,0)</f>
        <v>0</v>
      </c>
      <c r="BI556" s="223">
        <f>IF(N556="nulová",J556,0)</f>
        <v>0</v>
      </c>
      <c r="BJ556" s="15" t="s">
        <v>90</v>
      </c>
      <c r="BK556" s="223">
        <f>ROUND(I556*H556,2)</f>
        <v>0</v>
      </c>
      <c r="BL556" s="15" t="s">
        <v>153</v>
      </c>
      <c r="BM556" s="222" t="s">
        <v>1342</v>
      </c>
    </row>
    <row r="557" spans="1:65" s="2" customFormat="1" ht="24.15" customHeight="1">
      <c r="A557" s="37"/>
      <c r="B557" s="38"/>
      <c r="C557" s="255" t="s">
        <v>1343</v>
      </c>
      <c r="D557" s="255" t="s">
        <v>253</v>
      </c>
      <c r="E557" s="256" t="s">
        <v>1344</v>
      </c>
      <c r="F557" s="257" t="s">
        <v>1345</v>
      </c>
      <c r="G557" s="258" t="s">
        <v>593</v>
      </c>
      <c r="H557" s="259">
        <v>2</v>
      </c>
      <c r="I557" s="260"/>
      <c r="J557" s="261">
        <f>ROUND(I557*H557,2)</f>
        <v>0</v>
      </c>
      <c r="K557" s="262"/>
      <c r="L557" s="263"/>
      <c r="M557" s="264" t="s">
        <v>1</v>
      </c>
      <c r="N557" s="265" t="s">
        <v>47</v>
      </c>
      <c r="O557" s="90"/>
      <c r="P557" s="220">
        <f>O557*H557</f>
        <v>0</v>
      </c>
      <c r="Q557" s="220">
        <v>0.0007</v>
      </c>
      <c r="R557" s="220">
        <f>Q557*H557</f>
        <v>0.0014</v>
      </c>
      <c r="S557" s="220">
        <v>0</v>
      </c>
      <c r="T557" s="221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22" t="s">
        <v>192</v>
      </c>
      <c r="AT557" s="222" t="s">
        <v>253</v>
      </c>
      <c r="AU557" s="222" t="s">
        <v>90</v>
      </c>
      <c r="AY557" s="15" t="s">
        <v>154</v>
      </c>
      <c r="BE557" s="223">
        <f>IF(N557="základní",J557,0)</f>
        <v>0</v>
      </c>
      <c r="BF557" s="223">
        <f>IF(N557="snížená",J557,0)</f>
        <v>0</v>
      </c>
      <c r="BG557" s="223">
        <f>IF(N557="zákl. přenesená",J557,0)</f>
        <v>0</v>
      </c>
      <c r="BH557" s="223">
        <f>IF(N557="sníž. přenesená",J557,0)</f>
        <v>0</v>
      </c>
      <c r="BI557" s="223">
        <f>IF(N557="nulová",J557,0)</f>
        <v>0</v>
      </c>
      <c r="BJ557" s="15" t="s">
        <v>90</v>
      </c>
      <c r="BK557" s="223">
        <f>ROUND(I557*H557,2)</f>
        <v>0</v>
      </c>
      <c r="BL557" s="15" t="s">
        <v>153</v>
      </c>
      <c r="BM557" s="222" t="s">
        <v>1346</v>
      </c>
    </row>
    <row r="558" spans="1:65" s="2" customFormat="1" ht="24.15" customHeight="1">
      <c r="A558" s="37"/>
      <c r="B558" s="38"/>
      <c r="C558" s="210" t="s">
        <v>1347</v>
      </c>
      <c r="D558" s="210" t="s">
        <v>155</v>
      </c>
      <c r="E558" s="211" t="s">
        <v>1348</v>
      </c>
      <c r="F558" s="212" t="s">
        <v>1349</v>
      </c>
      <c r="G558" s="213" t="s">
        <v>593</v>
      </c>
      <c r="H558" s="214">
        <v>2</v>
      </c>
      <c r="I558" s="215"/>
      <c r="J558" s="216">
        <f>ROUND(I558*H558,2)</f>
        <v>0</v>
      </c>
      <c r="K558" s="217"/>
      <c r="L558" s="43"/>
      <c r="M558" s="218" t="s">
        <v>1</v>
      </c>
      <c r="N558" s="219" t="s">
        <v>47</v>
      </c>
      <c r="O558" s="90"/>
      <c r="P558" s="220">
        <f>O558*H558</f>
        <v>0</v>
      </c>
      <c r="Q558" s="220">
        <v>0.00266</v>
      </c>
      <c r="R558" s="220">
        <f>Q558*H558</f>
        <v>0.00532</v>
      </c>
      <c r="S558" s="220">
        <v>0</v>
      </c>
      <c r="T558" s="221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222" t="s">
        <v>153</v>
      </c>
      <c r="AT558" s="222" t="s">
        <v>155</v>
      </c>
      <c r="AU558" s="222" t="s">
        <v>90</v>
      </c>
      <c r="AY558" s="15" t="s">
        <v>154</v>
      </c>
      <c r="BE558" s="223">
        <f>IF(N558="základní",J558,0)</f>
        <v>0</v>
      </c>
      <c r="BF558" s="223">
        <f>IF(N558="snížená",J558,0)</f>
        <v>0</v>
      </c>
      <c r="BG558" s="223">
        <f>IF(N558="zákl. přenesená",J558,0)</f>
        <v>0</v>
      </c>
      <c r="BH558" s="223">
        <f>IF(N558="sníž. přenesená",J558,0)</f>
        <v>0</v>
      </c>
      <c r="BI558" s="223">
        <f>IF(N558="nulová",J558,0)</f>
        <v>0</v>
      </c>
      <c r="BJ558" s="15" t="s">
        <v>90</v>
      </c>
      <c r="BK558" s="223">
        <f>ROUND(I558*H558,2)</f>
        <v>0</v>
      </c>
      <c r="BL558" s="15" t="s">
        <v>153</v>
      </c>
      <c r="BM558" s="222" t="s">
        <v>1350</v>
      </c>
    </row>
    <row r="559" spans="1:65" s="2" customFormat="1" ht="24.15" customHeight="1">
      <c r="A559" s="37"/>
      <c r="B559" s="38"/>
      <c r="C559" s="255" t="s">
        <v>1351</v>
      </c>
      <c r="D559" s="255" t="s">
        <v>253</v>
      </c>
      <c r="E559" s="256" t="s">
        <v>1352</v>
      </c>
      <c r="F559" s="257" t="s">
        <v>1353</v>
      </c>
      <c r="G559" s="258" t="s">
        <v>593</v>
      </c>
      <c r="H559" s="259">
        <v>2</v>
      </c>
      <c r="I559" s="260"/>
      <c r="J559" s="261">
        <f>ROUND(I559*H559,2)</f>
        <v>0</v>
      </c>
      <c r="K559" s="262"/>
      <c r="L559" s="263"/>
      <c r="M559" s="264" t="s">
        <v>1</v>
      </c>
      <c r="N559" s="265" t="s">
        <v>47</v>
      </c>
      <c r="O559" s="90"/>
      <c r="P559" s="220">
        <f>O559*H559</f>
        <v>0</v>
      </c>
      <c r="Q559" s="220">
        <v>0.0027</v>
      </c>
      <c r="R559" s="220">
        <f>Q559*H559</f>
        <v>0.0054</v>
      </c>
      <c r="S559" s="220">
        <v>0</v>
      </c>
      <c r="T559" s="221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22" t="s">
        <v>192</v>
      </c>
      <c r="AT559" s="222" t="s">
        <v>253</v>
      </c>
      <c r="AU559" s="222" t="s">
        <v>90</v>
      </c>
      <c r="AY559" s="15" t="s">
        <v>154</v>
      </c>
      <c r="BE559" s="223">
        <f>IF(N559="základní",J559,0)</f>
        <v>0</v>
      </c>
      <c r="BF559" s="223">
        <f>IF(N559="snížená",J559,0)</f>
        <v>0</v>
      </c>
      <c r="BG559" s="223">
        <f>IF(N559="zákl. přenesená",J559,0)</f>
        <v>0</v>
      </c>
      <c r="BH559" s="223">
        <f>IF(N559="sníž. přenesená",J559,0)</f>
        <v>0</v>
      </c>
      <c r="BI559" s="223">
        <f>IF(N559="nulová",J559,0)</f>
        <v>0</v>
      </c>
      <c r="BJ559" s="15" t="s">
        <v>90</v>
      </c>
      <c r="BK559" s="223">
        <f>ROUND(I559*H559,2)</f>
        <v>0</v>
      </c>
      <c r="BL559" s="15" t="s">
        <v>153</v>
      </c>
      <c r="BM559" s="222" t="s">
        <v>1354</v>
      </c>
    </row>
    <row r="560" spans="1:65" s="2" customFormat="1" ht="24.15" customHeight="1">
      <c r="A560" s="37"/>
      <c r="B560" s="38"/>
      <c r="C560" s="210" t="s">
        <v>1355</v>
      </c>
      <c r="D560" s="210" t="s">
        <v>155</v>
      </c>
      <c r="E560" s="211" t="s">
        <v>1356</v>
      </c>
      <c r="F560" s="212" t="s">
        <v>1357</v>
      </c>
      <c r="G560" s="213" t="s">
        <v>253</v>
      </c>
      <c r="H560" s="214">
        <v>4</v>
      </c>
      <c r="I560" s="215"/>
      <c r="J560" s="216">
        <f>ROUND(I560*H560,2)</f>
        <v>0</v>
      </c>
      <c r="K560" s="217"/>
      <c r="L560" s="43"/>
      <c r="M560" s="218" t="s">
        <v>1</v>
      </c>
      <c r="N560" s="219" t="s">
        <v>47</v>
      </c>
      <c r="O560" s="90"/>
      <c r="P560" s="220">
        <f>O560*H560</f>
        <v>0</v>
      </c>
      <c r="Q560" s="220">
        <v>0.00052</v>
      </c>
      <c r="R560" s="220">
        <f>Q560*H560</f>
        <v>0.00208</v>
      </c>
      <c r="S560" s="220">
        <v>0</v>
      </c>
      <c r="T560" s="221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22" t="s">
        <v>153</v>
      </c>
      <c r="AT560" s="222" t="s">
        <v>155</v>
      </c>
      <c r="AU560" s="222" t="s">
        <v>90</v>
      </c>
      <c r="AY560" s="15" t="s">
        <v>154</v>
      </c>
      <c r="BE560" s="223">
        <f>IF(N560="základní",J560,0)</f>
        <v>0</v>
      </c>
      <c r="BF560" s="223">
        <f>IF(N560="snížená",J560,0)</f>
        <v>0</v>
      </c>
      <c r="BG560" s="223">
        <f>IF(N560="zákl. přenesená",J560,0)</f>
        <v>0</v>
      </c>
      <c r="BH560" s="223">
        <f>IF(N560="sníž. přenesená",J560,0)</f>
        <v>0</v>
      </c>
      <c r="BI560" s="223">
        <f>IF(N560="nulová",J560,0)</f>
        <v>0</v>
      </c>
      <c r="BJ560" s="15" t="s">
        <v>90</v>
      </c>
      <c r="BK560" s="223">
        <f>ROUND(I560*H560,2)</f>
        <v>0</v>
      </c>
      <c r="BL560" s="15" t="s">
        <v>153</v>
      </c>
      <c r="BM560" s="222" t="s">
        <v>1358</v>
      </c>
    </row>
    <row r="561" spans="1:47" s="2" customFormat="1" ht="12">
      <c r="A561" s="37"/>
      <c r="B561" s="38"/>
      <c r="C561" s="39"/>
      <c r="D561" s="224" t="s">
        <v>160</v>
      </c>
      <c r="E561" s="39"/>
      <c r="F561" s="225" t="s">
        <v>1359</v>
      </c>
      <c r="G561" s="39"/>
      <c r="H561" s="39"/>
      <c r="I561" s="226"/>
      <c r="J561" s="39"/>
      <c r="K561" s="39"/>
      <c r="L561" s="43"/>
      <c r="M561" s="227"/>
      <c r="N561" s="228"/>
      <c r="O561" s="90"/>
      <c r="P561" s="90"/>
      <c r="Q561" s="90"/>
      <c r="R561" s="90"/>
      <c r="S561" s="90"/>
      <c r="T561" s="91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15" t="s">
        <v>160</v>
      </c>
      <c r="AU561" s="15" t="s">
        <v>90</v>
      </c>
    </row>
    <row r="562" spans="1:65" s="2" customFormat="1" ht="24.15" customHeight="1">
      <c r="A562" s="37"/>
      <c r="B562" s="38"/>
      <c r="C562" s="255" t="s">
        <v>1360</v>
      </c>
      <c r="D562" s="255" t="s">
        <v>253</v>
      </c>
      <c r="E562" s="256" t="s">
        <v>1361</v>
      </c>
      <c r="F562" s="257" t="s">
        <v>1362</v>
      </c>
      <c r="G562" s="258" t="s">
        <v>253</v>
      </c>
      <c r="H562" s="259">
        <v>4</v>
      </c>
      <c r="I562" s="260"/>
      <c r="J562" s="261">
        <f>ROUND(I562*H562,2)</f>
        <v>0</v>
      </c>
      <c r="K562" s="262"/>
      <c r="L562" s="263"/>
      <c r="M562" s="264" t="s">
        <v>1</v>
      </c>
      <c r="N562" s="265" t="s">
        <v>47</v>
      </c>
      <c r="O562" s="90"/>
      <c r="P562" s="220">
        <f>O562*H562</f>
        <v>0</v>
      </c>
      <c r="Q562" s="220">
        <v>0.03305</v>
      </c>
      <c r="R562" s="220">
        <f>Q562*H562</f>
        <v>0.1322</v>
      </c>
      <c r="S562" s="220">
        <v>0</v>
      </c>
      <c r="T562" s="221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22" t="s">
        <v>192</v>
      </c>
      <c r="AT562" s="222" t="s">
        <v>253</v>
      </c>
      <c r="AU562" s="222" t="s">
        <v>90</v>
      </c>
      <c r="AY562" s="15" t="s">
        <v>154</v>
      </c>
      <c r="BE562" s="223">
        <f>IF(N562="základní",J562,0)</f>
        <v>0</v>
      </c>
      <c r="BF562" s="223">
        <f>IF(N562="snížená",J562,0)</f>
        <v>0</v>
      </c>
      <c r="BG562" s="223">
        <f>IF(N562="zákl. přenesená",J562,0)</f>
        <v>0</v>
      </c>
      <c r="BH562" s="223">
        <f>IF(N562="sníž. přenesená",J562,0)</f>
        <v>0</v>
      </c>
      <c r="BI562" s="223">
        <f>IF(N562="nulová",J562,0)</f>
        <v>0</v>
      </c>
      <c r="BJ562" s="15" t="s">
        <v>90</v>
      </c>
      <c r="BK562" s="223">
        <f>ROUND(I562*H562,2)</f>
        <v>0</v>
      </c>
      <c r="BL562" s="15" t="s">
        <v>153</v>
      </c>
      <c r="BM562" s="222" t="s">
        <v>1363</v>
      </c>
    </row>
    <row r="563" spans="1:65" s="2" customFormat="1" ht="24.15" customHeight="1">
      <c r="A563" s="37"/>
      <c r="B563" s="38"/>
      <c r="C563" s="210" t="s">
        <v>1364</v>
      </c>
      <c r="D563" s="210" t="s">
        <v>155</v>
      </c>
      <c r="E563" s="211" t="s">
        <v>1365</v>
      </c>
      <c r="F563" s="212" t="s">
        <v>1366</v>
      </c>
      <c r="G563" s="213" t="s">
        <v>253</v>
      </c>
      <c r="H563" s="214">
        <v>2.6</v>
      </c>
      <c r="I563" s="215"/>
      <c r="J563" s="216">
        <f>ROUND(I563*H563,2)</f>
        <v>0</v>
      </c>
      <c r="K563" s="217"/>
      <c r="L563" s="43"/>
      <c r="M563" s="218" t="s">
        <v>1</v>
      </c>
      <c r="N563" s="219" t="s">
        <v>47</v>
      </c>
      <c r="O563" s="90"/>
      <c r="P563" s="220">
        <f>O563*H563</f>
        <v>0</v>
      </c>
      <c r="Q563" s="220">
        <v>0.00079</v>
      </c>
      <c r="R563" s="220">
        <f>Q563*H563</f>
        <v>0.0020540000000000003</v>
      </c>
      <c r="S563" s="220">
        <v>0</v>
      </c>
      <c r="T563" s="221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22" t="s">
        <v>153</v>
      </c>
      <c r="AT563" s="222" t="s">
        <v>155</v>
      </c>
      <c r="AU563" s="222" t="s">
        <v>90</v>
      </c>
      <c r="AY563" s="15" t="s">
        <v>154</v>
      </c>
      <c r="BE563" s="223">
        <f>IF(N563="základní",J563,0)</f>
        <v>0</v>
      </c>
      <c r="BF563" s="223">
        <f>IF(N563="snížená",J563,0)</f>
        <v>0</v>
      </c>
      <c r="BG563" s="223">
        <f>IF(N563="zákl. přenesená",J563,0)</f>
        <v>0</v>
      </c>
      <c r="BH563" s="223">
        <f>IF(N563="sníž. přenesená",J563,0)</f>
        <v>0</v>
      </c>
      <c r="BI563" s="223">
        <f>IF(N563="nulová",J563,0)</f>
        <v>0</v>
      </c>
      <c r="BJ563" s="15" t="s">
        <v>90</v>
      </c>
      <c r="BK563" s="223">
        <f>ROUND(I563*H563,2)</f>
        <v>0</v>
      </c>
      <c r="BL563" s="15" t="s">
        <v>153</v>
      </c>
      <c r="BM563" s="222" t="s">
        <v>1367</v>
      </c>
    </row>
    <row r="564" spans="1:65" s="2" customFormat="1" ht="24.15" customHeight="1">
      <c r="A564" s="37"/>
      <c r="B564" s="38"/>
      <c r="C564" s="255" t="s">
        <v>1368</v>
      </c>
      <c r="D564" s="255" t="s">
        <v>253</v>
      </c>
      <c r="E564" s="256" t="s">
        <v>1369</v>
      </c>
      <c r="F564" s="257" t="s">
        <v>1370</v>
      </c>
      <c r="G564" s="258" t="s">
        <v>253</v>
      </c>
      <c r="H564" s="259">
        <v>2.6</v>
      </c>
      <c r="I564" s="260"/>
      <c r="J564" s="261">
        <f>ROUND(I564*H564,2)</f>
        <v>0</v>
      </c>
      <c r="K564" s="262"/>
      <c r="L564" s="263"/>
      <c r="M564" s="264" t="s">
        <v>1</v>
      </c>
      <c r="N564" s="265" t="s">
        <v>47</v>
      </c>
      <c r="O564" s="90"/>
      <c r="P564" s="220">
        <f>O564*H564</f>
        <v>0</v>
      </c>
      <c r="Q564" s="220">
        <v>0.12777</v>
      </c>
      <c r="R564" s="220">
        <f>Q564*H564</f>
        <v>0.332202</v>
      </c>
      <c r="S564" s="220">
        <v>0</v>
      </c>
      <c r="T564" s="221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222" t="s">
        <v>192</v>
      </c>
      <c r="AT564" s="222" t="s">
        <v>253</v>
      </c>
      <c r="AU564" s="222" t="s">
        <v>90</v>
      </c>
      <c r="AY564" s="15" t="s">
        <v>154</v>
      </c>
      <c r="BE564" s="223">
        <f>IF(N564="základní",J564,0)</f>
        <v>0</v>
      </c>
      <c r="BF564" s="223">
        <f>IF(N564="snížená",J564,0)</f>
        <v>0</v>
      </c>
      <c r="BG564" s="223">
        <f>IF(N564="zákl. přenesená",J564,0)</f>
        <v>0</v>
      </c>
      <c r="BH564" s="223">
        <f>IF(N564="sníž. přenesená",J564,0)</f>
        <v>0</v>
      </c>
      <c r="BI564" s="223">
        <f>IF(N564="nulová",J564,0)</f>
        <v>0</v>
      </c>
      <c r="BJ564" s="15" t="s">
        <v>90</v>
      </c>
      <c r="BK564" s="223">
        <f>ROUND(I564*H564,2)</f>
        <v>0</v>
      </c>
      <c r="BL564" s="15" t="s">
        <v>153</v>
      </c>
      <c r="BM564" s="222" t="s">
        <v>1371</v>
      </c>
    </row>
    <row r="565" spans="1:63" s="11" customFormat="1" ht="25.9" customHeight="1">
      <c r="A565" s="11"/>
      <c r="B565" s="196"/>
      <c r="C565" s="197"/>
      <c r="D565" s="198" t="s">
        <v>81</v>
      </c>
      <c r="E565" s="199" t="s">
        <v>197</v>
      </c>
      <c r="F565" s="199" t="s">
        <v>1372</v>
      </c>
      <c r="G565" s="197"/>
      <c r="H565" s="197"/>
      <c r="I565" s="200"/>
      <c r="J565" s="201">
        <f>BK565</f>
        <v>0</v>
      </c>
      <c r="K565" s="197"/>
      <c r="L565" s="202"/>
      <c r="M565" s="203"/>
      <c r="N565" s="204"/>
      <c r="O565" s="204"/>
      <c r="P565" s="205">
        <f>SUM(P566:P689)</f>
        <v>0</v>
      </c>
      <c r="Q565" s="204"/>
      <c r="R565" s="205">
        <f>SUM(R566:R689)</f>
        <v>44.59702695</v>
      </c>
      <c r="S565" s="204"/>
      <c r="T565" s="206">
        <f>SUM(T566:T689)</f>
        <v>2.4745999999999997</v>
      </c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R565" s="207" t="s">
        <v>153</v>
      </c>
      <c r="AT565" s="208" t="s">
        <v>81</v>
      </c>
      <c r="AU565" s="208" t="s">
        <v>82</v>
      </c>
      <c r="AY565" s="207" t="s">
        <v>154</v>
      </c>
      <c r="BK565" s="209">
        <f>SUM(BK566:BK689)</f>
        <v>0</v>
      </c>
    </row>
    <row r="566" spans="1:65" s="2" customFormat="1" ht="14.4" customHeight="1">
      <c r="A566" s="37"/>
      <c r="B566" s="38"/>
      <c r="C566" s="210" t="s">
        <v>1373</v>
      </c>
      <c r="D566" s="210" t="s">
        <v>155</v>
      </c>
      <c r="E566" s="211" t="s">
        <v>1374</v>
      </c>
      <c r="F566" s="212" t="s">
        <v>1375</v>
      </c>
      <c r="G566" s="213" t="s">
        <v>1376</v>
      </c>
      <c r="H566" s="214">
        <v>1</v>
      </c>
      <c r="I566" s="215"/>
      <c r="J566" s="216">
        <f>ROUND(I566*H566,2)</f>
        <v>0</v>
      </c>
      <c r="K566" s="217"/>
      <c r="L566" s="43"/>
      <c r="M566" s="218" t="s">
        <v>1</v>
      </c>
      <c r="N566" s="219" t="s">
        <v>47</v>
      </c>
      <c r="O566" s="90"/>
      <c r="P566" s="220">
        <f>O566*H566</f>
        <v>0</v>
      </c>
      <c r="Q566" s="220">
        <v>0</v>
      </c>
      <c r="R566" s="220">
        <f>Q566*H566</f>
        <v>0</v>
      </c>
      <c r="S566" s="220">
        <v>0</v>
      </c>
      <c r="T566" s="221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22" t="s">
        <v>153</v>
      </c>
      <c r="AT566" s="222" t="s">
        <v>155</v>
      </c>
      <c r="AU566" s="222" t="s">
        <v>90</v>
      </c>
      <c r="AY566" s="15" t="s">
        <v>154</v>
      </c>
      <c r="BE566" s="223">
        <f>IF(N566="základní",J566,0)</f>
        <v>0</v>
      </c>
      <c r="BF566" s="223">
        <f>IF(N566="snížená",J566,0)</f>
        <v>0</v>
      </c>
      <c r="BG566" s="223">
        <f>IF(N566="zákl. přenesená",J566,0)</f>
        <v>0</v>
      </c>
      <c r="BH566" s="223">
        <f>IF(N566="sníž. přenesená",J566,0)</f>
        <v>0</v>
      </c>
      <c r="BI566" s="223">
        <f>IF(N566="nulová",J566,0)</f>
        <v>0</v>
      </c>
      <c r="BJ566" s="15" t="s">
        <v>90</v>
      </c>
      <c r="BK566" s="223">
        <f>ROUND(I566*H566,2)</f>
        <v>0</v>
      </c>
      <c r="BL566" s="15" t="s">
        <v>153</v>
      </c>
      <c r="BM566" s="222" t="s">
        <v>1377</v>
      </c>
    </row>
    <row r="567" spans="1:47" s="2" customFormat="1" ht="12">
      <c r="A567" s="37"/>
      <c r="B567" s="38"/>
      <c r="C567" s="39"/>
      <c r="D567" s="224" t="s">
        <v>160</v>
      </c>
      <c r="E567" s="39"/>
      <c r="F567" s="225" t="s">
        <v>1378</v>
      </c>
      <c r="G567" s="39"/>
      <c r="H567" s="39"/>
      <c r="I567" s="226"/>
      <c r="J567" s="39"/>
      <c r="K567" s="39"/>
      <c r="L567" s="43"/>
      <c r="M567" s="227"/>
      <c r="N567" s="228"/>
      <c r="O567" s="90"/>
      <c r="P567" s="90"/>
      <c r="Q567" s="90"/>
      <c r="R567" s="90"/>
      <c r="S567" s="90"/>
      <c r="T567" s="91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15" t="s">
        <v>160</v>
      </c>
      <c r="AU567" s="15" t="s">
        <v>90</v>
      </c>
    </row>
    <row r="568" spans="1:65" s="2" customFormat="1" ht="14.4" customHeight="1">
      <c r="A568" s="37"/>
      <c r="B568" s="38"/>
      <c r="C568" s="255" t="s">
        <v>1379</v>
      </c>
      <c r="D568" s="255" t="s">
        <v>253</v>
      </c>
      <c r="E568" s="256" t="s">
        <v>1380</v>
      </c>
      <c r="F568" s="257" t="s">
        <v>1381</v>
      </c>
      <c r="G568" s="258" t="s">
        <v>1382</v>
      </c>
      <c r="H568" s="259">
        <v>2</v>
      </c>
      <c r="I568" s="260"/>
      <c r="J568" s="261">
        <f>ROUND(I568*H568,2)</f>
        <v>0</v>
      </c>
      <c r="K568" s="262"/>
      <c r="L568" s="263"/>
      <c r="M568" s="264" t="s">
        <v>1</v>
      </c>
      <c r="N568" s="265" t="s">
        <v>47</v>
      </c>
      <c r="O568" s="90"/>
      <c r="P568" s="220">
        <f>O568*H568</f>
        <v>0</v>
      </c>
      <c r="Q568" s="220">
        <v>0</v>
      </c>
      <c r="R568" s="220">
        <f>Q568*H568</f>
        <v>0</v>
      </c>
      <c r="S568" s="220">
        <v>0</v>
      </c>
      <c r="T568" s="221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22" t="s">
        <v>192</v>
      </c>
      <c r="AT568" s="222" t="s">
        <v>253</v>
      </c>
      <c r="AU568" s="222" t="s">
        <v>90</v>
      </c>
      <c r="AY568" s="15" t="s">
        <v>154</v>
      </c>
      <c r="BE568" s="223">
        <f>IF(N568="základní",J568,0)</f>
        <v>0</v>
      </c>
      <c r="BF568" s="223">
        <f>IF(N568="snížená",J568,0)</f>
        <v>0</v>
      </c>
      <c r="BG568" s="223">
        <f>IF(N568="zákl. přenesená",J568,0)</f>
        <v>0</v>
      </c>
      <c r="BH568" s="223">
        <f>IF(N568="sníž. přenesená",J568,0)</f>
        <v>0</v>
      </c>
      <c r="BI568" s="223">
        <f>IF(N568="nulová",J568,0)</f>
        <v>0</v>
      </c>
      <c r="BJ568" s="15" t="s">
        <v>90</v>
      </c>
      <c r="BK568" s="223">
        <f>ROUND(I568*H568,2)</f>
        <v>0</v>
      </c>
      <c r="BL568" s="15" t="s">
        <v>153</v>
      </c>
      <c r="BM568" s="222" t="s">
        <v>1383</v>
      </c>
    </row>
    <row r="569" spans="1:47" s="2" customFormat="1" ht="12">
      <c r="A569" s="37"/>
      <c r="B569" s="38"/>
      <c r="C569" s="39"/>
      <c r="D569" s="224" t="s">
        <v>160</v>
      </c>
      <c r="E569" s="39"/>
      <c r="F569" s="225" t="s">
        <v>1384</v>
      </c>
      <c r="G569" s="39"/>
      <c r="H569" s="39"/>
      <c r="I569" s="226"/>
      <c r="J569" s="39"/>
      <c r="K569" s="39"/>
      <c r="L569" s="43"/>
      <c r="M569" s="227"/>
      <c r="N569" s="228"/>
      <c r="O569" s="90"/>
      <c r="P569" s="90"/>
      <c r="Q569" s="90"/>
      <c r="R569" s="90"/>
      <c r="S569" s="90"/>
      <c r="T569" s="91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T569" s="15" t="s">
        <v>160</v>
      </c>
      <c r="AU569" s="15" t="s">
        <v>90</v>
      </c>
    </row>
    <row r="570" spans="1:51" s="12" customFormat="1" ht="12">
      <c r="A570" s="12"/>
      <c r="B570" s="229"/>
      <c r="C570" s="230"/>
      <c r="D570" s="224" t="s">
        <v>223</v>
      </c>
      <c r="E570" s="231" t="s">
        <v>1</v>
      </c>
      <c r="F570" s="232" t="s">
        <v>1385</v>
      </c>
      <c r="G570" s="230"/>
      <c r="H570" s="231" t="s">
        <v>1</v>
      </c>
      <c r="I570" s="233"/>
      <c r="J570" s="230"/>
      <c r="K570" s="230"/>
      <c r="L570" s="234"/>
      <c r="M570" s="235"/>
      <c r="N570" s="236"/>
      <c r="O570" s="236"/>
      <c r="P570" s="236"/>
      <c r="Q570" s="236"/>
      <c r="R570" s="236"/>
      <c r="S570" s="236"/>
      <c r="T570" s="237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T570" s="238" t="s">
        <v>223</v>
      </c>
      <c r="AU570" s="238" t="s">
        <v>90</v>
      </c>
      <c r="AV570" s="12" t="s">
        <v>90</v>
      </c>
      <c r="AW570" s="12" t="s">
        <v>38</v>
      </c>
      <c r="AX570" s="12" t="s">
        <v>82</v>
      </c>
      <c r="AY570" s="238" t="s">
        <v>154</v>
      </c>
    </row>
    <row r="571" spans="1:51" s="12" customFormat="1" ht="12">
      <c r="A571" s="12"/>
      <c r="B571" s="229"/>
      <c r="C571" s="230"/>
      <c r="D571" s="224" t="s">
        <v>223</v>
      </c>
      <c r="E571" s="231" t="s">
        <v>1</v>
      </c>
      <c r="F571" s="232" t="s">
        <v>1386</v>
      </c>
      <c r="G571" s="230"/>
      <c r="H571" s="231" t="s">
        <v>1</v>
      </c>
      <c r="I571" s="233"/>
      <c r="J571" s="230"/>
      <c r="K571" s="230"/>
      <c r="L571" s="234"/>
      <c r="M571" s="235"/>
      <c r="N571" s="236"/>
      <c r="O571" s="236"/>
      <c r="P571" s="236"/>
      <c r="Q571" s="236"/>
      <c r="R571" s="236"/>
      <c r="S571" s="236"/>
      <c r="T571" s="237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T571" s="238" t="s">
        <v>223</v>
      </c>
      <c r="AU571" s="238" t="s">
        <v>90</v>
      </c>
      <c r="AV571" s="12" t="s">
        <v>90</v>
      </c>
      <c r="AW571" s="12" t="s">
        <v>38</v>
      </c>
      <c r="AX571" s="12" t="s">
        <v>82</v>
      </c>
      <c r="AY571" s="238" t="s">
        <v>154</v>
      </c>
    </row>
    <row r="572" spans="1:51" s="12" customFormat="1" ht="12">
      <c r="A572" s="12"/>
      <c r="B572" s="229"/>
      <c r="C572" s="230"/>
      <c r="D572" s="224" t="s">
        <v>223</v>
      </c>
      <c r="E572" s="231" t="s">
        <v>1</v>
      </c>
      <c r="F572" s="232" t="s">
        <v>1387</v>
      </c>
      <c r="G572" s="230"/>
      <c r="H572" s="231" t="s">
        <v>1</v>
      </c>
      <c r="I572" s="233"/>
      <c r="J572" s="230"/>
      <c r="K572" s="230"/>
      <c r="L572" s="234"/>
      <c r="M572" s="235"/>
      <c r="N572" s="236"/>
      <c r="O572" s="236"/>
      <c r="P572" s="236"/>
      <c r="Q572" s="236"/>
      <c r="R572" s="236"/>
      <c r="S572" s="236"/>
      <c r="T572" s="237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T572" s="238" t="s">
        <v>223</v>
      </c>
      <c r="AU572" s="238" t="s">
        <v>90</v>
      </c>
      <c r="AV572" s="12" t="s">
        <v>90</v>
      </c>
      <c r="AW572" s="12" t="s">
        <v>38</v>
      </c>
      <c r="AX572" s="12" t="s">
        <v>82</v>
      </c>
      <c r="AY572" s="238" t="s">
        <v>154</v>
      </c>
    </row>
    <row r="573" spans="1:51" s="13" customFormat="1" ht="12">
      <c r="A573" s="13"/>
      <c r="B573" s="239"/>
      <c r="C573" s="240"/>
      <c r="D573" s="224" t="s">
        <v>223</v>
      </c>
      <c r="E573" s="241" t="s">
        <v>1388</v>
      </c>
      <c r="F573" s="242" t="s">
        <v>1389</v>
      </c>
      <c r="G573" s="240"/>
      <c r="H573" s="243">
        <v>2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9" t="s">
        <v>223</v>
      </c>
      <c r="AU573" s="249" t="s">
        <v>90</v>
      </c>
      <c r="AV573" s="13" t="s">
        <v>162</v>
      </c>
      <c r="AW573" s="13" t="s">
        <v>38</v>
      </c>
      <c r="AX573" s="13" t="s">
        <v>90</v>
      </c>
      <c r="AY573" s="249" t="s">
        <v>154</v>
      </c>
    </row>
    <row r="574" spans="1:65" s="2" customFormat="1" ht="14.4" customHeight="1">
      <c r="A574" s="37"/>
      <c r="B574" s="38"/>
      <c r="C574" s="255" t="s">
        <v>1390</v>
      </c>
      <c r="D574" s="255" t="s">
        <v>253</v>
      </c>
      <c r="E574" s="256" t="s">
        <v>1391</v>
      </c>
      <c r="F574" s="257" t="s">
        <v>1392</v>
      </c>
      <c r="G574" s="258" t="s">
        <v>1382</v>
      </c>
      <c r="H574" s="259">
        <v>1</v>
      </c>
      <c r="I574" s="260"/>
      <c r="J574" s="261">
        <f>ROUND(I574*H574,2)</f>
        <v>0</v>
      </c>
      <c r="K574" s="262"/>
      <c r="L574" s="263"/>
      <c r="M574" s="264" t="s">
        <v>1</v>
      </c>
      <c r="N574" s="265" t="s">
        <v>47</v>
      </c>
      <c r="O574" s="90"/>
      <c r="P574" s="220">
        <f>O574*H574</f>
        <v>0</v>
      </c>
      <c r="Q574" s="220">
        <v>0</v>
      </c>
      <c r="R574" s="220">
        <f>Q574*H574</f>
        <v>0</v>
      </c>
      <c r="S574" s="220">
        <v>0</v>
      </c>
      <c r="T574" s="221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22" t="s">
        <v>192</v>
      </c>
      <c r="AT574" s="222" t="s">
        <v>253</v>
      </c>
      <c r="AU574" s="222" t="s">
        <v>90</v>
      </c>
      <c r="AY574" s="15" t="s">
        <v>154</v>
      </c>
      <c r="BE574" s="223">
        <f>IF(N574="základní",J574,0)</f>
        <v>0</v>
      </c>
      <c r="BF574" s="223">
        <f>IF(N574="snížená",J574,0)</f>
        <v>0</v>
      </c>
      <c r="BG574" s="223">
        <f>IF(N574="zákl. přenesená",J574,0)</f>
        <v>0</v>
      </c>
      <c r="BH574" s="223">
        <f>IF(N574="sníž. přenesená",J574,0)</f>
        <v>0</v>
      </c>
      <c r="BI574" s="223">
        <f>IF(N574="nulová",J574,0)</f>
        <v>0</v>
      </c>
      <c r="BJ574" s="15" t="s">
        <v>90</v>
      </c>
      <c r="BK574" s="223">
        <f>ROUND(I574*H574,2)</f>
        <v>0</v>
      </c>
      <c r="BL574" s="15" t="s">
        <v>153</v>
      </c>
      <c r="BM574" s="222" t="s">
        <v>1393</v>
      </c>
    </row>
    <row r="575" spans="1:47" s="2" customFormat="1" ht="12">
      <c r="A575" s="37"/>
      <c r="B575" s="38"/>
      <c r="C575" s="39"/>
      <c r="D575" s="224" t="s">
        <v>160</v>
      </c>
      <c r="E575" s="39"/>
      <c r="F575" s="225" t="s">
        <v>1394</v>
      </c>
      <c r="G575" s="39"/>
      <c r="H575" s="39"/>
      <c r="I575" s="226"/>
      <c r="J575" s="39"/>
      <c r="K575" s="39"/>
      <c r="L575" s="43"/>
      <c r="M575" s="227"/>
      <c r="N575" s="228"/>
      <c r="O575" s="90"/>
      <c r="P575" s="90"/>
      <c r="Q575" s="90"/>
      <c r="R575" s="90"/>
      <c r="S575" s="90"/>
      <c r="T575" s="91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T575" s="15" t="s">
        <v>160</v>
      </c>
      <c r="AU575" s="15" t="s">
        <v>90</v>
      </c>
    </row>
    <row r="576" spans="1:51" s="12" customFormat="1" ht="12">
      <c r="A576" s="12"/>
      <c r="B576" s="229"/>
      <c r="C576" s="230"/>
      <c r="D576" s="224" t="s">
        <v>223</v>
      </c>
      <c r="E576" s="231" t="s">
        <v>1</v>
      </c>
      <c r="F576" s="232" t="s">
        <v>1395</v>
      </c>
      <c r="G576" s="230"/>
      <c r="H576" s="231" t="s">
        <v>1</v>
      </c>
      <c r="I576" s="233"/>
      <c r="J576" s="230"/>
      <c r="K576" s="230"/>
      <c r="L576" s="234"/>
      <c r="M576" s="235"/>
      <c r="N576" s="236"/>
      <c r="O576" s="236"/>
      <c r="P576" s="236"/>
      <c r="Q576" s="236"/>
      <c r="R576" s="236"/>
      <c r="S576" s="236"/>
      <c r="T576" s="237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T576" s="238" t="s">
        <v>223</v>
      </c>
      <c r="AU576" s="238" t="s">
        <v>90</v>
      </c>
      <c r="AV576" s="12" t="s">
        <v>90</v>
      </c>
      <c r="AW576" s="12" t="s">
        <v>38</v>
      </c>
      <c r="AX576" s="12" t="s">
        <v>82</v>
      </c>
      <c r="AY576" s="238" t="s">
        <v>154</v>
      </c>
    </row>
    <row r="577" spans="1:51" s="12" customFormat="1" ht="12">
      <c r="A577" s="12"/>
      <c r="B577" s="229"/>
      <c r="C577" s="230"/>
      <c r="D577" s="224" t="s">
        <v>223</v>
      </c>
      <c r="E577" s="231" t="s">
        <v>1</v>
      </c>
      <c r="F577" s="232" t="s">
        <v>1396</v>
      </c>
      <c r="G577" s="230"/>
      <c r="H577" s="231" t="s">
        <v>1</v>
      </c>
      <c r="I577" s="233"/>
      <c r="J577" s="230"/>
      <c r="K577" s="230"/>
      <c r="L577" s="234"/>
      <c r="M577" s="235"/>
      <c r="N577" s="236"/>
      <c r="O577" s="236"/>
      <c r="P577" s="236"/>
      <c r="Q577" s="236"/>
      <c r="R577" s="236"/>
      <c r="S577" s="236"/>
      <c r="T577" s="237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T577" s="238" t="s">
        <v>223</v>
      </c>
      <c r="AU577" s="238" t="s">
        <v>90</v>
      </c>
      <c r="AV577" s="12" t="s">
        <v>90</v>
      </c>
      <c r="AW577" s="12" t="s">
        <v>38</v>
      </c>
      <c r="AX577" s="12" t="s">
        <v>82</v>
      </c>
      <c r="AY577" s="238" t="s">
        <v>154</v>
      </c>
    </row>
    <row r="578" spans="1:51" s="12" customFormat="1" ht="12">
      <c r="A578" s="12"/>
      <c r="B578" s="229"/>
      <c r="C578" s="230"/>
      <c r="D578" s="224" t="s">
        <v>223</v>
      </c>
      <c r="E578" s="231" t="s">
        <v>1</v>
      </c>
      <c r="F578" s="232" t="s">
        <v>1397</v>
      </c>
      <c r="G578" s="230"/>
      <c r="H578" s="231" t="s">
        <v>1</v>
      </c>
      <c r="I578" s="233"/>
      <c r="J578" s="230"/>
      <c r="K578" s="230"/>
      <c r="L578" s="234"/>
      <c r="M578" s="235"/>
      <c r="N578" s="236"/>
      <c r="O578" s="236"/>
      <c r="P578" s="236"/>
      <c r="Q578" s="236"/>
      <c r="R578" s="236"/>
      <c r="S578" s="236"/>
      <c r="T578" s="237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T578" s="238" t="s">
        <v>223</v>
      </c>
      <c r="AU578" s="238" t="s">
        <v>90</v>
      </c>
      <c r="AV578" s="12" t="s">
        <v>90</v>
      </c>
      <c r="AW578" s="12" t="s">
        <v>38</v>
      </c>
      <c r="AX578" s="12" t="s">
        <v>82</v>
      </c>
      <c r="AY578" s="238" t="s">
        <v>154</v>
      </c>
    </row>
    <row r="579" spans="1:51" s="13" customFormat="1" ht="12">
      <c r="A579" s="13"/>
      <c r="B579" s="239"/>
      <c r="C579" s="240"/>
      <c r="D579" s="224" t="s">
        <v>223</v>
      </c>
      <c r="E579" s="241" t="s">
        <v>1398</v>
      </c>
      <c r="F579" s="242" t="s">
        <v>1399</v>
      </c>
      <c r="G579" s="240"/>
      <c r="H579" s="243">
        <v>1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9" t="s">
        <v>223</v>
      </c>
      <c r="AU579" s="249" t="s">
        <v>90</v>
      </c>
      <c r="AV579" s="13" t="s">
        <v>162</v>
      </c>
      <c r="AW579" s="13" t="s">
        <v>38</v>
      </c>
      <c r="AX579" s="13" t="s">
        <v>90</v>
      </c>
      <c r="AY579" s="249" t="s">
        <v>154</v>
      </c>
    </row>
    <row r="580" spans="1:65" s="2" customFormat="1" ht="14.4" customHeight="1">
      <c r="A580" s="37"/>
      <c r="B580" s="38"/>
      <c r="C580" s="255" t="s">
        <v>1400</v>
      </c>
      <c r="D580" s="255" t="s">
        <v>253</v>
      </c>
      <c r="E580" s="256" t="s">
        <v>1401</v>
      </c>
      <c r="F580" s="257" t="s">
        <v>1402</v>
      </c>
      <c r="G580" s="258" t="s">
        <v>1382</v>
      </c>
      <c r="H580" s="259">
        <v>1</v>
      </c>
      <c r="I580" s="260"/>
      <c r="J580" s="261">
        <f>ROUND(I580*H580,2)</f>
        <v>0</v>
      </c>
      <c r="K580" s="262"/>
      <c r="L580" s="263"/>
      <c r="M580" s="264" t="s">
        <v>1</v>
      </c>
      <c r="N580" s="265" t="s">
        <v>47</v>
      </c>
      <c r="O580" s="90"/>
      <c r="P580" s="220">
        <f>O580*H580</f>
        <v>0</v>
      </c>
      <c r="Q580" s="220">
        <v>0</v>
      </c>
      <c r="R580" s="220">
        <f>Q580*H580</f>
        <v>0</v>
      </c>
      <c r="S580" s="220">
        <v>0</v>
      </c>
      <c r="T580" s="221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22" t="s">
        <v>192</v>
      </c>
      <c r="AT580" s="222" t="s">
        <v>253</v>
      </c>
      <c r="AU580" s="222" t="s">
        <v>90</v>
      </c>
      <c r="AY580" s="15" t="s">
        <v>154</v>
      </c>
      <c r="BE580" s="223">
        <f>IF(N580="základní",J580,0)</f>
        <v>0</v>
      </c>
      <c r="BF580" s="223">
        <f>IF(N580="snížená",J580,0)</f>
        <v>0</v>
      </c>
      <c r="BG580" s="223">
        <f>IF(N580="zákl. přenesená",J580,0)</f>
        <v>0</v>
      </c>
      <c r="BH580" s="223">
        <f>IF(N580="sníž. přenesená",J580,0)</f>
        <v>0</v>
      </c>
      <c r="BI580" s="223">
        <f>IF(N580="nulová",J580,0)</f>
        <v>0</v>
      </c>
      <c r="BJ580" s="15" t="s">
        <v>90</v>
      </c>
      <c r="BK580" s="223">
        <f>ROUND(I580*H580,2)</f>
        <v>0</v>
      </c>
      <c r="BL580" s="15" t="s">
        <v>153</v>
      </c>
      <c r="BM580" s="222" t="s">
        <v>1403</v>
      </c>
    </row>
    <row r="581" spans="1:47" s="2" customFormat="1" ht="12">
      <c r="A581" s="37"/>
      <c r="B581" s="38"/>
      <c r="C581" s="39"/>
      <c r="D581" s="224" t="s">
        <v>160</v>
      </c>
      <c r="E581" s="39"/>
      <c r="F581" s="225" t="s">
        <v>1404</v>
      </c>
      <c r="G581" s="39"/>
      <c r="H581" s="39"/>
      <c r="I581" s="226"/>
      <c r="J581" s="39"/>
      <c r="K581" s="39"/>
      <c r="L581" s="43"/>
      <c r="M581" s="227"/>
      <c r="N581" s="228"/>
      <c r="O581" s="90"/>
      <c r="P581" s="90"/>
      <c r="Q581" s="90"/>
      <c r="R581" s="90"/>
      <c r="S581" s="90"/>
      <c r="T581" s="91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15" t="s">
        <v>160</v>
      </c>
      <c r="AU581" s="15" t="s">
        <v>90</v>
      </c>
    </row>
    <row r="582" spans="1:51" s="12" customFormat="1" ht="12">
      <c r="A582" s="12"/>
      <c r="B582" s="229"/>
      <c r="C582" s="230"/>
      <c r="D582" s="224" t="s">
        <v>223</v>
      </c>
      <c r="E582" s="231" t="s">
        <v>1</v>
      </c>
      <c r="F582" s="232" t="s">
        <v>1405</v>
      </c>
      <c r="G582" s="230"/>
      <c r="H582" s="231" t="s">
        <v>1</v>
      </c>
      <c r="I582" s="233"/>
      <c r="J582" s="230"/>
      <c r="K582" s="230"/>
      <c r="L582" s="234"/>
      <c r="M582" s="235"/>
      <c r="N582" s="236"/>
      <c r="O582" s="236"/>
      <c r="P582" s="236"/>
      <c r="Q582" s="236"/>
      <c r="R582" s="236"/>
      <c r="S582" s="236"/>
      <c r="T582" s="237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T582" s="238" t="s">
        <v>223</v>
      </c>
      <c r="AU582" s="238" t="s">
        <v>90</v>
      </c>
      <c r="AV582" s="12" t="s">
        <v>90</v>
      </c>
      <c r="AW582" s="12" t="s">
        <v>38</v>
      </c>
      <c r="AX582" s="12" t="s">
        <v>82</v>
      </c>
      <c r="AY582" s="238" t="s">
        <v>154</v>
      </c>
    </row>
    <row r="583" spans="1:51" s="12" customFormat="1" ht="12">
      <c r="A583" s="12"/>
      <c r="B583" s="229"/>
      <c r="C583" s="230"/>
      <c r="D583" s="224" t="s">
        <v>223</v>
      </c>
      <c r="E583" s="231" t="s">
        <v>1</v>
      </c>
      <c r="F583" s="232" t="s">
        <v>1406</v>
      </c>
      <c r="G583" s="230"/>
      <c r="H583" s="231" t="s">
        <v>1</v>
      </c>
      <c r="I583" s="233"/>
      <c r="J583" s="230"/>
      <c r="K583" s="230"/>
      <c r="L583" s="234"/>
      <c r="M583" s="235"/>
      <c r="N583" s="236"/>
      <c r="O583" s="236"/>
      <c r="P583" s="236"/>
      <c r="Q583" s="236"/>
      <c r="R583" s="236"/>
      <c r="S583" s="236"/>
      <c r="T583" s="237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T583" s="238" t="s">
        <v>223</v>
      </c>
      <c r="AU583" s="238" t="s">
        <v>90</v>
      </c>
      <c r="AV583" s="12" t="s">
        <v>90</v>
      </c>
      <c r="AW583" s="12" t="s">
        <v>38</v>
      </c>
      <c r="AX583" s="12" t="s">
        <v>82</v>
      </c>
      <c r="AY583" s="238" t="s">
        <v>154</v>
      </c>
    </row>
    <row r="584" spans="1:51" s="12" customFormat="1" ht="12">
      <c r="A584" s="12"/>
      <c r="B584" s="229"/>
      <c r="C584" s="230"/>
      <c r="D584" s="224" t="s">
        <v>223</v>
      </c>
      <c r="E584" s="231" t="s">
        <v>1</v>
      </c>
      <c r="F584" s="232" t="s">
        <v>1407</v>
      </c>
      <c r="G584" s="230"/>
      <c r="H584" s="231" t="s">
        <v>1</v>
      </c>
      <c r="I584" s="233"/>
      <c r="J584" s="230"/>
      <c r="K584" s="230"/>
      <c r="L584" s="234"/>
      <c r="M584" s="235"/>
      <c r="N584" s="236"/>
      <c r="O584" s="236"/>
      <c r="P584" s="236"/>
      <c r="Q584" s="236"/>
      <c r="R584" s="236"/>
      <c r="S584" s="236"/>
      <c r="T584" s="237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T584" s="238" t="s">
        <v>223</v>
      </c>
      <c r="AU584" s="238" t="s">
        <v>90</v>
      </c>
      <c r="AV584" s="12" t="s">
        <v>90</v>
      </c>
      <c r="AW584" s="12" t="s">
        <v>38</v>
      </c>
      <c r="AX584" s="12" t="s">
        <v>82</v>
      </c>
      <c r="AY584" s="238" t="s">
        <v>154</v>
      </c>
    </row>
    <row r="585" spans="1:51" s="13" customFormat="1" ht="12">
      <c r="A585" s="13"/>
      <c r="B585" s="239"/>
      <c r="C585" s="240"/>
      <c r="D585" s="224" t="s">
        <v>223</v>
      </c>
      <c r="E585" s="241" t="s">
        <v>1408</v>
      </c>
      <c r="F585" s="242" t="s">
        <v>1409</v>
      </c>
      <c r="G585" s="240"/>
      <c r="H585" s="243">
        <v>1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9" t="s">
        <v>223</v>
      </c>
      <c r="AU585" s="249" t="s">
        <v>90</v>
      </c>
      <c r="AV585" s="13" t="s">
        <v>162</v>
      </c>
      <c r="AW585" s="13" t="s">
        <v>38</v>
      </c>
      <c r="AX585" s="13" t="s">
        <v>90</v>
      </c>
      <c r="AY585" s="249" t="s">
        <v>154</v>
      </c>
    </row>
    <row r="586" spans="1:65" s="2" customFormat="1" ht="24.15" customHeight="1">
      <c r="A586" s="37"/>
      <c r="B586" s="38"/>
      <c r="C586" s="210" t="s">
        <v>1410</v>
      </c>
      <c r="D586" s="210" t="s">
        <v>155</v>
      </c>
      <c r="E586" s="211" t="s">
        <v>1411</v>
      </c>
      <c r="F586" s="212" t="s">
        <v>1412</v>
      </c>
      <c r="G586" s="213" t="s">
        <v>220</v>
      </c>
      <c r="H586" s="214">
        <v>887.17</v>
      </c>
      <c r="I586" s="215"/>
      <c r="J586" s="216">
        <f>ROUND(I586*H586,2)</f>
        <v>0</v>
      </c>
      <c r="K586" s="217"/>
      <c r="L586" s="43"/>
      <c r="M586" s="218" t="s">
        <v>1</v>
      </c>
      <c r="N586" s="219" t="s">
        <v>47</v>
      </c>
      <c r="O586" s="90"/>
      <c r="P586" s="220">
        <f>O586*H586</f>
        <v>0</v>
      </c>
      <c r="Q586" s="220">
        <v>0.00047</v>
      </c>
      <c r="R586" s="220">
        <f>Q586*H586</f>
        <v>0.41696989999999995</v>
      </c>
      <c r="S586" s="220">
        <v>0</v>
      </c>
      <c r="T586" s="221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22" t="s">
        <v>153</v>
      </c>
      <c r="AT586" s="222" t="s">
        <v>155</v>
      </c>
      <c r="AU586" s="222" t="s">
        <v>90</v>
      </c>
      <c r="AY586" s="15" t="s">
        <v>154</v>
      </c>
      <c r="BE586" s="223">
        <f>IF(N586="základní",J586,0)</f>
        <v>0</v>
      </c>
      <c r="BF586" s="223">
        <f>IF(N586="snížená",J586,0)</f>
        <v>0</v>
      </c>
      <c r="BG586" s="223">
        <f>IF(N586="zákl. přenesená",J586,0)</f>
        <v>0</v>
      </c>
      <c r="BH586" s="223">
        <f>IF(N586="sníž. přenesená",J586,0)</f>
        <v>0</v>
      </c>
      <c r="BI586" s="223">
        <f>IF(N586="nulová",J586,0)</f>
        <v>0</v>
      </c>
      <c r="BJ586" s="15" t="s">
        <v>90</v>
      </c>
      <c r="BK586" s="223">
        <f>ROUND(I586*H586,2)</f>
        <v>0</v>
      </c>
      <c r="BL586" s="15" t="s">
        <v>153</v>
      </c>
      <c r="BM586" s="222" t="s">
        <v>1413</v>
      </c>
    </row>
    <row r="587" spans="1:47" s="2" customFormat="1" ht="12">
      <c r="A587" s="37"/>
      <c r="B587" s="38"/>
      <c r="C587" s="39"/>
      <c r="D587" s="224" t="s">
        <v>160</v>
      </c>
      <c r="E587" s="39"/>
      <c r="F587" s="225" t="s">
        <v>1414</v>
      </c>
      <c r="G587" s="39"/>
      <c r="H587" s="39"/>
      <c r="I587" s="226"/>
      <c r="J587" s="39"/>
      <c r="K587" s="39"/>
      <c r="L587" s="43"/>
      <c r="M587" s="227"/>
      <c r="N587" s="228"/>
      <c r="O587" s="90"/>
      <c r="P587" s="90"/>
      <c r="Q587" s="90"/>
      <c r="R587" s="90"/>
      <c r="S587" s="90"/>
      <c r="T587" s="91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T587" s="15" t="s">
        <v>160</v>
      </c>
      <c r="AU587" s="15" t="s">
        <v>90</v>
      </c>
    </row>
    <row r="588" spans="1:51" s="13" customFormat="1" ht="12">
      <c r="A588" s="13"/>
      <c r="B588" s="239"/>
      <c r="C588" s="240"/>
      <c r="D588" s="224" t="s">
        <v>223</v>
      </c>
      <c r="E588" s="241" t="s">
        <v>1415</v>
      </c>
      <c r="F588" s="242" t="s">
        <v>1416</v>
      </c>
      <c r="G588" s="240"/>
      <c r="H588" s="243">
        <v>18.338</v>
      </c>
      <c r="I588" s="244"/>
      <c r="J588" s="240"/>
      <c r="K588" s="240"/>
      <c r="L588" s="245"/>
      <c r="M588" s="246"/>
      <c r="N588" s="247"/>
      <c r="O588" s="247"/>
      <c r="P588" s="247"/>
      <c r="Q588" s="247"/>
      <c r="R588" s="247"/>
      <c r="S588" s="247"/>
      <c r="T588" s="24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9" t="s">
        <v>223</v>
      </c>
      <c r="AU588" s="249" t="s">
        <v>90</v>
      </c>
      <c r="AV588" s="13" t="s">
        <v>162</v>
      </c>
      <c r="AW588" s="13" t="s">
        <v>38</v>
      </c>
      <c r="AX588" s="13" t="s">
        <v>82</v>
      </c>
      <c r="AY588" s="249" t="s">
        <v>154</v>
      </c>
    </row>
    <row r="589" spans="1:51" s="13" customFormat="1" ht="12">
      <c r="A589" s="13"/>
      <c r="B589" s="239"/>
      <c r="C589" s="240"/>
      <c r="D589" s="224" t="s">
        <v>223</v>
      </c>
      <c r="E589" s="241" t="s">
        <v>1417</v>
      </c>
      <c r="F589" s="242" t="s">
        <v>1418</v>
      </c>
      <c r="G589" s="240"/>
      <c r="H589" s="243">
        <v>119.664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9" t="s">
        <v>223</v>
      </c>
      <c r="AU589" s="249" t="s">
        <v>90</v>
      </c>
      <c r="AV589" s="13" t="s">
        <v>162</v>
      </c>
      <c r="AW589" s="13" t="s">
        <v>38</v>
      </c>
      <c r="AX589" s="13" t="s">
        <v>82</v>
      </c>
      <c r="AY589" s="249" t="s">
        <v>154</v>
      </c>
    </row>
    <row r="590" spans="1:51" s="13" customFormat="1" ht="12">
      <c r="A590" s="13"/>
      <c r="B590" s="239"/>
      <c r="C590" s="240"/>
      <c r="D590" s="224" t="s">
        <v>223</v>
      </c>
      <c r="E590" s="241" t="s">
        <v>1419</v>
      </c>
      <c r="F590" s="242" t="s">
        <v>1420</v>
      </c>
      <c r="G590" s="240"/>
      <c r="H590" s="243">
        <v>21.168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9" t="s">
        <v>223</v>
      </c>
      <c r="AU590" s="249" t="s">
        <v>90</v>
      </c>
      <c r="AV590" s="13" t="s">
        <v>162</v>
      </c>
      <c r="AW590" s="13" t="s">
        <v>38</v>
      </c>
      <c r="AX590" s="13" t="s">
        <v>82</v>
      </c>
      <c r="AY590" s="249" t="s">
        <v>154</v>
      </c>
    </row>
    <row r="591" spans="1:51" s="13" customFormat="1" ht="12">
      <c r="A591" s="13"/>
      <c r="B591" s="239"/>
      <c r="C591" s="240"/>
      <c r="D591" s="224" t="s">
        <v>223</v>
      </c>
      <c r="E591" s="241" t="s">
        <v>1421</v>
      </c>
      <c r="F591" s="242" t="s">
        <v>1422</v>
      </c>
      <c r="G591" s="240"/>
      <c r="H591" s="243">
        <v>728</v>
      </c>
      <c r="I591" s="244"/>
      <c r="J591" s="240"/>
      <c r="K591" s="240"/>
      <c r="L591" s="245"/>
      <c r="M591" s="246"/>
      <c r="N591" s="247"/>
      <c r="O591" s="247"/>
      <c r="P591" s="247"/>
      <c r="Q591" s="247"/>
      <c r="R591" s="247"/>
      <c r="S591" s="247"/>
      <c r="T591" s="24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9" t="s">
        <v>223</v>
      </c>
      <c r="AU591" s="249" t="s">
        <v>90</v>
      </c>
      <c r="AV591" s="13" t="s">
        <v>162</v>
      </c>
      <c r="AW591" s="13" t="s">
        <v>38</v>
      </c>
      <c r="AX591" s="13" t="s">
        <v>82</v>
      </c>
      <c r="AY591" s="249" t="s">
        <v>154</v>
      </c>
    </row>
    <row r="592" spans="1:51" s="13" customFormat="1" ht="12">
      <c r="A592" s="13"/>
      <c r="B592" s="239"/>
      <c r="C592" s="240"/>
      <c r="D592" s="224" t="s">
        <v>223</v>
      </c>
      <c r="E592" s="241" t="s">
        <v>1423</v>
      </c>
      <c r="F592" s="242" t="s">
        <v>1424</v>
      </c>
      <c r="G592" s="240"/>
      <c r="H592" s="243">
        <v>887.17</v>
      </c>
      <c r="I592" s="244"/>
      <c r="J592" s="240"/>
      <c r="K592" s="240"/>
      <c r="L592" s="245"/>
      <c r="M592" s="246"/>
      <c r="N592" s="247"/>
      <c r="O592" s="247"/>
      <c r="P592" s="247"/>
      <c r="Q592" s="247"/>
      <c r="R592" s="247"/>
      <c r="S592" s="247"/>
      <c r="T592" s="24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9" t="s">
        <v>223</v>
      </c>
      <c r="AU592" s="249" t="s">
        <v>90</v>
      </c>
      <c r="AV592" s="13" t="s">
        <v>162</v>
      </c>
      <c r="AW592" s="13" t="s">
        <v>38</v>
      </c>
      <c r="AX592" s="13" t="s">
        <v>90</v>
      </c>
      <c r="AY592" s="249" t="s">
        <v>154</v>
      </c>
    </row>
    <row r="593" spans="1:65" s="2" customFormat="1" ht="37.8" customHeight="1">
      <c r="A593" s="37"/>
      <c r="B593" s="38"/>
      <c r="C593" s="210" t="s">
        <v>1425</v>
      </c>
      <c r="D593" s="210" t="s">
        <v>155</v>
      </c>
      <c r="E593" s="211" t="s">
        <v>1426</v>
      </c>
      <c r="F593" s="212" t="s">
        <v>1427</v>
      </c>
      <c r="G593" s="213" t="s">
        <v>220</v>
      </c>
      <c r="H593" s="214">
        <v>159.17</v>
      </c>
      <c r="I593" s="215"/>
      <c r="J593" s="216">
        <f>ROUND(I593*H593,2)</f>
        <v>0</v>
      </c>
      <c r="K593" s="217"/>
      <c r="L593" s="43"/>
      <c r="M593" s="218" t="s">
        <v>1</v>
      </c>
      <c r="N593" s="219" t="s">
        <v>47</v>
      </c>
      <c r="O593" s="90"/>
      <c r="P593" s="220">
        <f>O593*H593</f>
        <v>0</v>
      </c>
      <c r="Q593" s="220">
        <v>0.00365</v>
      </c>
      <c r="R593" s="220">
        <f>Q593*H593</f>
        <v>0.5809705</v>
      </c>
      <c r="S593" s="220">
        <v>0</v>
      </c>
      <c r="T593" s="221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22" t="s">
        <v>153</v>
      </c>
      <c r="AT593" s="222" t="s">
        <v>155</v>
      </c>
      <c r="AU593" s="222" t="s">
        <v>90</v>
      </c>
      <c r="AY593" s="15" t="s">
        <v>154</v>
      </c>
      <c r="BE593" s="223">
        <f>IF(N593="základní",J593,0)</f>
        <v>0</v>
      </c>
      <c r="BF593" s="223">
        <f>IF(N593="snížená",J593,0)</f>
        <v>0</v>
      </c>
      <c r="BG593" s="223">
        <f>IF(N593="zákl. přenesená",J593,0)</f>
        <v>0</v>
      </c>
      <c r="BH593" s="223">
        <f>IF(N593="sníž. přenesená",J593,0)</f>
        <v>0</v>
      </c>
      <c r="BI593" s="223">
        <f>IF(N593="nulová",J593,0)</f>
        <v>0</v>
      </c>
      <c r="BJ593" s="15" t="s">
        <v>90</v>
      </c>
      <c r="BK593" s="223">
        <f>ROUND(I593*H593,2)</f>
        <v>0</v>
      </c>
      <c r="BL593" s="15" t="s">
        <v>153</v>
      </c>
      <c r="BM593" s="222" t="s">
        <v>1428</v>
      </c>
    </row>
    <row r="594" spans="1:47" s="2" customFormat="1" ht="12">
      <c r="A594" s="37"/>
      <c r="B594" s="38"/>
      <c r="C594" s="39"/>
      <c r="D594" s="224" t="s">
        <v>160</v>
      </c>
      <c r="E594" s="39"/>
      <c r="F594" s="225" t="s">
        <v>1429</v>
      </c>
      <c r="G594" s="39"/>
      <c r="H594" s="39"/>
      <c r="I594" s="226"/>
      <c r="J594" s="39"/>
      <c r="K594" s="39"/>
      <c r="L594" s="43"/>
      <c r="M594" s="227"/>
      <c r="N594" s="228"/>
      <c r="O594" s="90"/>
      <c r="P594" s="90"/>
      <c r="Q594" s="90"/>
      <c r="R594" s="90"/>
      <c r="S594" s="90"/>
      <c r="T594" s="91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15" t="s">
        <v>160</v>
      </c>
      <c r="AU594" s="15" t="s">
        <v>90</v>
      </c>
    </row>
    <row r="595" spans="1:51" s="13" customFormat="1" ht="12">
      <c r="A595" s="13"/>
      <c r="B595" s="239"/>
      <c r="C595" s="240"/>
      <c r="D595" s="224" t="s">
        <v>223</v>
      </c>
      <c r="E595" s="241" t="s">
        <v>1430</v>
      </c>
      <c r="F595" s="242" t="s">
        <v>1431</v>
      </c>
      <c r="G595" s="240"/>
      <c r="H595" s="243">
        <v>159.17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9" t="s">
        <v>223</v>
      </c>
      <c r="AU595" s="249" t="s">
        <v>90</v>
      </c>
      <c r="AV595" s="13" t="s">
        <v>162</v>
      </c>
      <c r="AW595" s="13" t="s">
        <v>38</v>
      </c>
      <c r="AX595" s="13" t="s">
        <v>90</v>
      </c>
      <c r="AY595" s="249" t="s">
        <v>154</v>
      </c>
    </row>
    <row r="596" spans="1:65" s="2" customFormat="1" ht="37.8" customHeight="1">
      <c r="A596" s="37"/>
      <c r="B596" s="38"/>
      <c r="C596" s="210" t="s">
        <v>1432</v>
      </c>
      <c r="D596" s="210" t="s">
        <v>155</v>
      </c>
      <c r="E596" s="211" t="s">
        <v>1433</v>
      </c>
      <c r="F596" s="212" t="s">
        <v>1434</v>
      </c>
      <c r="G596" s="213" t="s">
        <v>220</v>
      </c>
      <c r="H596" s="214">
        <v>159.17</v>
      </c>
      <c r="I596" s="215"/>
      <c r="J596" s="216">
        <f>ROUND(I596*H596,2)</f>
        <v>0</v>
      </c>
      <c r="K596" s="217"/>
      <c r="L596" s="43"/>
      <c r="M596" s="218" t="s">
        <v>1</v>
      </c>
      <c r="N596" s="219" t="s">
        <v>47</v>
      </c>
      <c r="O596" s="90"/>
      <c r="P596" s="220">
        <f>O596*H596</f>
        <v>0</v>
      </c>
      <c r="Q596" s="220">
        <v>0.0054</v>
      </c>
      <c r="R596" s="220">
        <f>Q596*H596</f>
        <v>0.859518</v>
      </c>
      <c r="S596" s="220">
        <v>0</v>
      </c>
      <c r="T596" s="221">
        <f>S596*H596</f>
        <v>0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222" t="s">
        <v>153</v>
      </c>
      <c r="AT596" s="222" t="s">
        <v>155</v>
      </c>
      <c r="AU596" s="222" t="s">
        <v>90</v>
      </c>
      <c r="AY596" s="15" t="s">
        <v>154</v>
      </c>
      <c r="BE596" s="223">
        <f>IF(N596="základní",J596,0)</f>
        <v>0</v>
      </c>
      <c r="BF596" s="223">
        <f>IF(N596="snížená",J596,0)</f>
        <v>0</v>
      </c>
      <c r="BG596" s="223">
        <f>IF(N596="zákl. přenesená",J596,0)</f>
        <v>0</v>
      </c>
      <c r="BH596" s="223">
        <f>IF(N596="sníž. přenesená",J596,0)</f>
        <v>0</v>
      </c>
      <c r="BI596" s="223">
        <f>IF(N596="nulová",J596,0)</f>
        <v>0</v>
      </c>
      <c r="BJ596" s="15" t="s">
        <v>90</v>
      </c>
      <c r="BK596" s="223">
        <f>ROUND(I596*H596,2)</f>
        <v>0</v>
      </c>
      <c r="BL596" s="15" t="s">
        <v>153</v>
      </c>
      <c r="BM596" s="222" t="s">
        <v>1435</v>
      </c>
    </row>
    <row r="597" spans="1:47" s="2" customFormat="1" ht="12">
      <c r="A597" s="37"/>
      <c r="B597" s="38"/>
      <c r="C597" s="39"/>
      <c r="D597" s="224" t="s">
        <v>160</v>
      </c>
      <c r="E597" s="39"/>
      <c r="F597" s="225" t="s">
        <v>1429</v>
      </c>
      <c r="G597" s="39"/>
      <c r="H597" s="39"/>
      <c r="I597" s="226"/>
      <c r="J597" s="39"/>
      <c r="K597" s="39"/>
      <c r="L597" s="43"/>
      <c r="M597" s="227"/>
      <c r="N597" s="228"/>
      <c r="O597" s="90"/>
      <c r="P597" s="90"/>
      <c r="Q597" s="90"/>
      <c r="R597" s="90"/>
      <c r="S597" s="90"/>
      <c r="T597" s="91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T597" s="15" t="s">
        <v>160</v>
      </c>
      <c r="AU597" s="15" t="s">
        <v>90</v>
      </c>
    </row>
    <row r="598" spans="1:51" s="13" customFormat="1" ht="12">
      <c r="A598" s="13"/>
      <c r="B598" s="239"/>
      <c r="C598" s="240"/>
      <c r="D598" s="224" t="s">
        <v>223</v>
      </c>
      <c r="E598" s="241" t="s">
        <v>1436</v>
      </c>
      <c r="F598" s="242" t="s">
        <v>1437</v>
      </c>
      <c r="G598" s="240"/>
      <c r="H598" s="243">
        <v>159.17</v>
      </c>
      <c r="I598" s="244"/>
      <c r="J598" s="240"/>
      <c r="K598" s="240"/>
      <c r="L598" s="245"/>
      <c r="M598" s="246"/>
      <c r="N598" s="247"/>
      <c r="O598" s="247"/>
      <c r="P598" s="247"/>
      <c r="Q598" s="247"/>
      <c r="R598" s="247"/>
      <c r="S598" s="247"/>
      <c r="T598" s="24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9" t="s">
        <v>223</v>
      </c>
      <c r="AU598" s="249" t="s">
        <v>90</v>
      </c>
      <c r="AV598" s="13" t="s">
        <v>162</v>
      </c>
      <c r="AW598" s="13" t="s">
        <v>38</v>
      </c>
      <c r="AX598" s="13" t="s">
        <v>82</v>
      </c>
      <c r="AY598" s="249" t="s">
        <v>154</v>
      </c>
    </row>
    <row r="599" spans="1:51" s="13" customFormat="1" ht="12">
      <c r="A599" s="13"/>
      <c r="B599" s="239"/>
      <c r="C599" s="240"/>
      <c r="D599" s="224" t="s">
        <v>223</v>
      </c>
      <c r="E599" s="241" t="s">
        <v>1438</v>
      </c>
      <c r="F599" s="242" t="s">
        <v>1439</v>
      </c>
      <c r="G599" s="240"/>
      <c r="H599" s="243">
        <v>159.17</v>
      </c>
      <c r="I599" s="244"/>
      <c r="J599" s="240"/>
      <c r="K599" s="240"/>
      <c r="L599" s="245"/>
      <c r="M599" s="246"/>
      <c r="N599" s="247"/>
      <c r="O599" s="247"/>
      <c r="P599" s="247"/>
      <c r="Q599" s="247"/>
      <c r="R599" s="247"/>
      <c r="S599" s="247"/>
      <c r="T599" s="24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9" t="s">
        <v>223</v>
      </c>
      <c r="AU599" s="249" t="s">
        <v>90</v>
      </c>
      <c r="AV599" s="13" t="s">
        <v>162</v>
      </c>
      <c r="AW599" s="13" t="s">
        <v>38</v>
      </c>
      <c r="AX599" s="13" t="s">
        <v>90</v>
      </c>
      <c r="AY599" s="249" t="s">
        <v>154</v>
      </c>
    </row>
    <row r="600" spans="1:65" s="2" customFormat="1" ht="49.05" customHeight="1">
      <c r="A600" s="37"/>
      <c r="B600" s="38"/>
      <c r="C600" s="210" t="s">
        <v>1440</v>
      </c>
      <c r="D600" s="210" t="s">
        <v>155</v>
      </c>
      <c r="E600" s="211" t="s">
        <v>1441</v>
      </c>
      <c r="F600" s="212" t="s">
        <v>1442</v>
      </c>
      <c r="G600" s="213" t="s">
        <v>253</v>
      </c>
      <c r="H600" s="214">
        <v>532.7</v>
      </c>
      <c r="I600" s="215"/>
      <c r="J600" s="216">
        <f>ROUND(I600*H600,2)</f>
        <v>0</v>
      </c>
      <c r="K600" s="217"/>
      <c r="L600" s="43"/>
      <c r="M600" s="218" t="s">
        <v>1</v>
      </c>
      <c r="N600" s="219" t="s">
        <v>47</v>
      </c>
      <c r="O600" s="90"/>
      <c r="P600" s="220">
        <f>O600*H600</f>
        <v>0</v>
      </c>
      <c r="Q600" s="220">
        <v>0.00986</v>
      </c>
      <c r="R600" s="220">
        <f>Q600*H600</f>
        <v>5.252422000000001</v>
      </c>
      <c r="S600" s="220">
        <v>0</v>
      </c>
      <c r="T600" s="221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222" t="s">
        <v>153</v>
      </c>
      <c r="AT600" s="222" t="s">
        <v>155</v>
      </c>
      <c r="AU600" s="222" t="s">
        <v>90</v>
      </c>
      <c r="AY600" s="15" t="s">
        <v>154</v>
      </c>
      <c r="BE600" s="223">
        <f>IF(N600="základní",J600,0)</f>
        <v>0</v>
      </c>
      <c r="BF600" s="223">
        <f>IF(N600="snížená",J600,0)</f>
        <v>0</v>
      </c>
      <c r="BG600" s="223">
        <f>IF(N600="zákl. přenesená",J600,0)</f>
        <v>0</v>
      </c>
      <c r="BH600" s="223">
        <f>IF(N600="sníž. přenesená",J600,0)</f>
        <v>0</v>
      </c>
      <c r="BI600" s="223">
        <f>IF(N600="nulová",J600,0)</f>
        <v>0</v>
      </c>
      <c r="BJ600" s="15" t="s">
        <v>90</v>
      </c>
      <c r="BK600" s="223">
        <f>ROUND(I600*H600,2)</f>
        <v>0</v>
      </c>
      <c r="BL600" s="15" t="s">
        <v>153</v>
      </c>
      <c r="BM600" s="222" t="s">
        <v>1443</v>
      </c>
    </row>
    <row r="601" spans="1:47" s="2" customFormat="1" ht="12">
      <c r="A601" s="37"/>
      <c r="B601" s="38"/>
      <c r="C601" s="39"/>
      <c r="D601" s="224" t="s">
        <v>160</v>
      </c>
      <c r="E601" s="39"/>
      <c r="F601" s="225" t="s">
        <v>1444</v>
      </c>
      <c r="G601" s="39"/>
      <c r="H601" s="39"/>
      <c r="I601" s="226"/>
      <c r="J601" s="39"/>
      <c r="K601" s="39"/>
      <c r="L601" s="43"/>
      <c r="M601" s="227"/>
      <c r="N601" s="228"/>
      <c r="O601" s="90"/>
      <c r="P601" s="90"/>
      <c r="Q601" s="90"/>
      <c r="R601" s="90"/>
      <c r="S601" s="90"/>
      <c r="T601" s="91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T601" s="15" t="s">
        <v>160</v>
      </c>
      <c r="AU601" s="15" t="s">
        <v>90</v>
      </c>
    </row>
    <row r="602" spans="1:51" s="13" customFormat="1" ht="12">
      <c r="A602" s="13"/>
      <c r="B602" s="239"/>
      <c r="C602" s="240"/>
      <c r="D602" s="224" t="s">
        <v>223</v>
      </c>
      <c r="E602" s="241" t="s">
        <v>1445</v>
      </c>
      <c r="F602" s="242" t="s">
        <v>1446</v>
      </c>
      <c r="G602" s="240"/>
      <c r="H602" s="243">
        <v>307.4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9" t="s">
        <v>223</v>
      </c>
      <c r="AU602" s="249" t="s">
        <v>90</v>
      </c>
      <c r="AV602" s="13" t="s">
        <v>162</v>
      </c>
      <c r="AW602" s="13" t="s">
        <v>38</v>
      </c>
      <c r="AX602" s="13" t="s">
        <v>82</v>
      </c>
      <c r="AY602" s="249" t="s">
        <v>154</v>
      </c>
    </row>
    <row r="603" spans="1:51" s="13" customFormat="1" ht="12">
      <c r="A603" s="13"/>
      <c r="B603" s="239"/>
      <c r="C603" s="240"/>
      <c r="D603" s="224" t="s">
        <v>223</v>
      </c>
      <c r="E603" s="241" t="s">
        <v>1447</v>
      </c>
      <c r="F603" s="242" t="s">
        <v>1448</v>
      </c>
      <c r="G603" s="240"/>
      <c r="H603" s="243">
        <v>23.3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9" t="s">
        <v>223</v>
      </c>
      <c r="AU603" s="249" t="s">
        <v>90</v>
      </c>
      <c r="AV603" s="13" t="s">
        <v>162</v>
      </c>
      <c r="AW603" s="13" t="s">
        <v>38</v>
      </c>
      <c r="AX603" s="13" t="s">
        <v>82</v>
      </c>
      <c r="AY603" s="249" t="s">
        <v>154</v>
      </c>
    </row>
    <row r="604" spans="1:51" s="13" customFormat="1" ht="12">
      <c r="A604" s="13"/>
      <c r="B604" s="239"/>
      <c r="C604" s="240"/>
      <c r="D604" s="224" t="s">
        <v>223</v>
      </c>
      <c r="E604" s="241" t="s">
        <v>1449</v>
      </c>
      <c r="F604" s="242" t="s">
        <v>1450</v>
      </c>
      <c r="G604" s="240"/>
      <c r="H604" s="243">
        <v>39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9" t="s">
        <v>223</v>
      </c>
      <c r="AU604" s="249" t="s">
        <v>90</v>
      </c>
      <c r="AV604" s="13" t="s">
        <v>162</v>
      </c>
      <c r="AW604" s="13" t="s">
        <v>38</v>
      </c>
      <c r="AX604" s="13" t="s">
        <v>82</v>
      </c>
      <c r="AY604" s="249" t="s">
        <v>154</v>
      </c>
    </row>
    <row r="605" spans="1:51" s="13" customFormat="1" ht="12">
      <c r="A605" s="13"/>
      <c r="B605" s="239"/>
      <c r="C605" s="240"/>
      <c r="D605" s="224" t="s">
        <v>223</v>
      </c>
      <c r="E605" s="241" t="s">
        <v>1451</v>
      </c>
      <c r="F605" s="242" t="s">
        <v>1452</v>
      </c>
      <c r="G605" s="240"/>
      <c r="H605" s="243">
        <v>120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9" t="s">
        <v>223</v>
      </c>
      <c r="AU605" s="249" t="s">
        <v>90</v>
      </c>
      <c r="AV605" s="13" t="s">
        <v>162</v>
      </c>
      <c r="AW605" s="13" t="s">
        <v>38</v>
      </c>
      <c r="AX605" s="13" t="s">
        <v>82</v>
      </c>
      <c r="AY605" s="249" t="s">
        <v>154</v>
      </c>
    </row>
    <row r="606" spans="1:51" s="13" customFormat="1" ht="12">
      <c r="A606" s="13"/>
      <c r="B606" s="239"/>
      <c r="C606" s="240"/>
      <c r="D606" s="224" t="s">
        <v>223</v>
      </c>
      <c r="E606" s="241" t="s">
        <v>1453</v>
      </c>
      <c r="F606" s="242" t="s">
        <v>1454</v>
      </c>
      <c r="G606" s="240"/>
      <c r="H606" s="243">
        <v>43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9" t="s">
        <v>223</v>
      </c>
      <c r="AU606" s="249" t="s">
        <v>90</v>
      </c>
      <c r="AV606" s="13" t="s">
        <v>162</v>
      </c>
      <c r="AW606" s="13" t="s">
        <v>38</v>
      </c>
      <c r="AX606" s="13" t="s">
        <v>82</v>
      </c>
      <c r="AY606" s="249" t="s">
        <v>154</v>
      </c>
    </row>
    <row r="607" spans="1:51" s="13" customFormat="1" ht="12">
      <c r="A607" s="13"/>
      <c r="B607" s="239"/>
      <c r="C607" s="240"/>
      <c r="D607" s="224" t="s">
        <v>223</v>
      </c>
      <c r="E607" s="241" t="s">
        <v>1455</v>
      </c>
      <c r="F607" s="242" t="s">
        <v>1456</v>
      </c>
      <c r="G607" s="240"/>
      <c r="H607" s="243">
        <v>532.7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9" t="s">
        <v>223</v>
      </c>
      <c r="AU607" s="249" t="s">
        <v>90</v>
      </c>
      <c r="AV607" s="13" t="s">
        <v>162</v>
      </c>
      <c r="AW607" s="13" t="s">
        <v>38</v>
      </c>
      <c r="AX607" s="13" t="s">
        <v>90</v>
      </c>
      <c r="AY607" s="249" t="s">
        <v>154</v>
      </c>
    </row>
    <row r="608" spans="1:65" s="2" customFormat="1" ht="24.15" customHeight="1">
      <c r="A608" s="37"/>
      <c r="B608" s="38"/>
      <c r="C608" s="210" t="s">
        <v>1457</v>
      </c>
      <c r="D608" s="210" t="s">
        <v>155</v>
      </c>
      <c r="E608" s="211" t="s">
        <v>1458</v>
      </c>
      <c r="F608" s="212" t="s">
        <v>1459</v>
      </c>
      <c r="G608" s="213" t="s">
        <v>220</v>
      </c>
      <c r="H608" s="214">
        <v>179.885</v>
      </c>
      <c r="I608" s="215"/>
      <c r="J608" s="216">
        <f>ROUND(I608*H608,2)</f>
        <v>0</v>
      </c>
      <c r="K608" s="217"/>
      <c r="L608" s="43"/>
      <c r="M608" s="218" t="s">
        <v>1</v>
      </c>
      <c r="N608" s="219" t="s">
        <v>47</v>
      </c>
      <c r="O608" s="90"/>
      <c r="P608" s="220">
        <f>O608*H608</f>
        <v>0</v>
      </c>
      <c r="Q608" s="220">
        <v>0.00063</v>
      </c>
      <c r="R608" s="220">
        <f>Q608*H608</f>
        <v>0.11332755</v>
      </c>
      <c r="S608" s="220">
        <v>0</v>
      </c>
      <c r="T608" s="221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22" t="s">
        <v>153</v>
      </c>
      <c r="AT608" s="222" t="s">
        <v>155</v>
      </c>
      <c r="AU608" s="222" t="s">
        <v>90</v>
      </c>
      <c r="AY608" s="15" t="s">
        <v>154</v>
      </c>
      <c r="BE608" s="223">
        <f>IF(N608="základní",J608,0)</f>
        <v>0</v>
      </c>
      <c r="BF608" s="223">
        <f>IF(N608="snížená",J608,0)</f>
        <v>0</v>
      </c>
      <c r="BG608" s="223">
        <f>IF(N608="zákl. přenesená",J608,0)</f>
        <v>0</v>
      </c>
      <c r="BH608" s="223">
        <f>IF(N608="sníž. přenesená",J608,0)</f>
        <v>0</v>
      </c>
      <c r="BI608" s="223">
        <f>IF(N608="nulová",J608,0)</f>
        <v>0</v>
      </c>
      <c r="BJ608" s="15" t="s">
        <v>90</v>
      </c>
      <c r="BK608" s="223">
        <f>ROUND(I608*H608,2)</f>
        <v>0</v>
      </c>
      <c r="BL608" s="15" t="s">
        <v>153</v>
      </c>
      <c r="BM608" s="222" t="s">
        <v>1460</v>
      </c>
    </row>
    <row r="609" spans="1:47" s="2" customFormat="1" ht="12">
      <c r="A609" s="37"/>
      <c r="B609" s="38"/>
      <c r="C609" s="39"/>
      <c r="D609" s="224" t="s">
        <v>160</v>
      </c>
      <c r="E609" s="39"/>
      <c r="F609" s="225" t="s">
        <v>1461</v>
      </c>
      <c r="G609" s="39"/>
      <c r="H609" s="39"/>
      <c r="I609" s="226"/>
      <c r="J609" s="39"/>
      <c r="K609" s="39"/>
      <c r="L609" s="43"/>
      <c r="M609" s="227"/>
      <c r="N609" s="228"/>
      <c r="O609" s="90"/>
      <c r="P609" s="90"/>
      <c r="Q609" s="90"/>
      <c r="R609" s="90"/>
      <c r="S609" s="90"/>
      <c r="T609" s="91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T609" s="15" t="s">
        <v>160</v>
      </c>
      <c r="AU609" s="15" t="s">
        <v>90</v>
      </c>
    </row>
    <row r="610" spans="1:51" s="13" customFormat="1" ht="12">
      <c r="A610" s="13"/>
      <c r="B610" s="239"/>
      <c r="C610" s="240"/>
      <c r="D610" s="224" t="s">
        <v>223</v>
      </c>
      <c r="E610" s="241" t="s">
        <v>1462</v>
      </c>
      <c r="F610" s="242" t="s">
        <v>1463</v>
      </c>
      <c r="G610" s="240"/>
      <c r="H610" s="243">
        <v>80.755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9" t="s">
        <v>223</v>
      </c>
      <c r="AU610" s="249" t="s">
        <v>90</v>
      </c>
      <c r="AV610" s="13" t="s">
        <v>162</v>
      </c>
      <c r="AW610" s="13" t="s">
        <v>38</v>
      </c>
      <c r="AX610" s="13" t="s">
        <v>82</v>
      </c>
      <c r="AY610" s="249" t="s">
        <v>154</v>
      </c>
    </row>
    <row r="611" spans="1:51" s="13" customFormat="1" ht="12">
      <c r="A611" s="13"/>
      <c r="B611" s="239"/>
      <c r="C611" s="240"/>
      <c r="D611" s="224" t="s">
        <v>223</v>
      </c>
      <c r="E611" s="241" t="s">
        <v>1464</v>
      </c>
      <c r="F611" s="242" t="s">
        <v>1465</v>
      </c>
      <c r="G611" s="240"/>
      <c r="H611" s="243">
        <v>7.81</v>
      </c>
      <c r="I611" s="244"/>
      <c r="J611" s="240"/>
      <c r="K611" s="240"/>
      <c r="L611" s="245"/>
      <c r="M611" s="246"/>
      <c r="N611" s="247"/>
      <c r="O611" s="247"/>
      <c r="P611" s="247"/>
      <c r="Q611" s="247"/>
      <c r="R611" s="247"/>
      <c r="S611" s="247"/>
      <c r="T611" s="24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9" t="s">
        <v>223</v>
      </c>
      <c r="AU611" s="249" t="s">
        <v>90</v>
      </c>
      <c r="AV611" s="13" t="s">
        <v>162</v>
      </c>
      <c r="AW611" s="13" t="s">
        <v>38</v>
      </c>
      <c r="AX611" s="13" t="s">
        <v>82</v>
      </c>
      <c r="AY611" s="249" t="s">
        <v>154</v>
      </c>
    </row>
    <row r="612" spans="1:51" s="13" customFormat="1" ht="12">
      <c r="A612" s="13"/>
      <c r="B612" s="239"/>
      <c r="C612" s="240"/>
      <c r="D612" s="224" t="s">
        <v>223</v>
      </c>
      <c r="E612" s="241" t="s">
        <v>1466</v>
      </c>
      <c r="F612" s="242" t="s">
        <v>1467</v>
      </c>
      <c r="G612" s="240"/>
      <c r="H612" s="243">
        <v>12.72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9" t="s">
        <v>223</v>
      </c>
      <c r="AU612" s="249" t="s">
        <v>90</v>
      </c>
      <c r="AV612" s="13" t="s">
        <v>162</v>
      </c>
      <c r="AW612" s="13" t="s">
        <v>38</v>
      </c>
      <c r="AX612" s="13" t="s">
        <v>82</v>
      </c>
      <c r="AY612" s="249" t="s">
        <v>154</v>
      </c>
    </row>
    <row r="613" spans="1:51" s="13" customFormat="1" ht="12">
      <c r="A613" s="13"/>
      <c r="B613" s="239"/>
      <c r="C613" s="240"/>
      <c r="D613" s="224" t="s">
        <v>223</v>
      </c>
      <c r="E613" s="241" t="s">
        <v>1468</v>
      </c>
      <c r="F613" s="242" t="s">
        <v>1469</v>
      </c>
      <c r="G613" s="240"/>
      <c r="H613" s="243">
        <v>53.9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9" t="s">
        <v>223</v>
      </c>
      <c r="AU613" s="249" t="s">
        <v>90</v>
      </c>
      <c r="AV613" s="13" t="s">
        <v>162</v>
      </c>
      <c r="AW613" s="13" t="s">
        <v>38</v>
      </c>
      <c r="AX613" s="13" t="s">
        <v>82</v>
      </c>
      <c r="AY613" s="249" t="s">
        <v>154</v>
      </c>
    </row>
    <row r="614" spans="1:51" s="13" customFormat="1" ht="12">
      <c r="A614" s="13"/>
      <c r="B614" s="239"/>
      <c r="C614" s="240"/>
      <c r="D614" s="224" t="s">
        <v>223</v>
      </c>
      <c r="E614" s="241" t="s">
        <v>1470</v>
      </c>
      <c r="F614" s="242" t="s">
        <v>1471</v>
      </c>
      <c r="G614" s="240"/>
      <c r="H614" s="243">
        <v>24.7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9" t="s">
        <v>223</v>
      </c>
      <c r="AU614" s="249" t="s">
        <v>90</v>
      </c>
      <c r="AV614" s="13" t="s">
        <v>162</v>
      </c>
      <c r="AW614" s="13" t="s">
        <v>38</v>
      </c>
      <c r="AX614" s="13" t="s">
        <v>82</v>
      </c>
      <c r="AY614" s="249" t="s">
        <v>154</v>
      </c>
    </row>
    <row r="615" spans="1:51" s="13" customFormat="1" ht="12">
      <c r="A615" s="13"/>
      <c r="B615" s="239"/>
      <c r="C615" s="240"/>
      <c r="D615" s="224" t="s">
        <v>223</v>
      </c>
      <c r="E615" s="241" t="s">
        <v>1472</v>
      </c>
      <c r="F615" s="242" t="s">
        <v>1473</v>
      </c>
      <c r="G615" s="240"/>
      <c r="H615" s="243">
        <v>179.885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9" t="s">
        <v>223</v>
      </c>
      <c r="AU615" s="249" t="s">
        <v>90</v>
      </c>
      <c r="AV615" s="13" t="s">
        <v>162</v>
      </c>
      <c r="AW615" s="13" t="s">
        <v>38</v>
      </c>
      <c r="AX615" s="13" t="s">
        <v>90</v>
      </c>
      <c r="AY615" s="249" t="s">
        <v>154</v>
      </c>
    </row>
    <row r="616" spans="1:65" s="2" customFormat="1" ht="24.15" customHeight="1">
      <c r="A616" s="37"/>
      <c r="B616" s="38"/>
      <c r="C616" s="210" t="s">
        <v>1474</v>
      </c>
      <c r="D616" s="210" t="s">
        <v>155</v>
      </c>
      <c r="E616" s="211" t="s">
        <v>1475</v>
      </c>
      <c r="F616" s="212" t="s">
        <v>1476</v>
      </c>
      <c r="G616" s="213" t="s">
        <v>253</v>
      </c>
      <c r="H616" s="214">
        <v>228</v>
      </c>
      <c r="I616" s="215"/>
      <c r="J616" s="216">
        <f>ROUND(I616*H616,2)</f>
        <v>0</v>
      </c>
      <c r="K616" s="217"/>
      <c r="L616" s="43"/>
      <c r="M616" s="218" t="s">
        <v>1</v>
      </c>
      <c r="N616" s="219" t="s">
        <v>47</v>
      </c>
      <c r="O616" s="90"/>
      <c r="P616" s="220">
        <f>O616*H616</f>
        <v>0</v>
      </c>
      <c r="Q616" s="220">
        <v>0.00208</v>
      </c>
      <c r="R616" s="220">
        <f>Q616*H616</f>
        <v>0.47423999999999994</v>
      </c>
      <c r="S616" s="220">
        <v>0</v>
      </c>
      <c r="T616" s="221">
        <f>S616*H616</f>
        <v>0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R616" s="222" t="s">
        <v>153</v>
      </c>
      <c r="AT616" s="222" t="s">
        <v>155</v>
      </c>
      <c r="AU616" s="222" t="s">
        <v>90</v>
      </c>
      <c r="AY616" s="15" t="s">
        <v>154</v>
      </c>
      <c r="BE616" s="223">
        <f>IF(N616="základní",J616,0)</f>
        <v>0</v>
      </c>
      <c r="BF616" s="223">
        <f>IF(N616="snížená",J616,0)</f>
        <v>0</v>
      </c>
      <c r="BG616" s="223">
        <f>IF(N616="zákl. přenesená",J616,0)</f>
        <v>0</v>
      </c>
      <c r="BH616" s="223">
        <f>IF(N616="sníž. přenesená",J616,0)</f>
        <v>0</v>
      </c>
      <c r="BI616" s="223">
        <f>IF(N616="nulová",J616,0)</f>
        <v>0</v>
      </c>
      <c r="BJ616" s="15" t="s">
        <v>90</v>
      </c>
      <c r="BK616" s="223">
        <f>ROUND(I616*H616,2)</f>
        <v>0</v>
      </c>
      <c r="BL616" s="15" t="s">
        <v>153</v>
      </c>
      <c r="BM616" s="222" t="s">
        <v>1477</v>
      </c>
    </row>
    <row r="617" spans="1:47" s="2" customFormat="1" ht="12">
      <c r="A617" s="37"/>
      <c r="B617" s="38"/>
      <c r="C617" s="39"/>
      <c r="D617" s="224" t="s">
        <v>160</v>
      </c>
      <c r="E617" s="39"/>
      <c r="F617" s="225" t="s">
        <v>1478</v>
      </c>
      <c r="G617" s="39"/>
      <c r="H617" s="39"/>
      <c r="I617" s="226"/>
      <c r="J617" s="39"/>
      <c r="K617" s="39"/>
      <c r="L617" s="43"/>
      <c r="M617" s="227"/>
      <c r="N617" s="228"/>
      <c r="O617" s="90"/>
      <c r="P617" s="90"/>
      <c r="Q617" s="90"/>
      <c r="R617" s="90"/>
      <c r="S617" s="90"/>
      <c r="T617" s="91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T617" s="15" t="s">
        <v>160</v>
      </c>
      <c r="AU617" s="15" t="s">
        <v>90</v>
      </c>
    </row>
    <row r="618" spans="1:51" s="13" customFormat="1" ht="12">
      <c r="A618" s="13"/>
      <c r="B618" s="239"/>
      <c r="C618" s="240"/>
      <c r="D618" s="224" t="s">
        <v>223</v>
      </c>
      <c r="E618" s="241" t="s">
        <v>1479</v>
      </c>
      <c r="F618" s="242" t="s">
        <v>1480</v>
      </c>
      <c r="G618" s="240"/>
      <c r="H618" s="243">
        <v>228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223</v>
      </c>
      <c r="AU618" s="249" t="s">
        <v>90</v>
      </c>
      <c r="AV618" s="13" t="s">
        <v>162</v>
      </c>
      <c r="AW618" s="13" t="s">
        <v>38</v>
      </c>
      <c r="AX618" s="13" t="s">
        <v>90</v>
      </c>
      <c r="AY618" s="249" t="s">
        <v>154</v>
      </c>
    </row>
    <row r="619" spans="1:65" s="2" customFormat="1" ht="24.15" customHeight="1">
      <c r="A619" s="37"/>
      <c r="B619" s="38"/>
      <c r="C619" s="210" t="s">
        <v>1481</v>
      </c>
      <c r="D619" s="210" t="s">
        <v>155</v>
      </c>
      <c r="E619" s="211" t="s">
        <v>1482</v>
      </c>
      <c r="F619" s="212" t="s">
        <v>1483</v>
      </c>
      <c r="G619" s="213" t="s">
        <v>253</v>
      </c>
      <c r="H619" s="214">
        <v>43.72</v>
      </c>
      <c r="I619" s="215"/>
      <c r="J619" s="216">
        <f>ROUND(I619*H619,2)</f>
        <v>0</v>
      </c>
      <c r="K619" s="217"/>
      <c r="L619" s="43"/>
      <c r="M619" s="218" t="s">
        <v>1</v>
      </c>
      <c r="N619" s="219" t="s">
        <v>47</v>
      </c>
      <c r="O619" s="90"/>
      <c r="P619" s="220">
        <f>O619*H619</f>
        <v>0</v>
      </c>
      <c r="Q619" s="220">
        <v>5E-05</v>
      </c>
      <c r="R619" s="220">
        <f>Q619*H619</f>
        <v>0.002186</v>
      </c>
      <c r="S619" s="220">
        <v>0</v>
      </c>
      <c r="T619" s="221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22" t="s">
        <v>153</v>
      </c>
      <c r="AT619" s="222" t="s">
        <v>155</v>
      </c>
      <c r="AU619" s="222" t="s">
        <v>90</v>
      </c>
      <c r="AY619" s="15" t="s">
        <v>154</v>
      </c>
      <c r="BE619" s="223">
        <f>IF(N619="základní",J619,0)</f>
        <v>0</v>
      </c>
      <c r="BF619" s="223">
        <f>IF(N619="snížená",J619,0)</f>
        <v>0</v>
      </c>
      <c r="BG619" s="223">
        <f>IF(N619="zákl. přenesená",J619,0)</f>
        <v>0</v>
      </c>
      <c r="BH619" s="223">
        <f>IF(N619="sníž. přenesená",J619,0)</f>
        <v>0</v>
      </c>
      <c r="BI619" s="223">
        <f>IF(N619="nulová",J619,0)</f>
        <v>0</v>
      </c>
      <c r="BJ619" s="15" t="s">
        <v>90</v>
      </c>
      <c r="BK619" s="223">
        <f>ROUND(I619*H619,2)</f>
        <v>0</v>
      </c>
      <c r="BL619" s="15" t="s">
        <v>153</v>
      </c>
      <c r="BM619" s="222" t="s">
        <v>1484</v>
      </c>
    </row>
    <row r="620" spans="1:47" s="2" customFormat="1" ht="12">
      <c r="A620" s="37"/>
      <c r="B620" s="38"/>
      <c r="C620" s="39"/>
      <c r="D620" s="224" t="s">
        <v>160</v>
      </c>
      <c r="E620" s="39"/>
      <c r="F620" s="225" t="s">
        <v>1485</v>
      </c>
      <c r="G620" s="39"/>
      <c r="H620" s="39"/>
      <c r="I620" s="226"/>
      <c r="J620" s="39"/>
      <c r="K620" s="39"/>
      <c r="L620" s="43"/>
      <c r="M620" s="227"/>
      <c r="N620" s="228"/>
      <c r="O620" s="90"/>
      <c r="P620" s="90"/>
      <c r="Q620" s="90"/>
      <c r="R620" s="90"/>
      <c r="S620" s="90"/>
      <c r="T620" s="91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T620" s="15" t="s">
        <v>160</v>
      </c>
      <c r="AU620" s="15" t="s">
        <v>90</v>
      </c>
    </row>
    <row r="621" spans="1:51" s="13" customFormat="1" ht="12">
      <c r="A621" s="13"/>
      <c r="B621" s="239"/>
      <c r="C621" s="240"/>
      <c r="D621" s="224" t="s">
        <v>223</v>
      </c>
      <c r="E621" s="241" t="s">
        <v>1486</v>
      </c>
      <c r="F621" s="242" t="s">
        <v>1487</v>
      </c>
      <c r="G621" s="240"/>
      <c r="H621" s="243">
        <v>19.4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9" t="s">
        <v>223</v>
      </c>
      <c r="AU621" s="249" t="s">
        <v>90</v>
      </c>
      <c r="AV621" s="13" t="s">
        <v>162</v>
      </c>
      <c r="AW621" s="13" t="s">
        <v>38</v>
      </c>
      <c r="AX621" s="13" t="s">
        <v>82</v>
      </c>
      <c r="AY621" s="249" t="s">
        <v>154</v>
      </c>
    </row>
    <row r="622" spans="1:51" s="13" customFormat="1" ht="12">
      <c r="A622" s="13"/>
      <c r="B622" s="239"/>
      <c r="C622" s="240"/>
      <c r="D622" s="224" t="s">
        <v>223</v>
      </c>
      <c r="E622" s="241" t="s">
        <v>1488</v>
      </c>
      <c r="F622" s="242" t="s">
        <v>1489</v>
      </c>
      <c r="G622" s="240"/>
      <c r="H622" s="243">
        <v>24.32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9" t="s">
        <v>223</v>
      </c>
      <c r="AU622" s="249" t="s">
        <v>90</v>
      </c>
      <c r="AV622" s="13" t="s">
        <v>162</v>
      </c>
      <c r="AW622" s="13" t="s">
        <v>38</v>
      </c>
      <c r="AX622" s="13" t="s">
        <v>82</v>
      </c>
      <c r="AY622" s="249" t="s">
        <v>154</v>
      </c>
    </row>
    <row r="623" spans="1:51" s="13" customFormat="1" ht="12">
      <c r="A623" s="13"/>
      <c r="B623" s="239"/>
      <c r="C623" s="240"/>
      <c r="D623" s="224" t="s">
        <v>223</v>
      </c>
      <c r="E623" s="241" t="s">
        <v>1490</v>
      </c>
      <c r="F623" s="242" t="s">
        <v>1491</v>
      </c>
      <c r="G623" s="240"/>
      <c r="H623" s="243">
        <v>43.72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9" t="s">
        <v>223</v>
      </c>
      <c r="AU623" s="249" t="s">
        <v>90</v>
      </c>
      <c r="AV623" s="13" t="s">
        <v>162</v>
      </c>
      <c r="AW623" s="13" t="s">
        <v>38</v>
      </c>
      <c r="AX623" s="13" t="s">
        <v>90</v>
      </c>
      <c r="AY623" s="249" t="s">
        <v>154</v>
      </c>
    </row>
    <row r="624" spans="1:65" s="2" customFormat="1" ht="24.15" customHeight="1">
      <c r="A624" s="37"/>
      <c r="B624" s="38"/>
      <c r="C624" s="210" t="s">
        <v>1492</v>
      </c>
      <c r="D624" s="210" t="s">
        <v>155</v>
      </c>
      <c r="E624" s="211" t="s">
        <v>1493</v>
      </c>
      <c r="F624" s="212" t="s">
        <v>1494</v>
      </c>
      <c r="G624" s="213" t="s">
        <v>253</v>
      </c>
      <c r="H624" s="214">
        <v>532.7</v>
      </c>
      <c r="I624" s="215"/>
      <c r="J624" s="216">
        <f>ROUND(I624*H624,2)</f>
        <v>0</v>
      </c>
      <c r="K624" s="217"/>
      <c r="L624" s="43"/>
      <c r="M624" s="218" t="s">
        <v>1</v>
      </c>
      <c r="N624" s="219" t="s">
        <v>47</v>
      </c>
      <c r="O624" s="90"/>
      <c r="P624" s="220">
        <f>O624*H624</f>
        <v>0</v>
      </c>
      <c r="Q624" s="220">
        <v>0.00018</v>
      </c>
      <c r="R624" s="220">
        <f>Q624*H624</f>
        <v>0.09588600000000001</v>
      </c>
      <c r="S624" s="220">
        <v>0</v>
      </c>
      <c r="T624" s="221">
        <f>S624*H624</f>
        <v>0</v>
      </c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R624" s="222" t="s">
        <v>153</v>
      </c>
      <c r="AT624" s="222" t="s">
        <v>155</v>
      </c>
      <c r="AU624" s="222" t="s">
        <v>90</v>
      </c>
      <c r="AY624" s="15" t="s">
        <v>154</v>
      </c>
      <c r="BE624" s="223">
        <f>IF(N624="základní",J624,0)</f>
        <v>0</v>
      </c>
      <c r="BF624" s="223">
        <f>IF(N624="snížená",J624,0)</f>
        <v>0</v>
      </c>
      <c r="BG624" s="223">
        <f>IF(N624="zákl. přenesená",J624,0)</f>
        <v>0</v>
      </c>
      <c r="BH624" s="223">
        <f>IF(N624="sníž. přenesená",J624,0)</f>
        <v>0</v>
      </c>
      <c r="BI624" s="223">
        <f>IF(N624="nulová",J624,0)</f>
        <v>0</v>
      </c>
      <c r="BJ624" s="15" t="s">
        <v>90</v>
      </c>
      <c r="BK624" s="223">
        <f>ROUND(I624*H624,2)</f>
        <v>0</v>
      </c>
      <c r="BL624" s="15" t="s">
        <v>153</v>
      </c>
      <c r="BM624" s="222" t="s">
        <v>1495</v>
      </c>
    </row>
    <row r="625" spans="1:51" s="13" customFormat="1" ht="12">
      <c r="A625" s="13"/>
      <c r="B625" s="239"/>
      <c r="C625" s="240"/>
      <c r="D625" s="224" t="s">
        <v>223</v>
      </c>
      <c r="E625" s="241" t="s">
        <v>1496</v>
      </c>
      <c r="F625" s="242" t="s">
        <v>1497</v>
      </c>
      <c r="G625" s="240"/>
      <c r="H625" s="243">
        <v>532.7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9" t="s">
        <v>223</v>
      </c>
      <c r="AU625" s="249" t="s">
        <v>90</v>
      </c>
      <c r="AV625" s="13" t="s">
        <v>162</v>
      </c>
      <c r="AW625" s="13" t="s">
        <v>38</v>
      </c>
      <c r="AX625" s="13" t="s">
        <v>90</v>
      </c>
      <c r="AY625" s="249" t="s">
        <v>154</v>
      </c>
    </row>
    <row r="626" spans="1:65" s="2" customFormat="1" ht="14.4" customHeight="1">
      <c r="A626" s="37"/>
      <c r="B626" s="38"/>
      <c r="C626" s="255" t="s">
        <v>1498</v>
      </c>
      <c r="D626" s="255" t="s">
        <v>253</v>
      </c>
      <c r="E626" s="256" t="s">
        <v>1499</v>
      </c>
      <c r="F626" s="257" t="s">
        <v>1500</v>
      </c>
      <c r="G626" s="258" t="s">
        <v>538</v>
      </c>
      <c r="H626" s="259">
        <v>0.557</v>
      </c>
      <c r="I626" s="260"/>
      <c r="J626" s="261">
        <f>ROUND(I626*H626,2)</f>
        <v>0</v>
      </c>
      <c r="K626" s="262"/>
      <c r="L626" s="263"/>
      <c r="M626" s="264" t="s">
        <v>1</v>
      </c>
      <c r="N626" s="265" t="s">
        <v>47</v>
      </c>
      <c r="O626" s="90"/>
      <c r="P626" s="220">
        <f>O626*H626</f>
        <v>0</v>
      </c>
      <c r="Q626" s="220">
        <v>0.001</v>
      </c>
      <c r="R626" s="220">
        <f>Q626*H626</f>
        <v>0.0005570000000000001</v>
      </c>
      <c r="S626" s="220">
        <v>0</v>
      </c>
      <c r="T626" s="221">
        <f>S626*H626</f>
        <v>0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222" t="s">
        <v>192</v>
      </c>
      <c r="AT626" s="222" t="s">
        <v>253</v>
      </c>
      <c r="AU626" s="222" t="s">
        <v>90</v>
      </c>
      <c r="AY626" s="15" t="s">
        <v>154</v>
      </c>
      <c r="BE626" s="223">
        <f>IF(N626="základní",J626,0)</f>
        <v>0</v>
      </c>
      <c r="BF626" s="223">
        <f>IF(N626="snížená",J626,0)</f>
        <v>0</v>
      </c>
      <c r="BG626" s="223">
        <f>IF(N626="zákl. přenesená",J626,0)</f>
        <v>0</v>
      </c>
      <c r="BH626" s="223">
        <f>IF(N626="sníž. přenesená",J626,0)</f>
        <v>0</v>
      </c>
      <c r="BI626" s="223">
        <f>IF(N626="nulová",J626,0)</f>
        <v>0</v>
      </c>
      <c r="BJ626" s="15" t="s">
        <v>90</v>
      </c>
      <c r="BK626" s="223">
        <f>ROUND(I626*H626,2)</f>
        <v>0</v>
      </c>
      <c r="BL626" s="15" t="s">
        <v>153</v>
      </c>
      <c r="BM626" s="222" t="s">
        <v>1501</v>
      </c>
    </row>
    <row r="627" spans="1:51" s="13" customFormat="1" ht="12">
      <c r="A627" s="13"/>
      <c r="B627" s="239"/>
      <c r="C627" s="240"/>
      <c r="D627" s="224" t="s">
        <v>223</v>
      </c>
      <c r="E627" s="241" t="s">
        <v>1502</v>
      </c>
      <c r="F627" s="242" t="s">
        <v>1503</v>
      </c>
      <c r="G627" s="240"/>
      <c r="H627" s="243">
        <v>0.557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9" t="s">
        <v>223</v>
      </c>
      <c r="AU627" s="249" t="s">
        <v>90</v>
      </c>
      <c r="AV627" s="13" t="s">
        <v>162</v>
      </c>
      <c r="AW627" s="13" t="s">
        <v>38</v>
      </c>
      <c r="AX627" s="13" t="s">
        <v>90</v>
      </c>
      <c r="AY627" s="249" t="s">
        <v>154</v>
      </c>
    </row>
    <row r="628" spans="1:65" s="2" customFormat="1" ht="24.15" customHeight="1">
      <c r="A628" s="37"/>
      <c r="B628" s="38"/>
      <c r="C628" s="210" t="s">
        <v>1504</v>
      </c>
      <c r="D628" s="210" t="s">
        <v>155</v>
      </c>
      <c r="E628" s="211" t="s">
        <v>1505</v>
      </c>
      <c r="F628" s="212" t="s">
        <v>1506</v>
      </c>
      <c r="G628" s="213" t="s">
        <v>593</v>
      </c>
      <c r="H628" s="214">
        <v>8</v>
      </c>
      <c r="I628" s="215"/>
      <c r="J628" s="216">
        <f>ROUND(I628*H628,2)</f>
        <v>0</v>
      </c>
      <c r="K628" s="217"/>
      <c r="L628" s="43"/>
      <c r="M628" s="218" t="s">
        <v>1</v>
      </c>
      <c r="N628" s="219" t="s">
        <v>47</v>
      </c>
      <c r="O628" s="90"/>
      <c r="P628" s="220">
        <f>O628*H628</f>
        <v>0</v>
      </c>
      <c r="Q628" s="220">
        <v>0.00116</v>
      </c>
      <c r="R628" s="220">
        <f>Q628*H628</f>
        <v>0.00928</v>
      </c>
      <c r="S628" s="220">
        <v>0</v>
      </c>
      <c r="T628" s="221">
        <f>S628*H628</f>
        <v>0</v>
      </c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R628" s="222" t="s">
        <v>153</v>
      </c>
      <c r="AT628" s="222" t="s">
        <v>155</v>
      </c>
      <c r="AU628" s="222" t="s">
        <v>90</v>
      </c>
      <c r="AY628" s="15" t="s">
        <v>154</v>
      </c>
      <c r="BE628" s="223">
        <f>IF(N628="základní",J628,0)</f>
        <v>0</v>
      </c>
      <c r="BF628" s="223">
        <f>IF(N628="snížená",J628,0)</f>
        <v>0</v>
      </c>
      <c r="BG628" s="223">
        <f>IF(N628="zákl. přenesená",J628,0)</f>
        <v>0</v>
      </c>
      <c r="BH628" s="223">
        <f>IF(N628="sníž. přenesená",J628,0)</f>
        <v>0</v>
      </c>
      <c r="BI628" s="223">
        <f>IF(N628="nulová",J628,0)</f>
        <v>0</v>
      </c>
      <c r="BJ628" s="15" t="s">
        <v>90</v>
      </c>
      <c r="BK628" s="223">
        <f>ROUND(I628*H628,2)</f>
        <v>0</v>
      </c>
      <c r="BL628" s="15" t="s">
        <v>153</v>
      </c>
      <c r="BM628" s="222" t="s">
        <v>1507</v>
      </c>
    </row>
    <row r="629" spans="1:51" s="13" customFormat="1" ht="12">
      <c r="A629" s="13"/>
      <c r="B629" s="239"/>
      <c r="C629" s="240"/>
      <c r="D629" s="224" t="s">
        <v>223</v>
      </c>
      <c r="E629" s="241" t="s">
        <v>1508</v>
      </c>
      <c r="F629" s="242" t="s">
        <v>1509</v>
      </c>
      <c r="G629" s="240"/>
      <c r="H629" s="243">
        <v>8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9" t="s">
        <v>223</v>
      </c>
      <c r="AU629" s="249" t="s">
        <v>90</v>
      </c>
      <c r="AV629" s="13" t="s">
        <v>162</v>
      </c>
      <c r="AW629" s="13" t="s">
        <v>38</v>
      </c>
      <c r="AX629" s="13" t="s">
        <v>90</v>
      </c>
      <c r="AY629" s="249" t="s">
        <v>154</v>
      </c>
    </row>
    <row r="630" spans="1:65" s="2" customFormat="1" ht="24.15" customHeight="1">
      <c r="A630" s="37"/>
      <c r="B630" s="38"/>
      <c r="C630" s="255" t="s">
        <v>1510</v>
      </c>
      <c r="D630" s="255" t="s">
        <v>253</v>
      </c>
      <c r="E630" s="256" t="s">
        <v>1511</v>
      </c>
      <c r="F630" s="257" t="s">
        <v>1512</v>
      </c>
      <c r="G630" s="258" t="s">
        <v>593</v>
      </c>
      <c r="H630" s="259">
        <v>8</v>
      </c>
      <c r="I630" s="260"/>
      <c r="J630" s="261">
        <f>ROUND(I630*H630,2)</f>
        <v>0</v>
      </c>
      <c r="K630" s="262"/>
      <c r="L630" s="263"/>
      <c r="M630" s="264" t="s">
        <v>1</v>
      </c>
      <c r="N630" s="265" t="s">
        <v>47</v>
      </c>
      <c r="O630" s="90"/>
      <c r="P630" s="220">
        <f>O630*H630</f>
        <v>0</v>
      </c>
      <c r="Q630" s="220">
        <v>0.0566</v>
      </c>
      <c r="R630" s="220">
        <f>Q630*H630</f>
        <v>0.4528</v>
      </c>
      <c r="S630" s="220">
        <v>0</v>
      </c>
      <c r="T630" s="221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222" t="s">
        <v>192</v>
      </c>
      <c r="AT630" s="222" t="s">
        <v>253</v>
      </c>
      <c r="AU630" s="222" t="s">
        <v>90</v>
      </c>
      <c r="AY630" s="15" t="s">
        <v>154</v>
      </c>
      <c r="BE630" s="223">
        <f>IF(N630="základní",J630,0)</f>
        <v>0</v>
      </c>
      <c r="BF630" s="223">
        <f>IF(N630="snížená",J630,0)</f>
        <v>0</v>
      </c>
      <c r="BG630" s="223">
        <f>IF(N630="zákl. přenesená",J630,0)</f>
        <v>0</v>
      </c>
      <c r="BH630" s="223">
        <f>IF(N630="sníž. přenesená",J630,0)</f>
        <v>0</v>
      </c>
      <c r="BI630" s="223">
        <f>IF(N630="nulová",J630,0)</f>
        <v>0</v>
      </c>
      <c r="BJ630" s="15" t="s">
        <v>90</v>
      </c>
      <c r="BK630" s="223">
        <f>ROUND(I630*H630,2)</f>
        <v>0</v>
      </c>
      <c r="BL630" s="15" t="s">
        <v>153</v>
      </c>
      <c r="BM630" s="222" t="s">
        <v>1513</v>
      </c>
    </row>
    <row r="631" spans="1:65" s="2" customFormat="1" ht="14.4" customHeight="1">
      <c r="A631" s="37"/>
      <c r="B631" s="38"/>
      <c r="C631" s="210" t="s">
        <v>1514</v>
      </c>
      <c r="D631" s="210" t="s">
        <v>155</v>
      </c>
      <c r="E631" s="211" t="s">
        <v>1515</v>
      </c>
      <c r="F631" s="212" t="s">
        <v>1516</v>
      </c>
      <c r="G631" s="213" t="s">
        <v>253</v>
      </c>
      <c r="H631" s="214">
        <v>32</v>
      </c>
      <c r="I631" s="215"/>
      <c r="J631" s="216">
        <f>ROUND(I631*H631,2)</f>
        <v>0</v>
      </c>
      <c r="K631" s="217"/>
      <c r="L631" s="43"/>
      <c r="M631" s="218" t="s">
        <v>1</v>
      </c>
      <c r="N631" s="219" t="s">
        <v>47</v>
      </c>
      <c r="O631" s="90"/>
      <c r="P631" s="220">
        <f>O631*H631</f>
        <v>0</v>
      </c>
      <c r="Q631" s="220">
        <v>0.00445</v>
      </c>
      <c r="R631" s="220">
        <f>Q631*H631</f>
        <v>0.1424</v>
      </c>
      <c r="S631" s="220">
        <v>0.00445</v>
      </c>
      <c r="T631" s="221">
        <f>S631*H631</f>
        <v>0.1424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R631" s="222" t="s">
        <v>153</v>
      </c>
      <c r="AT631" s="222" t="s">
        <v>155</v>
      </c>
      <c r="AU631" s="222" t="s">
        <v>90</v>
      </c>
      <c r="AY631" s="15" t="s">
        <v>154</v>
      </c>
      <c r="BE631" s="223">
        <f>IF(N631="základní",J631,0)</f>
        <v>0</v>
      </c>
      <c r="BF631" s="223">
        <f>IF(N631="snížená",J631,0)</f>
        <v>0</v>
      </c>
      <c r="BG631" s="223">
        <f>IF(N631="zákl. přenesená",J631,0)</f>
        <v>0</v>
      </c>
      <c r="BH631" s="223">
        <f>IF(N631="sníž. přenesená",J631,0)</f>
        <v>0</v>
      </c>
      <c r="BI631" s="223">
        <f>IF(N631="nulová",J631,0)</f>
        <v>0</v>
      </c>
      <c r="BJ631" s="15" t="s">
        <v>90</v>
      </c>
      <c r="BK631" s="223">
        <f>ROUND(I631*H631,2)</f>
        <v>0</v>
      </c>
      <c r="BL631" s="15" t="s">
        <v>153</v>
      </c>
      <c r="BM631" s="222" t="s">
        <v>1517</v>
      </c>
    </row>
    <row r="632" spans="1:47" s="2" customFormat="1" ht="12">
      <c r="A632" s="37"/>
      <c r="B632" s="38"/>
      <c r="C632" s="39"/>
      <c r="D632" s="224" t="s">
        <v>160</v>
      </c>
      <c r="E632" s="39"/>
      <c r="F632" s="225" t="s">
        <v>1518</v>
      </c>
      <c r="G632" s="39"/>
      <c r="H632" s="39"/>
      <c r="I632" s="226"/>
      <c r="J632" s="39"/>
      <c r="K632" s="39"/>
      <c r="L632" s="43"/>
      <c r="M632" s="227"/>
      <c r="N632" s="228"/>
      <c r="O632" s="90"/>
      <c r="P632" s="90"/>
      <c r="Q632" s="90"/>
      <c r="R632" s="90"/>
      <c r="S632" s="90"/>
      <c r="T632" s="91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T632" s="15" t="s">
        <v>160</v>
      </c>
      <c r="AU632" s="15" t="s">
        <v>90</v>
      </c>
    </row>
    <row r="633" spans="1:51" s="13" customFormat="1" ht="12">
      <c r="A633" s="13"/>
      <c r="B633" s="239"/>
      <c r="C633" s="240"/>
      <c r="D633" s="224" t="s">
        <v>223</v>
      </c>
      <c r="E633" s="241" t="s">
        <v>1519</v>
      </c>
      <c r="F633" s="242" t="s">
        <v>1520</v>
      </c>
      <c r="G633" s="240"/>
      <c r="H633" s="243">
        <v>32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9" t="s">
        <v>223</v>
      </c>
      <c r="AU633" s="249" t="s">
        <v>90</v>
      </c>
      <c r="AV633" s="13" t="s">
        <v>162</v>
      </c>
      <c r="AW633" s="13" t="s">
        <v>38</v>
      </c>
      <c r="AX633" s="13" t="s">
        <v>90</v>
      </c>
      <c r="AY633" s="249" t="s">
        <v>154</v>
      </c>
    </row>
    <row r="634" spans="1:65" s="2" customFormat="1" ht="62.7" customHeight="1">
      <c r="A634" s="37"/>
      <c r="B634" s="38"/>
      <c r="C634" s="210" t="s">
        <v>1521</v>
      </c>
      <c r="D634" s="210" t="s">
        <v>155</v>
      </c>
      <c r="E634" s="211" t="s">
        <v>1522</v>
      </c>
      <c r="F634" s="212" t="s">
        <v>1523</v>
      </c>
      <c r="G634" s="213" t="s">
        <v>220</v>
      </c>
      <c r="H634" s="214">
        <v>27.2</v>
      </c>
      <c r="I634" s="215"/>
      <c r="J634" s="216">
        <f>ROUND(I634*H634,2)</f>
        <v>0</v>
      </c>
      <c r="K634" s="217"/>
      <c r="L634" s="43"/>
      <c r="M634" s="218" t="s">
        <v>1</v>
      </c>
      <c r="N634" s="219" t="s">
        <v>47</v>
      </c>
      <c r="O634" s="90"/>
      <c r="P634" s="220">
        <f>O634*H634</f>
        <v>0</v>
      </c>
      <c r="Q634" s="220">
        <v>0</v>
      </c>
      <c r="R634" s="220">
        <f>Q634*H634</f>
        <v>0</v>
      </c>
      <c r="S634" s="220">
        <v>0.018</v>
      </c>
      <c r="T634" s="221">
        <f>S634*H634</f>
        <v>0.4895999999999999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222" t="s">
        <v>153</v>
      </c>
      <c r="AT634" s="222" t="s">
        <v>155</v>
      </c>
      <c r="AU634" s="222" t="s">
        <v>90</v>
      </c>
      <c r="AY634" s="15" t="s">
        <v>154</v>
      </c>
      <c r="BE634" s="223">
        <f>IF(N634="základní",J634,0)</f>
        <v>0</v>
      </c>
      <c r="BF634" s="223">
        <f>IF(N634="snížená",J634,0)</f>
        <v>0</v>
      </c>
      <c r="BG634" s="223">
        <f>IF(N634="zákl. přenesená",J634,0)</f>
        <v>0</v>
      </c>
      <c r="BH634" s="223">
        <f>IF(N634="sníž. přenesená",J634,0)</f>
        <v>0</v>
      </c>
      <c r="BI634" s="223">
        <f>IF(N634="nulová",J634,0)</f>
        <v>0</v>
      </c>
      <c r="BJ634" s="15" t="s">
        <v>90</v>
      </c>
      <c r="BK634" s="223">
        <f>ROUND(I634*H634,2)</f>
        <v>0</v>
      </c>
      <c r="BL634" s="15" t="s">
        <v>153</v>
      </c>
      <c r="BM634" s="222" t="s">
        <v>1524</v>
      </c>
    </row>
    <row r="635" spans="1:51" s="13" customFormat="1" ht="12">
      <c r="A635" s="13"/>
      <c r="B635" s="239"/>
      <c r="C635" s="240"/>
      <c r="D635" s="224" t="s">
        <v>223</v>
      </c>
      <c r="E635" s="241" t="s">
        <v>1525</v>
      </c>
      <c r="F635" s="242" t="s">
        <v>1089</v>
      </c>
      <c r="G635" s="240"/>
      <c r="H635" s="243">
        <v>27.2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9" t="s">
        <v>223</v>
      </c>
      <c r="AU635" s="249" t="s">
        <v>90</v>
      </c>
      <c r="AV635" s="13" t="s">
        <v>162</v>
      </c>
      <c r="AW635" s="13" t="s">
        <v>38</v>
      </c>
      <c r="AX635" s="13" t="s">
        <v>90</v>
      </c>
      <c r="AY635" s="249" t="s">
        <v>154</v>
      </c>
    </row>
    <row r="636" spans="1:65" s="2" customFormat="1" ht="24.15" customHeight="1">
      <c r="A636" s="37"/>
      <c r="B636" s="38"/>
      <c r="C636" s="210" t="s">
        <v>1526</v>
      </c>
      <c r="D636" s="210" t="s">
        <v>155</v>
      </c>
      <c r="E636" s="211" t="s">
        <v>1527</v>
      </c>
      <c r="F636" s="212" t="s">
        <v>1528</v>
      </c>
      <c r="G636" s="213" t="s">
        <v>253</v>
      </c>
      <c r="H636" s="214">
        <v>838.74</v>
      </c>
      <c r="I636" s="215"/>
      <c r="J636" s="216">
        <f>ROUND(I636*H636,2)</f>
        <v>0</v>
      </c>
      <c r="K636" s="217"/>
      <c r="L636" s="43"/>
      <c r="M636" s="218" t="s">
        <v>1</v>
      </c>
      <c r="N636" s="219" t="s">
        <v>47</v>
      </c>
      <c r="O636" s="90"/>
      <c r="P636" s="220">
        <f>O636*H636</f>
        <v>0</v>
      </c>
      <c r="Q636" s="220">
        <v>0.0269</v>
      </c>
      <c r="R636" s="220">
        <f>Q636*H636</f>
        <v>22.562106</v>
      </c>
      <c r="S636" s="220">
        <v>0</v>
      </c>
      <c r="T636" s="221">
        <f>S636*H636</f>
        <v>0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222" t="s">
        <v>153</v>
      </c>
      <c r="AT636" s="222" t="s">
        <v>155</v>
      </c>
      <c r="AU636" s="222" t="s">
        <v>90</v>
      </c>
      <c r="AY636" s="15" t="s">
        <v>154</v>
      </c>
      <c r="BE636" s="223">
        <f>IF(N636="základní",J636,0)</f>
        <v>0</v>
      </c>
      <c r="BF636" s="223">
        <f>IF(N636="snížená",J636,0)</f>
        <v>0</v>
      </c>
      <c r="BG636" s="223">
        <f>IF(N636="zákl. přenesená",J636,0)</f>
        <v>0</v>
      </c>
      <c r="BH636" s="223">
        <f>IF(N636="sníž. přenesená",J636,0)</f>
        <v>0</v>
      </c>
      <c r="BI636" s="223">
        <f>IF(N636="nulová",J636,0)</f>
        <v>0</v>
      </c>
      <c r="BJ636" s="15" t="s">
        <v>90</v>
      </c>
      <c r="BK636" s="223">
        <f>ROUND(I636*H636,2)</f>
        <v>0</v>
      </c>
      <c r="BL636" s="15" t="s">
        <v>153</v>
      </c>
      <c r="BM636" s="222" t="s">
        <v>1529</v>
      </c>
    </row>
    <row r="637" spans="1:47" s="2" customFormat="1" ht="12">
      <c r="A637" s="37"/>
      <c r="B637" s="38"/>
      <c r="C637" s="39"/>
      <c r="D637" s="224" t="s">
        <v>160</v>
      </c>
      <c r="E637" s="39"/>
      <c r="F637" s="225" t="s">
        <v>1530</v>
      </c>
      <c r="G637" s="39"/>
      <c r="H637" s="39"/>
      <c r="I637" s="226"/>
      <c r="J637" s="39"/>
      <c r="K637" s="39"/>
      <c r="L637" s="43"/>
      <c r="M637" s="227"/>
      <c r="N637" s="228"/>
      <c r="O637" s="90"/>
      <c r="P637" s="90"/>
      <c r="Q637" s="90"/>
      <c r="R637" s="90"/>
      <c r="S637" s="90"/>
      <c r="T637" s="91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15" t="s">
        <v>160</v>
      </c>
      <c r="AU637" s="15" t="s">
        <v>90</v>
      </c>
    </row>
    <row r="638" spans="1:51" s="12" customFormat="1" ht="12">
      <c r="A638" s="12"/>
      <c r="B638" s="229"/>
      <c r="C638" s="230"/>
      <c r="D638" s="224" t="s">
        <v>223</v>
      </c>
      <c r="E638" s="231" t="s">
        <v>1</v>
      </c>
      <c r="F638" s="232" t="s">
        <v>1531</v>
      </c>
      <c r="G638" s="230"/>
      <c r="H638" s="231" t="s">
        <v>1</v>
      </c>
      <c r="I638" s="233"/>
      <c r="J638" s="230"/>
      <c r="K638" s="230"/>
      <c r="L638" s="234"/>
      <c r="M638" s="235"/>
      <c r="N638" s="236"/>
      <c r="O638" s="236"/>
      <c r="P638" s="236"/>
      <c r="Q638" s="236"/>
      <c r="R638" s="236"/>
      <c r="S638" s="236"/>
      <c r="T638" s="237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T638" s="238" t="s">
        <v>223</v>
      </c>
      <c r="AU638" s="238" t="s">
        <v>90</v>
      </c>
      <c r="AV638" s="12" t="s">
        <v>90</v>
      </c>
      <c r="AW638" s="12" t="s">
        <v>38</v>
      </c>
      <c r="AX638" s="12" t="s">
        <v>82</v>
      </c>
      <c r="AY638" s="238" t="s">
        <v>154</v>
      </c>
    </row>
    <row r="639" spans="1:51" s="13" customFormat="1" ht="12">
      <c r="A639" s="13"/>
      <c r="B639" s="239"/>
      <c r="C639" s="240"/>
      <c r="D639" s="224" t="s">
        <v>223</v>
      </c>
      <c r="E639" s="241" t="s">
        <v>1532</v>
      </c>
      <c r="F639" s="242" t="s">
        <v>1533</v>
      </c>
      <c r="G639" s="240"/>
      <c r="H639" s="243">
        <v>135.84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9" t="s">
        <v>223</v>
      </c>
      <c r="AU639" s="249" t="s">
        <v>90</v>
      </c>
      <c r="AV639" s="13" t="s">
        <v>162</v>
      </c>
      <c r="AW639" s="13" t="s">
        <v>38</v>
      </c>
      <c r="AX639" s="13" t="s">
        <v>82</v>
      </c>
      <c r="AY639" s="249" t="s">
        <v>154</v>
      </c>
    </row>
    <row r="640" spans="1:51" s="12" customFormat="1" ht="12">
      <c r="A640" s="12"/>
      <c r="B640" s="229"/>
      <c r="C640" s="230"/>
      <c r="D640" s="224" t="s">
        <v>223</v>
      </c>
      <c r="E640" s="231" t="s">
        <v>1</v>
      </c>
      <c r="F640" s="232" t="s">
        <v>1534</v>
      </c>
      <c r="G640" s="230"/>
      <c r="H640" s="231" t="s">
        <v>1</v>
      </c>
      <c r="I640" s="233"/>
      <c r="J640" s="230"/>
      <c r="K640" s="230"/>
      <c r="L640" s="234"/>
      <c r="M640" s="235"/>
      <c r="N640" s="236"/>
      <c r="O640" s="236"/>
      <c r="P640" s="236"/>
      <c r="Q640" s="236"/>
      <c r="R640" s="236"/>
      <c r="S640" s="236"/>
      <c r="T640" s="237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T640" s="238" t="s">
        <v>223</v>
      </c>
      <c r="AU640" s="238" t="s">
        <v>90</v>
      </c>
      <c r="AV640" s="12" t="s">
        <v>90</v>
      </c>
      <c r="AW640" s="12" t="s">
        <v>38</v>
      </c>
      <c r="AX640" s="12" t="s">
        <v>82</v>
      </c>
      <c r="AY640" s="238" t="s">
        <v>154</v>
      </c>
    </row>
    <row r="641" spans="1:51" s="13" customFormat="1" ht="12">
      <c r="A641" s="13"/>
      <c r="B641" s="239"/>
      <c r="C641" s="240"/>
      <c r="D641" s="224" t="s">
        <v>223</v>
      </c>
      <c r="E641" s="241" t="s">
        <v>1535</v>
      </c>
      <c r="F641" s="242" t="s">
        <v>1536</v>
      </c>
      <c r="G641" s="240"/>
      <c r="H641" s="243">
        <v>528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9" t="s">
        <v>223</v>
      </c>
      <c r="AU641" s="249" t="s">
        <v>90</v>
      </c>
      <c r="AV641" s="13" t="s">
        <v>162</v>
      </c>
      <c r="AW641" s="13" t="s">
        <v>38</v>
      </c>
      <c r="AX641" s="13" t="s">
        <v>82</v>
      </c>
      <c r="AY641" s="249" t="s">
        <v>154</v>
      </c>
    </row>
    <row r="642" spans="1:51" s="13" customFormat="1" ht="12">
      <c r="A642" s="13"/>
      <c r="B642" s="239"/>
      <c r="C642" s="240"/>
      <c r="D642" s="224" t="s">
        <v>223</v>
      </c>
      <c r="E642" s="241" t="s">
        <v>1537</v>
      </c>
      <c r="F642" s="242" t="s">
        <v>1538</v>
      </c>
      <c r="G642" s="240"/>
      <c r="H642" s="243">
        <v>46.8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9" t="s">
        <v>223</v>
      </c>
      <c r="AU642" s="249" t="s">
        <v>90</v>
      </c>
      <c r="AV642" s="13" t="s">
        <v>162</v>
      </c>
      <c r="AW642" s="13" t="s">
        <v>38</v>
      </c>
      <c r="AX642" s="13" t="s">
        <v>82</v>
      </c>
      <c r="AY642" s="249" t="s">
        <v>154</v>
      </c>
    </row>
    <row r="643" spans="1:51" s="12" customFormat="1" ht="12">
      <c r="A643" s="12"/>
      <c r="B643" s="229"/>
      <c r="C643" s="230"/>
      <c r="D643" s="224" t="s">
        <v>223</v>
      </c>
      <c r="E643" s="231" t="s">
        <v>1</v>
      </c>
      <c r="F643" s="232" t="s">
        <v>1539</v>
      </c>
      <c r="G643" s="230"/>
      <c r="H643" s="231" t="s">
        <v>1</v>
      </c>
      <c r="I643" s="233"/>
      <c r="J643" s="230"/>
      <c r="K643" s="230"/>
      <c r="L643" s="234"/>
      <c r="M643" s="235"/>
      <c r="N643" s="236"/>
      <c r="O643" s="236"/>
      <c r="P643" s="236"/>
      <c r="Q643" s="236"/>
      <c r="R643" s="236"/>
      <c r="S643" s="236"/>
      <c r="T643" s="237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T643" s="238" t="s">
        <v>223</v>
      </c>
      <c r="AU643" s="238" t="s">
        <v>90</v>
      </c>
      <c r="AV643" s="12" t="s">
        <v>90</v>
      </c>
      <c r="AW643" s="12" t="s">
        <v>38</v>
      </c>
      <c r="AX643" s="12" t="s">
        <v>82</v>
      </c>
      <c r="AY643" s="238" t="s">
        <v>154</v>
      </c>
    </row>
    <row r="644" spans="1:51" s="13" customFormat="1" ht="12">
      <c r="A644" s="13"/>
      <c r="B644" s="239"/>
      <c r="C644" s="240"/>
      <c r="D644" s="224" t="s">
        <v>223</v>
      </c>
      <c r="E644" s="241" t="s">
        <v>1540</v>
      </c>
      <c r="F644" s="242" t="s">
        <v>1541</v>
      </c>
      <c r="G644" s="240"/>
      <c r="H644" s="243">
        <v>43.8</v>
      </c>
      <c r="I644" s="244"/>
      <c r="J644" s="240"/>
      <c r="K644" s="240"/>
      <c r="L644" s="245"/>
      <c r="M644" s="246"/>
      <c r="N644" s="247"/>
      <c r="O644" s="247"/>
      <c r="P644" s="247"/>
      <c r="Q644" s="247"/>
      <c r="R644" s="247"/>
      <c r="S644" s="247"/>
      <c r="T644" s="24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9" t="s">
        <v>223</v>
      </c>
      <c r="AU644" s="249" t="s">
        <v>90</v>
      </c>
      <c r="AV644" s="13" t="s">
        <v>162</v>
      </c>
      <c r="AW644" s="13" t="s">
        <v>38</v>
      </c>
      <c r="AX644" s="13" t="s">
        <v>82</v>
      </c>
      <c r="AY644" s="249" t="s">
        <v>154</v>
      </c>
    </row>
    <row r="645" spans="1:51" s="13" customFormat="1" ht="12">
      <c r="A645" s="13"/>
      <c r="B645" s="239"/>
      <c r="C645" s="240"/>
      <c r="D645" s="224" t="s">
        <v>223</v>
      </c>
      <c r="E645" s="241" t="s">
        <v>1542</v>
      </c>
      <c r="F645" s="242" t="s">
        <v>1543</v>
      </c>
      <c r="G645" s="240"/>
      <c r="H645" s="243">
        <v>39.2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9" t="s">
        <v>223</v>
      </c>
      <c r="AU645" s="249" t="s">
        <v>90</v>
      </c>
      <c r="AV645" s="13" t="s">
        <v>162</v>
      </c>
      <c r="AW645" s="13" t="s">
        <v>38</v>
      </c>
      <c r="AX645" s="13" t="s">
        <v>82</v>
      </c>
      <c r="AY645" s="249" t="s">
        <v>154</v>
      </c>
    </row>
    <row r="646" spans="1:51" s="13" customFormat="1" ht="12">
      <c r="A646" s="13"/>
      <c r="B646" s="239"/>
      <c r="C646" s="240"/>
      <c r="D646" s="224" t="s">
        <v>223</v>
      </c>
      <c r="E646" s="241" t="s">
        <v>1544</v>
      </c>
      <c r="F646" s="242" t="s">
        <v>1545</v>
      </c>
      <c r="G646" s="240"/>
      <c r="H646" s="243">
        <v>21.7</v>
      </c>
      <c r="I646" s="244"/>
      <c r="J646" s="240"/>
      <c r="K646" s="240"/>
      <c r="L646" s="245"/>
      <c r="M646" s="246"/>
      <c r="N646" s="247"/>
      <c r="O646" s="247"/>
      <c r="P646" s="247"/>
      <c r="Q646" s="247"/>
      <c r="R646" s="247"/>
      <c r="S646" s="247"/>
      <c r="T646" s="24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9" t="s">
        <v>223</v>
      </c>
      <c r="AU646" s="249" t="s">
        <v>90</v>
      </c>
      <c r="AV646" s="13" t="s">
        <v>162</v>
      </c>
      <c r="AW646" s="13" t="s">
        <v>38</v>
      </c>
      <c r="AX646" s="13" t="s">
        <v>82</v>
      </c>
      <c r="AY646" s="249" t="s">
        <v>154</v>
      </c>
    </row>
    <row r="647" spans="1:51" s="13" customFormat="1" ht="12">
      <c r="A647" s="13"/>
      <c r="B647" s="239"/>
      <c r="C647" s="240"/>
      <c r="D647" s="224" t="s">
        <v>223</v>
      </c>
      <c r="E647" s="241" t="s">
        <v>1546</v>
      </c>
      <c r="F647" s="242" t="s">
        <v>1547</v>
      </c>
      <c r="G647" s="240"/>
      <c r="H647" s="243">
        <v>23.4</v>
      </c>
      <c r="I647" s="244"/>
      <c r="J647" s="240"/>
      <c r="K647" s="240"/>
      <c r="L647" s="245"/>
      <c r="M647" s="246"/>
      <c r="N647" s="247"/>
      <c r="O647" s="247"/>
      <c r="P647" s="247"/>
      <c r="Q647" s="247"/>
      <c r="R647" s="247"/>
      <c r="S647" s="247"/>
      <c r="T647" s="24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9" t="s">
        <v>223</v>
      </c>
      <c r="AU647" s="249" t="s">
        <v>90</v>
      </c>
      <c r="AV647" s="13" t="s">
        <v>162</v>
      </c>
      <c r="AW647" s="13" t="s">
        <v>38</v>
      </c>
      <c r="AX647" s="13" t="s">
        <v>82</v>
      </c>
      <c r="AY647" s="249" t="s">
        <v>154</v>
      </c>
    </row>
    <row r="648" spans="1:51" s="13" customFormat="1" ht="12">
      <c r="A648" s="13"/>
      <c r="B648" s="239"/>
      <c r="C648" s="240"/>
      <c r="D648" s="224" t="s">
        <v>223</v>
      </c>
      <c r="E648" s="241" t="s">
        <v>1548</v>
      </c>
      <c r="F648" s="242" t="s">
        <v>1549</v>
      </c>
      <c r="G648" s="240"/>
      <c r="H648" s="243">
        <v>838.74</v>
      </c>
      <c r="I648" s="244"/>
      <c r="J648" s="240"/>
      <c r="K648" s="240"/>
      <c r="L648" s="245"/>
      <c r="M648" s="246"/>
      <c r="N648" s="247"/>
      <c r="O648" s="247"/>
      <c r="P648" s="247"/>
      <c r="Q648" s="247"/>
      <c r="R648" s="247"/>
      <c r="S648" s="247"/>
      <c r="T648" s="24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9" t="s">
        <v>223</v>
      </c>
      <c r="AU648" s="249" t="s">
        <v>90</v>
      </c>
      <c r="AV648" s="13" t="s">
        <v>162</v>
      </c>
      <c r="AW648" s="13" t="s">
        <v>38</v>
      </c>
      <c r="AX648" s="13" t="s">
        <v>90</v>
      </c>
      <c r="AY648" s="249" t="s">
        <v>154</v>
      </c>
    </row>
    <row r="649" spans="1:65" s="2" customFormat="1" ht="14.4" customHeight="1">
      <c r="A649" s="37"/>
      <c r="B649" s="38"/>
      <c r="C649" s="255" t="s">
        <v>1550</v>
      </c>
      <c r="D649" s="255" t="s">
        <v>253</v>
      </c>
      <c r="E649" s="256" t="s">
        <v>1551</v>
      </c>
      <c r="F649" s="257" t="s">
        <v>1552</v>
      </c>
      <c r="G649" s="258" t="s">
        <v>486</v>
      </c>
      <c r="H649" s="259">
        <v>6.643</v>
      </c>
      <c r="I649" s="260"/>
      <c r="J649" s="261">
        <f>ROUND(I649*H649,2)</f>
        <v>0</v>
      </c>
      <c r="K649" s="262"/>
      <c r="L649" s="263"/>
      <c r="M649" s="264" t="s">
        <v>1</v>
      </c>
      <c r="N649" s="265" t="s">
        <v>47</v>
      </c>
      <c r="O649" s="90"/>
      <c r="P649" s="220">
        <f>O649*H649</f>
        <v>0</v>
      </c>
      <c r="Q649" s="220">
        <v>1</v>
      </c>
      <c r="R649" s="220">
        <f>Q649*H649</f>
        <v>6.643</v>
      </c>
      <c r="S649" s="220">
        <v>0</v>
      </c>
      <c r="T649" s="221">
        <f>S649*H649</f>
        <v>0</v>
      </c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R649" s="222" t="s">
        <v>192</v>
      </c>
      <c r="AT649" s="222" t="s">
        <v>253</v>
      </c>
      <c r="AU649" s="222" t="s">
        <v>90</v>
      </c>
      <c r="AY649" s="15" t="s">
        <v>154</v>
      </c>
      <c r="BE649" s="223">
        <f>IF(N649="základní",J649,0)</f>
        <v>0</v>
      </c>
      <c r="BF649" s="223">
        <f>IF(N649="snížená",J649,0)</f>
        <v>0</v>
      </c>
      <c r="BG649" s="223">
        <f>IF(N649="zákl. přenesená",J649,0)</f>
        <v>0</v>
      </c>
      <c r="BH649" s="223">
        <f>IF(N649="sníž. přenesená",J649,0)</f>
        <v>0</v>
      </c>
      <c r="BI649" s="223">
        <f>IF(N649="nulová",J649,0)</f>
        <v>0</v>
      </c>
      <c r="BJ649" s="15" t="s">
        <v>90</v>
      </c>
      <c r="BK649" s="223">
        <f>ROUND(I649*H649,2)</f>
        <v>0</v>
      </c>
      <c r="BL649" s="15" t="s">
        <v>153</v>
      </c>
      <c r="BM649" s="222" t="s">
        <v>1553</v>
      </c>
    </row>
    <row r="650" spans="1:47" s="2" customFormat="1" ht="12">
      <c r="A650" s="37"/>
      <c r="B650" s="38"/>
      <c r="C650" s="39"/>
      <c r="D650" s="224" t="s">
        <v>160</v>
      </c>
      <c r="E650" s="39"/>
      <c r="F650" s="225" t="s">
        <v>1554</v>
      </c>
      <c r="G650" s="39"/>
      <c r="H650" s="39"/>
      <c r="I650" s="226"/>
      <c r="J650" s="39"/>
      <c r="K650" s="39"/>
      <c r="L650" s="43"/>
      <c r="M650" s="227"/>
      <c r="N650" s="228"/>
      <c r="O650" s="90"/>
      <c r="P650" s="90"/>
      <c r="Q650" s="90"/>
      <c r="R650" s="90"/>
      <c r="S650" s="90"/>
      <c r="T650" s="91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T650" s="15" t="s">
        <v>160</v>
      </c>
      <c r="AU650" s="15" t="s">
        <v>90</v>
      </c>
    </row>
    <row r="651" spans="1:51" s="13" customFormat="1" ht="12">
      <c r="A651" s="13"/>
      <c r="B651" s="239"/>
      <c r="C651" s="240"/>
      <c r="D651" s="224" t="s">
        <v>223</v>
      </c>
      <c r="E651" s="241" t="s">
        <v>1555</v>
      </c>
      <c r="F651" s="242" t="s">
        <v>1556</v>
      </c>
      <c r="G651" s="240"/>
      <c r="H651" s="243">
        <v>6.643</v>
      </c>
      <c r="I651" s="244"/>
      <c r="J651" s="240"/>
      <c r="K651" s="240"/>
      <c r="L651" s="245"/>
      <c r="M651" s="246"/>
      <c r="N651" s="247"/>
      <c r="O651" s="247"/>
      <c r="P651" s="247"/>
      <c r="Q651" s="247"/>
      <c r="R651" s="247"/>
      <c r="S651" s="247"/>
      <c r="T651" s="24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9" t="s">
        <v>223</v>
      </c>
      <c r="AU651" s="249" t="s">
        <v>90</v>
      </c>
      <c r="AV651" s="13" t="s">
        <v>162</v>
      </c>
      <c r="AW651" s="13" t="s">
        <v>38</v>
      </c>
      <c r="AX651" s="13" t="s">
        <v>90</v>
      </c>
      <c r="AY651" s="249" t="s">
        <v>154</v>
      </c>
    </row>
    <row r="652" spans="1:65" s="2" customFormat="1" ht="24.15" customHeight="1">
      <c r="A652" s="37"/>
      <c r="B652" s="38"/>
      <c r="C652" s="210" t="s">
        <v>1557</v>
      </c>
      <c r="D652" s="210" t="s">
        <v>155</v>
      </c>
      <c r="E652" s="211" t="s">
        <v>1558</v>
      </c>
      <c r="F652" s="212" t="s">
        <v>1559</v>
      </c>
      <c r="G652" s="213" t="s">
        <v>253</v>
      </c>
      <c r="H652" s="214">
        <v>41.8</v>
      </c>
      <c r="I652" s="215"/>
      <c r="J652" s="216">
        <f>ROUND(I652*H652,2)</f>
        <v>0</v>
      </c>
      <c r="K652" s="217"/>
      <c r="L652" s="43"/>
      <c r="M652" s="218" t="s">
        <v>1</v>
      </c>
      <c r="N652" s="219" t="s">
        <v>47</v>
      </c>
      <c r="O652" s="90"/>
      <c r="P652" s="220">
        <f>O652*H652</f>
        <v>0</v>
      </c>
      <c r="Q652" s="220">
        <v>0.00098</v>
      </c>
      <c r="R652" s="220">
        <f>Q652*H652</f>
        <v>0.040963999999999993</v>
      </c>
      <c r="S652" s="220">
        <v>0</v>
      </c>
      <c r="T652" s="221">
        <f>S652*H652</f>
        <v>0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222" t="s">
        <v>153</v>
      </c>
      <c r="AT652" s="222" t="s">
        <v>155</v>
      </c>
      <c r="AU652" s="222" t="s">
        <v>90</v>
      </c>
      <c r="AY652" s="15" t="s">
        <v>154</v>
      </c>
      <c r="BE652" s="223">
        <f>IF(N652="základní",J652,0)</f>
        <v>0</v>
      </c>
      <c r="BF652" s="223">
        <f>IF(N652="snížená",J652,0)</f>
        <v>0</v>
      </c>
      <c r="BG652" s="223">
        <f>IF(N652="zákl. přenesená",J652,0)</f>
        <v>0</v>
      </c>
      <c r="BH652" s="223">
        <f>IF(N652="sníž. přenesená",J652,0)</f>
        <v>0</v>
      </c>
      <c r="BI652" s="223">
        <f>IF(N652="nulová",J652,0)</f>
        <v>0</v>
      </c>
      <c r="BJ652" s="15" t="s">
        <v>90</v>
      </c>
      <c r="BK652" s="223">
        <f>ROUND(I652*H652,2)</f>
        <v>0</v>
      </c>
      <c r="BL652" s="15" t="s">
        <v>153</v>
      </c>
      <c r="BM652" s="222" t="s">
        <v>1560</v>
      </c>
    </row>
    <row r="653" spans="1:47" s="2" customFormat="1" ht="12">
      <c r="A653" s="37"/>
      <c r="B653" s="38"/>
      <c r="C653" s="39"/>
      <c r="D653" s="224" t="s">
        <v>160</v>
      </c>
      <c r="E653" s="39"/>
      <c r="F653" s="225" t="s">
        <v>1561</v>
      </c>
      <c r="G653" s="39"/>
      <c r="H653" s="39"/>
      <c r="I653" s="226"/>
      <c r="J653" s="39"/>
      <c r="K653" s="39"/>
      <c r="L653" s="43"/>
      <c r="M653" s="227"/>
      <c r="N653" s="228"/>
      <c r="O653" s="90"/>
      <c r="P653" s="90"/>
      <c r="Q653" s="90"/>
      <c r="R653" s="90"/>
      <c r="S653" s="90"/>
      <c r="T653" s="91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T653" s="15" t="s">
        <v>160</v>
      </c>
      <c r="AU653" s="15" t="s">
        <v>90</v>
      </c>
    </row>
    <row r="654" spans="1:51" s="13" customFormat="1" ht="12">
      <c r="A654" s="13"/>
      <c r="B654" s="239"/>
      <c r="C654" s="240"/>
      <c r="D654" s="224" t="s">
        <v>223</v>
      </c>
      <c r="E654" s="241" t="s">
        <v>1562</v>
      </c>
      <c r="F654" s="242" t="s">
        <v>1563</v>
      </c>
      <c r="G654" s="240"/>
      <c r="H654" s="243">
        <v>41.8</v>
      </c>
      <c r="I654" s="244"/>
      <c r="J654" s="240"/>
      <c r="K654" s="240"/>
      <c r="L654" s="245"/>
      <c r="M654" s="246"/>
      <c r="N654" s="247"/>
      <c r="O654" s="247"/>
      <c r="P654" s="247"/>
      <c r="Q654" s="247"/>
      <c r="R654" s="247"/>
      <c r="S654" s="247"/>
      <c r="T654" s="24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9" t="s">
        <v>223</v>
      </c>
      <c r="AU654" s="249" t="s">
        <v>90</v>
      </c>
      <c r="AV654" s="13" t="s">
        <v>162</v>
      </c>
      <c r="AW654" s="13" t="s">
        <v>38</v>
      </c>
      <c r="AX654" s="13" t="s">
        <v>90</v>
      </c>
      <c r="AY654" s="249" t="s">
        <v>154</v>
      </c>
    </row>
    <row r="655" spans="1:65" s="2" customFormat="1" ht="49.05" customHeight="1">
      <c r="A655" s="37"/>
      <c r="B655" s="38"/>
      <c r="C655" s="210" t="s">
        <v>1564</v>
      </c>
      <c r="D655" s="210" t="s">
        <v>155</v>
      </c>
      <c r="E655" s="211" t="s">
        <v>1565</v>
      </c>
      <c r="F655" s="212" t="s">
        <v>1566</v>
      </c>
      <c r="G655" s="213" t="s">
        <v>253</v>
      </c>
      <c r="H655" s="214">
        <v>94.8</v>
      </c>
      <c r="I655" s="215"/>
      <c r="J655" s="216">
        <f>ROUND(I655*H655,2)</f>
        <v>0</v>
      </c>
      <c r="K655" s="217"/>
      <c r="L655" s="43"/>
      <c r="M655" s="218" t="s">
        <v>1</v>
      </c>
      <c r="N655" s="219" t="s">
        <v>47</v>
      </c>
      <c r="O655" s="90"/>
      <c r="P655" s="220">
        <f>O655*H655</f>
        <v>0</v>
      </c>
      <c r="Q655" s="220">
        <v>0.01326</v>
      </c>
      <c r="R655" s="220">
        <f>Q655*H655</f>
        <v>1.257048</v>
      </c>
      <c r="S655" s="220">
        <v>0</v>
      </c>
      <c r="T655" s="221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222" t="s">
        <v>153</v>
      </c>
      <c r="AT655" s="222" t="s">
        <v>155</v>
      </c>
      <c r="AU655" s="222" t="s">
        <v>90</v>
      </c>
      <c r="AY655" s="15" t="s">
        <v>154</v>
      </c>
      <c r="BE655" s="223">
        <f>IF(N655="základní",J655,0)</f>
        <v>0</v>
      </c>
      <c r="BF655" s="223">
        <f>IF(N655="snížená",J655,0)</f>
        <v>0</v>
      </c>
      <c r="BG655" s="223">
        <f>IF(N655="zákl. přenesená",J655,0)</f>
        <v>0</v>
      </c>
      <c r="BH655" s="223">
        <f>IF(N655="sníž. přenesená",J655,0)</f>
        <v>0</v>
      </c>
      <c r="BI655" s="223">
        <f>IF(N655="nulová",J655,0)</f>
        <v>0</v>
      </c>
      <c r="BJ655" s="15" t="s">
        <v>90</v>
      </c>
      <c r="BK655" s="223">
        <f>ROUND(I655*H655,2)</f>
        <v>0</v>
      </c>
      <c r="BL655" s="15" t="s">
        <v>153</v>
      </c>
      <c r="BM655" s="222" t="s">
        <v>1567</v>
      </c>
    </row>
    <row r="656" spans="1:47" s="2" customFormat="1" ht="12">
      <c r="A656" s="37"/>
      <c r="B656" s="38"/>
      <c r="C656" s="39"/>
      <c r="D656" s="224" t="s">
        <v>160</v>
      </c>
      <c r="E656" s="39"/>
      <c r="F656" s="225" t="s">
        <v>1568</v>
      </c>
      <c r="G656" s="39"/>
      <c r="H656" s="39"/>
      <c r="I656" s="226"/>
      <c r="J656" s="39"/>
      <c r="K656" s="39"/>
      <c r="L656" s="43"/>
      <c r="M656" s="227"/>
      <c r="N656" s="228"/>
      <c r="O656" s="90"/>
      <c r="P656" s="90"/>
      <c r="Q656" s="90"/>
      <c r="R656" s="90"/>
      <c r="S656" s="90"/>
      <c r="T656" s="91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T656" s="15" t="s">
        <v>160</v>
      </c>
      <c r="AU656" s="15" t="s">
        <v>90</v>
      </c>
    </row>
    <row r="657" spans="1:51" s="13" customFormat="1" ht="12">
      <c r="A657" s="13"/>
      <c r="B657" s="239"/>
      <c r="C657" s="240"/>
      <c r="D657" s="224" t="s">
        <v>223</v>
      </c>
      <c r="E657" s="241" t="s">
        <v>1569</v>
      </c>
      <c r="F657" s="242" t="s">
        <v>1570</v>
      </c>
      <c r="G657" s="240"/>
      <c r="H657" s="243">
        <v>60.8</v>
      </c>
      <c r="I657" s="244"/>
      <c r="J657" s="240"/>
      <c r="K657" s="240"/>
      <c r="L657" s="245"/>
      <c r="M657" s="246"/>
      <c r="N657" s="247"/>
      <c r="O657" s="247"/>
      <c r="P657" s="247"/>
      <c r="Q657" s="247"/>
      <c r="R657" s="247"/>
      <c r="S657" s="247"/>
      <c r="T657" s="24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9" t="s">
        <v>223</v>
      </c>
      <c r="AU657" s="249" t="s">
        <v>90</v>
      </c>
      <c r="AV657" s="13" t="s">
        <v>162</v>
      </c>
      <c r="AW657" s="13" t="s">
        <v>38</v>
      </c>
      <c r="AX657" s="13" t="s">
        <v>82</v>
      </c>
      <c r="AY657" s="249" t="s">
        <v>154</v>
      </c>
    </row>
    <row r="658" spans="1:51" s="13" customFormat="1" ht="12">
      <c r="A658" s="13"/>
      <c r="B658" s="239"/>
      <c r="C658" s="240"/>
      <c r="D658" s="224" t="s">
        <v>223</v>
      </c>
      <c r="E658" s="241" t="s">
        <v>1571</v>
      </c>
      <c r="F658" s="242" t="s">
        <v>1572</v>
      </c>
      <c r="G658" s="240"/>
      <c r="H658" s="243">
        <v>34</v>
      </c>
      <c r="I658" s="244"/>
      <c r="J658" s="240"/>
      <c r="K658" s="240"/>
      <c r="L658" s="245"/>
      <c r="M658" s="246"/>
      <c r="N658" s="247"/>
      <c r="O658" s="247"/>
      <c r="P658" s="247"/>
      <c r="Q658" s="247"/>
      <c r="R658" s="247"/>
      <c r="S658" s="247"/>
      <c r="T658" s="24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9" t="s">
        <v>223</v>
      </c>
      <c r="AU658" s="249" t="s">
        <v>90</v>
      </c>
      <c r="AV658" s="13" t="s">
        <v>162</v>
      </c>
      <c r="AW658" s="13" t="s">
        <v>38</v>
      </c>
      <c r="AX658" s="13" t="s">
        <v>82</v>
      </c>
      <c r="AY658" s="249" t="s">
        <v>154</v>
      </c>
    </row>
    <row r="659" spans="1:51" s="13" customFormat="1" ht="12">
      <c r="A659" s="13"/>
      <c r="B659" s="239"/>
      <c r="C659" s="240"/>
      <c r="D659" s="224" t="s">
        <v>223</v>
      </c>
      <c r="E659" s="241" t="s">
        <v>1573</v>
      </c>
      <c r="F659" s="242" t="s">
        <v>1574</v>
      </c>
      <c r="G659" s="240"/>
      <c r="H659" s="243">
        <v>94.8</v>
      </c>
      <c r="I659" s="244"/>
      <c r="J659" s="240"/>
      <c r="K659" s="240"/>
      <c r="L659" s="245"/>
      <c r="M659" s="246"/>
      <c r="N659" s="247"/>
      <c r="O659" s="247"/>
      <c r="P659" s="247"/>
      <c r="Q659" s="247"/>
      <c r="R659" s="247"/>
      <c r="S659" s="247"/>
      <c r="T659" s="24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9" t="s">
        <v>223</v>
      </c>
      <c r="AU659" s="249" t="s">
        <v>90</v>
      </c>
      <c r="AV659" s="13" t="s">
        <v>162</v>
      </c>
      <c r="AW659" s="13" t="s">
        <v>38</v>
      </c>
      <c r="AX659" s="13" t="s">
        <v>90</v>
      </c>
      <c r="AY659" s="249" t="s">
        <v>154</v>
      </c>
    </row>
    <row r="660" spans="1:65" s="2" customFormat="1" ht="14.4" customHeight="1">
      <c r="A660" s="37"/>
      <c r="B660" s="38"/>
      <c r="C660" s="255" t="s">
        <v>1575</v>
      </c>
      <c r="D660" s="255" t="s">
        <v>253</v>
      </c>
      <c r="E660" s="256" t="s">
        <v>1576</v>
      </c>
      <c r="F660" s="257" t="s">
        <v>1577</v>
      </c>
      <c r="G660" s="258" t="s">
        <v>253</v>
      </c>
      <c r="H660" s="259">
        <v>94.8</v>
      </c>
      <c r="I660" s="260"/>
      <c r="J660" s="261">
        <f>ROUND(I660*H660,2)</f>
        <v>0</v>
      </c>
      <c r="K660" s="262"/>
      <c r="L660" s="263"/>
      <c r="M660" s="264" t="s">
        <v>1</v>
      </c>
      <c r="N660" s="265" t="s">
        <v>47</v>
      </c>
      <c r="O660" s="90"/>
      <c r="P660" s="220">
        <f>O660*H660</f>
        <v>0</v>
      </c>
      <c r="Q660" s="220">
        <v>0.051</v>
      </c>
      <c r="R660" s="220">
        <f>Q660*H660</f>
        <v>4.8347999999999995</v>
      </c>
      <c r="S660" s="220">
        <v>0</v>
      </c>
      <c r="T660" s="221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222" t="s">
        <v>192</v>
      </c>
      <c r="AT660" s="222" t="s">
        <v>253</v>
      </c>
      <c r="AU660" s="222" t="s">
        <v>90</v>
      </c>
      <c r="AY660" s="15" t="s">
        <v>154</v>
      </c>
      <c r="BE660" s="223">
        <f>IF(N660="základní",J660,0)</f>
        <v>0</v>
      </c>
      <c r="BF660" s="223">
        <f>IF(N660="snížená",J660,0)</f>
        <v>0</v>
      </c>
      <c r="BG660" s="223">
        <f>IF(N660="zákl. přenesená",J660,0)</f>
        <v>0</v>
      </c>
      <c r="BH660" s="223">
        <f>IF(N660="sníž. přenesená",J660,0)</f>
        <v>0</v>
      </c>
      <c r="BI660" s="223">
        <f>IF(N660="nulová",J660,0)</f>
        <v>0</v>
      </c>
      <c r="BJ660" s="15" t="s">
        <v>90</v>
      </c>
      <c r="BK660" s="223">
        <f>ROUND(I660*H660,2)</f>
        <v>0</v>
      </c>
      <c r="BL660" s="15" t="s">
        <v>153</v>
      </c>
      <c r="BM660" s="222" t="s">
        <v>1578</v>
      </c>
    </row>
    <row r="661" spans="1:51" s="13" customFormat="1" ht="12">
      <c r="A661" s="13"/>
      <c r="B661" s="239"/>
      <c r="C661" s="240"/>
      <c r="D661" s="224" t="s">
        <v>223</v>
      </c>
      <c r="E661" s="241" t="s">
        <v>1579</v>
      </c>
      <c r="F661" s="242" t="s">
        <v>1580</v>
      </c>
      <c r="G661" s="240"/>
      <c r="H661" s="243">
        <v>94.8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9" t="s">
        <v>223</v>
      </c>
      <c r="AU661" s="249" t="s">
        <v>90</v>
      </c>
      <c r="AV661" s="13" t="s">
        <v>162</v>
      </c>
      <c r="AW661" s="13" t="s">
        <v>38</v>
      </c>
      <c r="AX661" s="13" t="s">
        <v>90</v>
      </c>
      <c r="AY661" s="249" t="s">
        <v>154</v>
      </c>
    </row>
    <row r="662" spans="1:65" s="2" customFormat="1" ht="14.4" customHeight="1">
      <c r="A662" s="37"/>
      <c r="B662" s="38"/>
      <c r="C662" s="210" t="s">
        <v>1581</v>
      </c>
      <c r="D662" s="210" t="s">
        <v>155</v>
      </c>
      <c r="E662" s="211" t="s">
        <v>1582</v>
      </c>
      <c r="F662" s="212" t="s">
        <v>1583</v>
      </c>
      <c r="G662" s="213" t="s">
        <v>253</v>
      </c>
      <c r="H662" s="214">
        <v>2.6</v>
      </c>
      <c r="I662" s="215"/>
      <c r="J662" s="216">
        <f>ROUND(I662*H662,2)</f>
        <v>0</v>
      </c>
      <c r="K662" s="217"/>
      <c r="L662" s="43"/>
      <c r="M662" s="218" t="s">
        <v>1</v>
      </c>
      <c r="N662" s="219" t="s">
        <v>47</v>
      </c>
      <c r="O662" s="90"/>
      <c r="P662" s="220">
        <f>O662*H662</f>
        <v>0</v>
      </c>
      <c r="Q662" s="220">
        <v>0</v>
      </c>
      <c r="R662" s="220">
        <f>Q662*H662</f>
        <v>0</v>
      </c>
      <c r="S662" s="220">
        <v>0.093</v>
      </c>
      <c r="T662" s="221">
        <f>S662*H662</f>
        <v>0.24180000000000001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222" t="s">
        <v>153</v>
      </c>
      <c r="AT662" s="222" t="s">
        <v>155</v>
      </c>
      <c r="AU662" s="222" t="s">
        <v>90</v>
      </c>
      <c r="AY662" s="15" t="s">
        <v>154</v>
      </c>
      <c r="BE662" s="223">
        <f>IF(N662="základní",J662,0)</f>
        <v>0</v>
      </c>
      <c r="BF662" s="223">
        <f>IF(N662="snížená",J662,0)</f>
        <v>0</v>
      </c>
      <c r="BG662" s="223">
        <f>IF(N662="zákl. přenesená",J662,0)</f>
        <v>0</v>
      </c>
      <c r="BH662" s="223">
        <f>IF(N662="sníž. přenesená",J662,0)</f>
        <v>0</v>
      </c>
      <c r="BI662" s="223">
        <f>IF(N662="nulová",J662,0)</f>
        <v>0</v>
      </c>
      <c r="BJ662" s="15" t="s">
        <v>90</v>
      </c>
      <c r="BK662" s="223">
        <f>ROUND(I662*H662,2)</f>
        <v>0</v>
      </c>
      <c r="BL662" s="15" t="s">
        <v>153</v>
      </c>
      <c r="BM662" s="222" t="s">
        <v>1584</v>
      </c>
    </row>
    <row r="663" spans="1:47" s="2" customFormat="1" ht="12">
      <c r="A663" s="37"/>
      <c r="B663" s="38"/>
      <c r="C663" s="39"/>
      <c r="D663" s="224" t="s">
        <v>160</v>
      </c>
      <c r="E663" s="39"/>
      <c r="F663" s="225" t="s">
        <v>1585</v>
      </c>
      <c r="G663" s="39"/>
      <c r="H663" s="39"/>
      <c r="I663" s="226"/>
      <c r="J663" s="39"/>
      <c r="K663" s="39"/>
      <c r="L663" s="43"/>
      <c r="M663" s="227"/>
      <c r="N663" s="228"/>
      <c r="O663" s="90"/>
      <c r="P663" s="90"/>
      <c r="Q663" s="90"/>
      <c r="R663" s="90"/>
      <c r="S663" s="90"/>
      <c r="T663" s="91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15" t="s">
        <v>160</v>
      </c>
      <c r="AU663" s="15" t="s">
        <v>90</v>
      </c>
    </row>
    <row r="664" spans="1:65" s="2" customFormat="1" ht="24.15" customHeight="1">
      <c r="A664" s="37"/>
      <c r="B664" s="38"/>
      <c r="C664" s="210" t="s">
        <v>1586</v>
      </c>
      <c r="D664" s="210" t="s">
        <v>155</v>
      </c>
      <c r="E664" s="211" t="s">
        <v>1587</v>
      </c>
      <c r="F664" s="212" t="s">
        <v>1588</v>
      </c>
      <c r="G664" s="213" t="s">
        <v>593</v>
      </c>
      <c r="H664" s="214">
        <v>30</v>
      </c>
      <c r="I664" s="215"/>
      <c r="J664" s="216">
        <f>ROUND(I664*H664,2)</f>
        <v>0</v>
      </c>
      <c r="K664" s="217"/>
      <c r="L664" s="43"/>
      <c r="M664" s="218" t="s">
        <v>1</v>
      </c>
      <c r="N664" s="219" t="s">
        <v>47</v>
      </c>
      <c r="O664" s="90"/>
      <c r="P664" s="220">
        <f>O664*H664</f>
        <v>0</v>
      </c>
      <c r="Q664" s="220">
        <v>6E-05</v>
      </c>
      <c r="R664" s="220">
        <f>Q664*H664</f>
        <v>0.0018</v>
      </c>
      <c r="S664" s="220">
        <v>0</v>
      </c>
      <c r="T664" s="221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22" t="s">
        <v>153</v>
      </c>
      <c r="AT664" s="222" t="s">
        <v>155</v>
      </c>
      <c r="AU664" s="222" t="s">
        <v>90</v>
      </c>
      <c r="AY664" s="15" t="s">
        <v>154</v>
      </c>
      <c r="BE664" s="223">
        <f>IF(N664="základní",J664,0)</f>
        <v>0</v>
      </c>
      <c r="BF664" s="223">
        <f>IF(N664="snížená",J664,0)</f>
        <v>0</v>
      </c>
      <c r="BG664" s="223">
        <f>IF(N664="zákl. přenesená",J664,0)</f>
        <v>0</v>
      </c>
      <c r="BH664" s="223">
        <f>IF(N664="sníž. přenesená",J664,0)</f>
        <v>0</v>
      </c>
      <c r="BI664" s="223">
        <f>IF(N664="nulová",J664,0)</f>
        <v>0</v>
      </c>
      <c r="BJ664" s="15" t="s">
        <v>90</v>
      </c>
      <c r="BK664" s="223">
        <f>ROUND(I664*H664,2)</f>
        <v>0</v>
      </c>
      <c r="BL664" s="15" t="s">
        <v>153</v>
      </c>
      <c r="BM664" s="222" t="s">
        <v>1589</v>
      </c>
    </row>
    <row r="665" spans="1:51" s="13" customFormat="1" ht="12">
      <c r="A665" s="13"/>
      <c r="B665" s="239"/>
      <c r="C665" s="240"/>
      <c r="D665" s="224" t="s">
        <v>223</v>
      </c>
      <c r="E665" s="241" t="s">
        <v>1590</v>
      </c>
      <c r="F665" s="242" t="s">
        <v>1591</v>
      </c>
      <c r="G665" s="240"/>
      <c r="H665" s="243">
        <v>30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9" t="s">
        <v>223</v>
      </c>
      <c r="AU665" s="249" t="s">
        <v>90</v>
      </c>
      <c r="AV665" s="13" t="s">
        <v>162</v>
      </c>
      <c r="AW665" s="13" t="s">
        <v>38</v>
      </c>
      <c r="AX665" s="13" t="s">
        <v>90</v>
      </c>
      <c r="AY665" s="249" t="s">
        <v>154</v>
      </c>
    </row>
    <row r="666" spans="1:65" s="2" customFormat="1" ht="24.15" customHeight="1">
      <c r="A666" s="37"/>
      <c r="B666" s="38"/>
      <c r="C666" s="210" t="s">
        <v>1592</v>
      </c>
      <c r="D666" s="210" t="s">
        <v>155</v>
      </c>
      <c r="E666" s="211" t="s">
        <v>1593</v>
      </c>
      <c r="F666" s="212" t="s">
        <v>1594</v>
      </c>
      <c r="G666" s="213" t="s">
        <v>220</v>
      </c>
      <c r="H666" s="214">
        <v>18.4</v>
      </c>
      <c r="I666" s="215"/>
      <c r="J666" s="216">
        <f>ROUND(I666*H666,2)</f>
        <v>0</v>
      </c>
      <c r="K666" s="217"/>
      <c r="L666" s="43"/>
      <c r="M666" s="218" t="s">
        <v>1</v>
      </c>
      <c r="N666" s="219" t="s">
        <v>47</v>
      </c>
      <c r="O666" s="90"/>
      <c r="P666" s="220">
        <f>O666*H666</f>
        <v>0</v>
      </c>
      <c r="Q666" s="220">
        <v>0</v>
      </c>
      <c r="R666" s="220">
        <f>Q666*H666</f>
        <v>0</v>
      </c>
      <c r="S666" s="220">
        <v>0.022</v>
      </c>
      <c r="T666" s="221">
        <f>S666*H666</f>
        <v>0.40479999999999994</v>
      </c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R666" s="222" t="s">
        <v>153</v>
      </c>
      <c r="AT666" s="222" t="s">
        <v>155</v>
      </c>
      <c r="AU666" s="222" t="s">
        <v>90</v>
      </c>
      <c r="AY666" s="15" t="s">
        <v>154</v>
      </c>
      <c r="BE666" s="223">
        <f>IF(N666="základní",J666,0)</f>
        <v>0</v>
      </c>
      <c r="BF666" s="223">
        <f>IF(N666="snížená",J666,0)</f>
        <v>0</v>
      </c>
      <c r="BG666" s="223">
        <f>IF(N666="zákl. přenesená",J666,0)</f>
        <v>0</v>
      </c>
      <c r="BH666" s="223">
        <f>IF(N666="sníž. přenesená",J666,0)</f>
        <v>0</v>
      </c>
      <c r="BI666" s="223">
        <f>IF(N666="nulová",J666,0)</f>
        <v>0</v>
      </c>
      <c r="BJ666" s="15" t="s">
        <v>90</v>
      </c>
      <c r="BK666" s="223">
        <f>ROUND(I666*H666,2)</f>
        <v>0</v>
      </c>
      <c r="BL666" s="15" t="s">
        <v>153</v>
      </c>
      <c r="BM666" s="222" t="s">
        <v>1595</v>
      </c>
    </row>
    <row r="667" spans="1:51" s="13" customFormat="1" ht="12">
      <c r="A667" s="13"/>
      <c r="B667" s="239"/>
      <c r="C667" s="240"/>
      <c r="D667" s="224" t="s">
        <v>223</v>
      </c>
      <c r="E667" s="241" t="s">
        <v>1596</v>
      </c>
      <c r="F667" s="242" t="s">
        <v>1597</v>
      </c>
      <c r="G667" s="240"/>
      <c r="H667" s="243">
        <v>11.2</v>
      </c>
      <c r="I667" s="244"/>
      <c r="J667" s="240"/>
      <c r="K667" s="240"/>
      <c r="L667" s="245"/>
      <c r="M667" s="246"/>
      <c r="N667" s="247"/>
      <c r="O667" s="247"/>
      <c r="P667" s="247"/>
      <c r="Q667" s="247"/>
      <c r="R667" s="247"/>
      <c r="S667" s="247"/>
      <c r="T667" s="24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9" t="s">
        <v>223</v>
      </c>
      <c r="AU667" s="249" t="s">
        <v>90</v>
      </c>
      <c r="AV667" s="13" t="s">
        <v>162</v>
      </c>
      <c r="AW667" s="13" t="s">
        <v>38</v>
      </c>
      <c r="AX667" s="13" t="s">
        <v>82</v>
      </c>
      <c r="AY667" s="249" t="s">
        <v>154</v>
      </c>
    </row>
    <row r="668" spans="1:51" s="13" customFormat="1" ht="12">
      <c r="A668" s="13"/>
      <c r="B668" s="239"/>
      <c r="C668" s="240"/>
      <c r="D668" s="224" t="s">
        <v>223</v>
      </c>
      <c r="E668" s="241" t="s">
        <v>1598</v>
      </c>
      <c r="F668" s="242" t="s">
        <v>1599</v>
      </c>
      <c r="G668" s="240"/>
      <c r="H668" s="243">
        <v>7.2</v>
      </c>
      <c r="I668" s="244"/>
      <c r="J668" s="240"/>
      <c r="K668" s="240"/>
      <c r="L668" s="245"/>
      <c r="M668" s="246"/>
      <c r="N668" s="247"/>
      <c r="O668" s="247"/>
      <c r="P668" s="247"/>
      <c r="Q668" s="247"/>
      <c r="R668" s="247"/>
      <c r="S668" s="247"/>
      <c r="T668" s="24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9" t="s">
        <v>223</v>
      </c>
      <c r="AU668" s="249" t="s">
        <v>90</v>
      </c>
      <c r="AV668" s="13" t="s">
        <v>162</v>
      </c>
      <c r="AW668" s="13" t="s">
        <v>38</v>
      </c>
      <c r="AX668" s="13" t="s">
        <v>82</v>
      </c>
      <c r="AY668" s="249" t="s">
        <v>154</v>
      </c>
    </row>
    <row r="669" spans="1:51" s="13" customFormat="1" ht="12">
      <c r="A669" s="13"/>
      <c r="B669" s="239"/>
      <c r="C669" s="240"/>
      <c r="D669" s="224" t="s">
        <v>223</v>
      </c>
      <c r="E669" s="241" t="s">
        <v>1600</v>
      </c>
      <c r="F669" s="242" t="s">
        <v>1601</v>
      </c>
      <c r="G669" s="240"/>
      <c r="H669" s="243">
        <v>18.4</v>
      </c>
      <c r="I669" s="244"/>
      <c r="J669" s="240"/>
      <c r="K669" s="240"/>
      <c r="L669" s="245"/>
      <c r="M669" s="246"/>
      <c r="N669" s="247"/>
      <c r="O669" s="247"/>
      <c r="P669" s="247"/>
      <c r="Q669" s="247"/>
      <c r="R669" s="247"/>
      <c r="S669" s="247"/>
      <c r="T669" s="24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9" t="s">
        <v>223</v>
      </c>
      <c r="AU669" s="249" t="s">
        <v>90</v>
      </c>
      <c r="AV669" s="13" t="s">
        <v>162</v>
      </c>
      <c r="AW669" s="13" t="s">
        <v>38</v>
      </c>
      <c r="AX669" s="13" t="s">
        <v>90</v>
      </c>
      <c r="AY669" s="249" t="s">
        <v>154</v>
      </c>
    </row>
    <row r="670" spans="1:65" s="2" customFormat="1" ht="24.15" customHeight="1">
      <c r="A670" s="37"/>
      <c r="B670" s="38"/>
      <c r="C670" s="210" t="s">
        <v>1602</v>
      </c>
      <c r="D670" s="210" t="s">
        <v>155</v>
      </c>
      <c r="E670" s="211" t="s">
        <v>1603</v>
      </c>
      <c r="F670" s="212" t="s">
        <v>1604</v>
      </c>
      <c r="G670" s="213" t="s">
        <v>220</v>
      </c>
      <c r="H670" s="214">
        <v>18.4</v>
      </c>
      <c r="I670" s="215"/>
      <c r="J670" s="216">
        <f>ROUND(I670*H670,2)</f>
        <v>0</v>
      </c>
      <c r="K670" s="217"/>
      <c r="L670" s="43"/>
      <c r="M670" s="218" t="s">
        <v>1</v>
      </c>
      <c r="N670" s="219" t="s">
        <v>47</v>
      </c>
      <c r="O670" s="90"/>
      <c r="P670" s="220">
        <f>O670*H670</f>
        <v>0</v>
      </c>
      <c r="Q670" s="220">
        <v>0</v>
      </c>
      <c r="R670" s="220">
        <f>Q670*H670</f>
        <v>0</v>
      </c>
      <c r="S670" s="220">
        <v>0.065</v>
      </c>
      <c r="T670" s="221">
        <f>S670*H670</f>
        <v>1.196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222" t="s">
        <v>153</v>
      </c>
      <c r="AT670" s="222" t="s">
        <v>155</v>
      </c>
      <c r="AU670" s="222" t="s">
        <v>90</v>
      </c>
      <c r="AY670" s="15" t="s">
        <v>154</v>
      </c>
      <c r="BE670" s="223">
        <f>IF(N670="základní",J670,0)</f>
        <v>0</v>
      </c>
      <c r="BF670" s="223">
        <f>IF(N670="snížená",J670,0)</f>
        <v>0</v>
      </c>
      <c r="BG670" s="223">
        <f>IF(N670="zákl. přenesená",J670,0)</f>
        <v>0</v>
      </c>
      <c r="BH670" s="223">
        <f>IF(N670="sníž. přenesená",J670,0)</f>
        <v>0</v>
      </c>
      <c r="BI670" s="223">
        <f>IF(N670="nulová",J670,0)</f>
        <v>0</v>
      </c>
      <c r="BJ670" s="15" t="s">
        <v>90</v>
      </c>
      <c r="BK670" s="223">
        <f>ROUND(I670*H670,2)</f>
        <v>0</v>
      </c>
      <c r="BL670" s="15" t="s">
        <v>153</v>
      </c>
      <c r="BM670" s="222" t="s">
        <v>1605</v>
      </c>
    </row>
    <row r="671" spans="1:51" s="13" customFormat="1" ht="12">
      <c r="A671" s="13"/>
      <c r="B671" s="239"/>
      <c r="C671" s="240"/>
      <c r="D671" s="224" t="s">
        <v>223</v>
      </c>
      <c r="E671" s="241" t="s">
        <v>1606</v>
      </c>
      <c r="F671" s="242" t="s">
        <v>1599</v>
      </c>
      <c r="G671" s="240"/>
      <c r="H671" s="243">
        <v>7.2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9" t="s">
        <v>223</v>
      </c>
      <c r="AU671" s="249" t="s">
        <v>90</v>
      </c>
      <c r="AV671" s="13" t="s">
        <v>162</v>
      </c>
      <c r="AW671" s="13" t="s">
        <v>38</v>
      </c>
      <c r="AX671" s="13" t="s">
        <v>82</v>
      </c>
      <c r="AY671" s="249" t="s">
        <v>154</v>
      </c>
    </row>
    <row r="672" spans="1:51" s="13" customFormat="1" ht="12">
      <c r="A672" s="13"/>
      <c r="B672" s="239"/>
      <c r="C672" s="240"/>
      <c r="D672" s="224" t="s">
        <v>223</v>
      </c>
      <c r="E672" s="241" t="s">
        <v>1607</v>
      </c>
      <c r="F672" s="242" t="s">
        <v>1597</v>
      </c>
      <c r="G672" s="240"/>
      <c r="H672" s="243">
        <v>11.2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9" t="s">
        <v>223</v>
      </c>
      <c r="AU672" s="249" t="s">
        <v>90</v>
      </c>
      <c r="AV672" s="13" t="s">
        <v>162</v>
      </c>
      <c r="AW672" s="13" t="s">
        <v>38</v>
      </c>
      <c r="AX672" s="13" t="s">
        <v>82</v>
      </c>
      <c r="AY672" s="249" t="s">
        <v>154</v>
      </c>
    </row>
    <row r="673" spans="1:51" s="13" customFormat="1" ht="12">
      <c r="A673" s="13"/>
      <c r="B673" s="239"/>
      <c r="C673" s="240"/>
      <c r="D673" s="224" t="s">
        <v>223</v>
      </c>
      <c r="E673" s="241" t="s">
        <v>1608</v>
      </c>
      <c r="F673" s="242" t="s">
        <v>1609</v>
      </c>
      <c r="G673" s="240"/>
      <c r="H673" s="243">
        <v>18.4</v>
      </c>
      <c r="I673" s="244"/>
      <c r="J673" s="240"/>
      <c r="K673" s="240"/>
      <c r="L673" s="245"/>
      <c r="M673" s="246"/>
      <c r="N673" s="247"/>
      <c r="O673" s="247"/>
      <c r="P673" s="247"/>
      <c r="Q673" s="247"/>
      <c r="R673" s="247"/>
      <c r="S673" s="247"/>
      <c r="T673" s="24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9" t="s">
        <v>223</v>
      </c>
      <c r="AU673" s="249" t="s">
        <v>90</v>
      </c>
      <c r="AV673" s="13" t="s">
        <v>162</v>
      </c>
      <c r="AW673" s="13" t="s">
        <v>38</v>
      </c>
      <c r="AX673" s="13" t="s">
        <v>90</v>
      </c>
      <c r="AY673" s="249" t="s">
        <v>154</v>
      </c>
    </row>
    <row r="674" spans="1:65" s="2" customFormat="1" ht="24.15" customHeight="1">
      <c r="A674" s="37"/>
      <c r="B674" s="38"/>
      <c r="C674" s="210" t="s">
        <v>1610</v>
      </c>
      <c r="D674" s="210" t="s">
        <v>155</v>
      </c>
      <c r="E674" s="211" t="s">
        <v>1611</v>
      </c>
      <c r="F674" s="212" t="s">
        <v>1612</v>
      </c>
      <c r="G674" s="213" t="s">
        <v>220</v>
      </c>
      <c r="H674" s="214">
        <v>18.4</v>
      </c>
      <c r="I674" s="215"/>
      <c r="J674" s="216">
        <f>ROUND(I674*H674,2)</f>
        <v>0</v>
      </c>
      <c r="K674" s="217"/>
      <c r="L674" s="43"/>
      <c r="M674" s="218" t="s">
        <v>1</v>
      </c>
      <c r="N674" s="219" t="s">
        <v>47</v>
      </c>
      <c r="O674" s="90"/>
      <c r="P674" s="220">
        <f>O674*H674</f>
        <v>0</v>
      </c>
      <c r="Q674" s="220">
        <v>0.03885</v>
      </c>
      <c r="R674" s="220">
        <f>Q674*H674</f>
        <v>0.71484</v>
      </c>
      <c r="S674" s="220">
        <v>0</v>
      </c>
      <c r="T674" s="221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222" t="s">
        <v>153</v>
      </c>
      <c r="AT674" s="222" t="s">
        <v>155</v>
      </c>
      <c r="AU674" s="222" t="s">
        <v>90</v>
      </c>
      <c r="AY674" s="15" t="s">
        <v>154</v>
      </c>
      <c r="BE674" s="223">
        <f>IF(N674="základní",J674,0)</f>
        <v>0</v>
      </c>
      <c r="BF674" s="223">
        <f>IF(N674="snížená",J674,0)</f>
        <v>0</v>
      </c>
      <c r="BG674" s="223">
        <f>IF(N674="zákl. přenesená",J674,0)</f>
        <v>0</v>
      </c>
      <c r="BH674" s="223">
        <f>IF(N674="sníž. přenesená",J674,0)</f>
        <v>0</v>
      </c>
      <c r="BI674" s="223">
        <f>IF(N674="nulová",J674,0)</f>
        <v>0</v>
      </c>
      <c r="BJ674" s="15" t="s">
        <v>90</v>
      </c>
      <c r="BK674" s="223">
        <f>ROUND(I674*H674,2)</f>
        <v>0</v>
      </c>
      <c r="BL674" s="15" t="s">
        <v>153</v>
      </c>
      <c r="BM674" s="222" t="s">
        <v>1613</v>
      </c>
    </row>
    <row r="675" spans="1:51" s="13" customFormat="1" ht="12">
      <c r="A675" s="13"/>
      <c r="B675" s="239"/>
      <c r="C675" s="240"/>
      <c r="D675" s="224" t="s">
        <v>223</v>
      </c>
      <c r="E675" s="241" t="s">
        <v>1614</v>
      </c>
      <c r="F675" s="242" t="s">
        <v>1599</v>
      </c>
      <c r="G675" s="240"/>
      <c r="H675" s="243">
        <v>7.2</v>
      </c>
      <c r="I675" s="244"/>
      <c r="J675" s="240"/>
      <c r="K675" s="240"/>
      <c r="L675" s="245"/>
      <c r="M675" s="246"/>
      <c r="N675" s="247"/>
      <c r="O675" s="247"/>
      <c r="P675" s="247"/>
      <c r="Q675" s="247"/>
      <c r="R675" s="247"/>
      <c r="S675" s="247"/>
      <c r="T675" s="24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9" t="s">
        <v>223</v>
      </c>
      <c r="AU675" s="249" t="s">
        <v>90</v>
      </c>
      <c r="AV675" s="13" t="s">
        <v>162</v>
      </c>
      <c r="AW675" s="13" t="s">
        <v>38</v>
      </c>
      <c r="AX675" s="13" t="s">
        <v>82</v>
      </c>
      <c r="AY675" s="249" t="s">
        <v>154</v>
      </c>
    </row>
    <row r="676" spans="1:51" s="13" customFormat="1" ht="12">
      <c r="A676" s="13"/>
      <c r="B676" s="239"/>
      <c r="C676" s="240"/>
      <c r="D676" s="224" t="s">
        <v>223</v>
      </c>
      <c r="E676" s="241" t="s">
        <v>1615</v>
      </c>
      <c r="F676" s="242" t="s">
        <v>1616</v>
      </c>
      <c r="G676" s="240"/>
      <c r="H676" s="243">
        <v>11.2</v>
      </c>
      <c r="I676" s="244"/>
      <c r="J676" s="240"/>
      <c r="K676" s="240"/>
      <c r="L676" s="245"/>
      <c r="M676" s="246"/>
      <c r="N676" s="247"/>
      <c r="O676" s="247"/>
      <c r="P676" s="247"/>
      <c r="Q676" s="247"/>
      <c r="R676" s="247"/>
      <c r="S676" s="247"/>
      <c r="T676" s="24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9" t="s">
        <v>223</v>
      </c>
      <c r="AU676" s="249" t="s">
        <v>90</v>
      </c>
      <c r="AV676" s="13" t="s">
        <v>162</v>
      </c>
      <c r="AW676" s="13" t="s">
        <v>38</v>
      </c>
      <c r="AX676" s="13" t="s">
        <v>82</v>
      </c>
      <c r="AY676" s="249" t="s">
        <v>154</v>
      </c>
    </row>
    <row r="677" spans="1:51" s="13" customFormat="1" ht="12">
      <c r="A677" s="13"/>
      <c r="B677" s="239"/>
      <c r="C677" s="240"/>
      <c r="D677" s="224" t="s">
        <v>223</v>
      </c>
      <c r="E677" s="241" t="s">
        <v>1617</v>
      </c>
      <c r="F677" s="242" t="s">
        <v>1609</v>
      </c>
      <c r="G677" s="240"/>
      <c r="H677" s="243">
        <v>18.4</v>
      </c>
      <c r="I677" s="244"/>
      <c r="J677" s="240"/>
      <c r="K677" s="240"/>
      <c r="L677" s="245"/>
      <c r="M677" s="246"/>
      <c r="N677" s="247"/>
      <c r="O677" s="247"/>
      <c r="P677" s="247"/>
      <c r="Q677" s="247"/>
      <c r="R677" s="247"/>
      <c r="S677" s="247"/>
      <c r="T677" s="24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9" t="s">
        <v>223</v>
      </c>
      <c r="AU677" s="249" t="s">
        <v>90</v>
      </c>
      <c r="AV677" s="13" t="s">
        <v>162</v>
      </c>
      <c r="AW677" s="13" t="s">
        <v>38</v>
      </c>
      <c r="AX677" s="13" t="s">
        <v>90</v>
      </c>
      <c r="AY677" s="249" t="s">
        <v>154</v>
      </c>
    </row>
    <row r="678" spans="1:65" s="2" customFormat="1" ht="37.8" customHeight="1">
      <c r="A678" s="37"/>
      <c r="B678" s="38"/>
      <c r="C678" s="210" t="s">
        <v>1618</v>
      </c>
      <c r="D678" s="210" t="s">
        <v>155</v>
      </c>
      <c r="E678" s="211" t="s">
        <v>1619</v>
      </c>
      <c r="F678" s="212" t="s">
        <v>1620</v>
      </c>
      <c r="G678" s="213" t="s">
        <v>220</v>
      </c>
      <c r="H678" s="214">
        <v>7.2</v>
      </c>
      <c r="I678" s="215"/>
      <c r="J678" s="216">
        <f>ROUND(I678*H678,2)</f>
        <v>0</v>
      </c>
      <c r="K678" s="217"/>
      <c r="L678" s="43"/>
      <c r="M678" s="218" t="s">
        <v>1</v>
      </c>
      <c r="N678" s="219" t="s">
        <v>47</v>
      </c>
      <c r="O678" s="90"/>
      <c r="P678" s="220">
        <f>O678*H678</f>
        <v>0</v>
      </c>
      <c r="Q678" s="220">
        <v>0</v>
      </c>
      <c r="R678" s="220">
        <f>Q678*H678</f>
        <v>0</v>
      </c>
      <c r="S678" s="220">
        <v>0</v>
      </c>
      <c r="T678" s="221">
        <f>S678*H678</f>
        <v>0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222" t="s">
        <v>153</v>
      </c>
      <c r="AT678" s="222" t="s">
        <v>155</v>
      </c>
      <c r="AU678" s="222" t="s">
        <v>90</v>
      </c>
      <c r="AY678" s="15" t="s">
        <v>154</v>
      </c>
      <c r="BE678" s="223">
        <f>IF(N678="základní",J678,0)</f>
        <v>0</v>
      </c>
      <c r="BF678" s="223">
        <f>IF(N678="snížená",J678,0)</f>
        <v>0</v>
      </c>
      <c r="BG678" s="223">
        <f>IF(N678="zákl. přenesená",J678,0)</f>
        <v>0</v>
      </c>
      <c r="BH678" s="223">
        <f>IF(N678="sníž. přenesená",J678,0)</f>
        <v>0</v>
      </c>
      <c r="BI678" s="223">
        <f>IF(N678="nulová",J678,0)</f>
        <v>0</v>
      </c>
      <c r="BJ678" s="15" t="s">
        <v>90</v>
      </c>
      <c r="BK678" s="223">
        <f>ROUND(I678*H678,2)</f>
        <v>0</v>
      </c>
      <c r="BL678" s="15" t="s">
        <v>153</v>
      </c>
      <c r="BM678" s="222" t="s">
        <v>1621</v>
      </c>
    </row>
    <row r="679" spans="1:51" s="13" customFormat="1" ht="12">
      <c r="A679" s="13"/>
      <c r="B679" s="239"/>
      <c r="C679" s="240"/>
      <c r="D679" s="224" t="s">
        <v>223</v>
      </c>
      <c r="E679" s="241" t="s">
        <v>1622</v>
      </c>
      <c r="F679" s="242" t="s">
        <v>1599</v>
      </c>
      <c r="G679" s="240"/>
      <c r="H679" s="243">
        <v>7.2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9" t="s">
        <v>223</v>
      </c>
      <c r="AU679" s="249" t="s">
        <v>90</v>
      </c>
      <c r="AV679" s="13" t="s">
        <v>162</v>
      </c>
      <c r="AW679" s="13" t="s">
        <v>38</v>
      </c>
      <c r="AX679" s="13" t="s">
        <v>90</v>
      </c>
      <c r="AY679" s="249" t="s">
        <v>154</v>
      </c>
    </row>
    <row r="680" spans="1:65" s="2" customFormat="1" ht="24.15" customHeight="1">
      <c r="A680" s="37"/>
      <c r="B680" s="38"/>
      <c r="C680" s="210" t="s">
        <v>1623</v>
      </c>
      <c r="D680" s="210" t="s">
        <v>155</v>
      </c>
      <c r="E680" s="211" t="s">
        <v>1624</v>
      </c>
      <c r="F680" s="212" t="s">
        <v>1625</v>
      </c>
      <c r="G680" s="213" t="s">
        <v>220</v>
      </c>
      <c r="H680" s="214">
        <v>18.4</v>
      </c>
      <c r="I680" s="215"/>
      <c r="J680" s="216">
        <f>ROUND(I680*H680,2)</f>
        <v>0</v>
      </c>
      <c r="K680" s="217"/>
      <c r="L680" s="43"/>
      <c r="M680" s="218" t="s">
        <v>1</v>
      </c>
      <c r="N680" s="219" t="s">
        <v>47</v>
      </c>
      <c r="O680" s="90"/>
      <c r="P680" s="220">
        <f>O680*H680</f>
        <v>0</v>
      </c>
      <c r="Q680" s="220">
        <v>0.00356</v>
      </c>
      <c r="R680" s="220">
        <f>Q680*H680</f>
        <v>0.06550399999999999</v>
      </c>
      <c r="S680" s="220">
        <v>0</v>
      </c>
      <c r="T680" s="221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222" t="s">
        <v>153</v>
      </c>
      <c r="AT680" s="222" t="s">
        <v>155</v>
      </c>
      <c r="AU680" s="222" t="s">
        <v>90</v>
      </c>
      <c r="AY680" s="15" t="s">
        <v>154</v>
      </c>
      <c r="BE680" s="223">
        <f>IF(N680="základní",J680,0)</f>
        <v>0</v>
      </c>
      <c r="BF680" s="223">
        <f>IF(N680="snížená",J680,0)</f>
        <v>0</v>
      </c>
      <c r="BG680" s="223">
        <f>IF(N680="zákl. přenesená",J680,0)</f>
        <v>0</v>
      </c>
      <c r="BH680" s="223">
        <f>IF(N680="sníž. přenesená",J680,0)</f>
        <v>0</v>
      </c>
      <c r="BI680" s="223">
        <f>IF(N680="nulová",J680,0)</f>
        <v>0</v>
      </c>
      <c r="BJ680" s="15" t="s">
        <v>90</v>
      </c>
      <c r="BK680" s="223">
        <f>ROUND(I680*H680,2)</f>
        <v>0</v>
      </c>
      <c r="BL680" s="15" t="s">
        <v>153</v>
      </c>
      <c r="BM680" s="222" t="s">
        <v>1626</v>
      </c>
    </row>
    <row r="681" spans="1:51" s="13" customFormat="1" ht="12">
      <c r="A681" s="13"/>
      <c r="B681" s="239"/>
      <c r="C681" s="240"/>
      <c r="D681" s="224" t="s">
        <v>223</v>
      </c>
      <c r="E681" s="241" t="s">
        <v>1627</v>
      </c>
      <c r="F681" s="242" t="s">
        <v>1628</v>
      </c>
      <c r="G681" s="240"/>
      <c r="H681" s="243">
        <v>18.4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9" t="s">
        <v>223</v>
      </c>
      <c r="AU681" s="249" t="s">
        <v>90</v>
      </c>
      <c r="AV681" s="13" t="s">
        <v>162</v>
      </c>
      <c r="AW681" s="13" t="s">
        <v>38</v>
      </c>
      <c r="AX681" s="13" t="s">
        <v>90</v>
      </c>
      <c r="AY681" s="249" t="s">
        <v>154</v>
      </c>
    </row>
    <row r="682" spans="1:65" s="2" customFormat="1" ht="24.15" customHeight="1">
      <c r="A682" s="37"/>
      <c r="B682" s="38"/>
      <c r="C682" s="210" t="s">
        <v>1629</v>
      </c>
      <c r="D682" s="210" t="s">
        <v>155</v>
      </c>
      <c r="E682" s="211" t="s">
        <v>1630</v>
      </c>
      <c r="F682" s="212" t="s">
        <v>1631</v>
      </c>
      <c r="G682" s="213" t="s">
        <v>220</v>
      </c>
      <c r="H682" s="214">
        <v>7.2</v>
      </c>
      <c r="I682" s="215"/>
      <c r="J682" s="216">
        <f>ROUND(I682*H682,2)</f>
        <v>0</v>
      </c>
      <c r="K682" s="217"/>
      <c r="L682" s="43"/>
      <c r="M682" s="218" t="s">
        <v>1</v>
      </c>
      <c r="N682" s="219" t="s">
        <v>47</v>
      </c>
      <c r="O682" s="90"/>
      <c r="P682" s="220">
        <f>O682*H682</f>
        <v>0</v>
      </c>
      <c r="Q682" s="220">
        <v>0</v>
      </c>
      <c r="R682" s="220">
        <f>Q682*H682</f>
        <v>0</v>
      </c>
      <c r="S682" s="220">
        <v>0</v>
      </c>
      <c r="T682" s="221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222" t="s">
        <v>153</v>
      </c>
      <c r="AT682" s="222" t="s">
        <v>155</v>
      </c>
      <c r="AU682" s="222" t="s">
        <v>90</v>
      </c>
      <c r="AY682" s="15" t="s">
        <v>154</v>
      </c>
      <c r="BE682" s="223">
        <f>IF(N682="základní",J682,0)</f>
        <v>0</v>
      </c>
      <c r="BF682" s="223">
        <f>IF(N682="snížená",J682,0)</f>
        <v>0</v>
      </c>
      <c r="BG682" s="223">
        <f>IF(N682="zákl. přenesená",J682,0)</f>
        <v>0</v>
      </c>
      <c r="BH682" s="223">
        <f>IF(N682="sníž. přenesená",J682,0)</f>
        <v>0</v>
      </c>
      <c r="BI682" s="223">
        <f>IF(N682="nulová",J682,0)</f>
        <v>0</v>
      </c>
      <c r="BJ682" s="15" t="s">
        <v>90</v>
      </c>
      <c r="BK682" s="223">
        <f>ROUND(I682*H682,2)</f>
        <v>0</v>
      </c>
      <c r="BL682" s="15" t="s">
        <v>153</v>
      </c>
      <c r="BM682" s="222" t="s">
        <v>1632</v>
      </c>
    </row>
    <row r="683" spans="1:51" s="13" customFormat="1" ht="12">
      <c r="A683" s="13"/>
      <c r="B683" s="239"/>
      <c r="C683" s="240"/>
      <c r="D683" s="224" t="s">
        <v>223</v>
      </c>
      <c r="E683" s="241" t="s">
        <v>1633</v>
      </c>
      <c r="F683" s="242" t="s">
        <v>1599</v>
      </c>
      <c r="G683" s="240"/>
      <c r="H683" s="243">
        <v>7.2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9" t="s">
        <v>223</v>
      </c>
      <c r="AU683" s="249" t="s">
        <v>90</v>
      </c>
      <c r="AV683" s="13" t="s">
        <v>162</v>
      </c>
      <c r="AW683" s="13" t="s">
        <v>38</v>
      </c>
      <c r="AX683" s="13" t="s">
        <v>90</v>
      </c>
      <c r="AY683" s="249" t="s">
        <v>154</v>
      </c>
    </row>
    <row r="684" spans="1:65" s="2" customFormat="1" ht="24.15" customHeight="1">
      <c r="A684" s="37"/>
      <c r="B684" s="38"/>
      <c r="C684" s="210" t="s">
        <v>1634</v>
      </c>
      <c r="D684" s="210" t="s">
        <v>155</v>
      </c>
      <c r="E684" s="211" t="s">
        <v>1635</v>
      </c>
      <c r="F684" s="212" t="s">
        <v>1636</v>
      </c>
      <c r="G684" s="213" t="s">
        <v>220</v>
      </c>
      <c r="H684" s="214">
        <v>11.2</v>
      </c>
      <c r="I684" s="215"/>
      <c r="J684" s="216">
        <f>ROUND(I684*H684,2)</f>
        <v>0</v>
      </c>
      <c r="K684" s="217"/>
      <c r="L684" s="43"/>
      <c r="M684" s="218" t="s">
        <v>1</v>
      </c>
      <c r="N684" s="219" t="s">
        <v>47</v>
      </c>
      <c r="O684" s="90"/>
      <c r="P684" s="220">
        <f>O684*H684</f>
        <v>0</v>
      </c>
      <c r="Q684" s="220">
        <v>0.00099</v>
      </c>
      <c r="R684" s="220">
        <f>Q684*H684</f>
        <v>0.011087999999999999</v>
      </c>
      <c r="S684" s="220">
        <v>0</v>
      </c>
      <c r="T684" s="221">
        <f>S684*H684</f>
        <v>0</v>
      </c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R684" s="222" t="s">
        <v>153</v>
      </c>
      <c r="AT684" s="222" t="s">
        <v>155</v>
      </c>
      <c r="AU684" s="222" t="s">
        <v>90</v>
      </c>
      <c r="AY684" s="15" t="s">
        <v>154</v>
      </c>
      <c r="BE684" s="223">
        <f>IF(N684="základní",J684,0)</f>
        <v>0</v>
      </c>
      <c r="BF684" s="223">
        <f>IF(N684="snížená",J684,0)</f>
        <v>0</v>
      </c>
      <c r="BG684" s="223">
        <f>IF(N684="zákl. přenesená",J684,0)</f>
        <v>0</v>
      </c>
      <c r="BH684" s="223">
        <f>IF(N684="sníž. přenesená",J684,0)</f>
        <v>0</v>
      </c>
      <c r="BI684" s="223">
        <f>IF(N684="nulová",J684,0)</f>
        <v>0</v>
      </c>
      <c r="BJ684" s="15" t="s">
        <v>90</v>
      </c>
      <c r="BK684" s="223">
        <f>ROUND(I684*H684,2)</f>
        <v>0</v>
      </c>
      <c r="BL684" s="15" t="s">
        <v>153</v>
      </c>
      <c r="BM684" s="222" t="s">
        <v>1637</v>
      </c>
    </row>
    <row r="685" spans="1:51" s="13" customFormat="1" ht="12">
      <c r="A685" s="13"/>
      <c r="B685" s="239"/>
      <c r="C685" s="240"/>
      <c r="D685" s="224" t="s">
        <v>223</v>
      </c>
      <c r="E685" s="241" t="s">
        <v>1638</v>
      </c>
      <c r="F685" s="242" t="s">
        <v>1639</v>
      </c>
      <c r="G685" s="240"/>
      <c r="H685" s="243">
        <v>11.2</v>
      </c>
      <c r="I685" s="244"/>
      <c r="J685" s="240"/>
      <c r="K685" s="240"/>
      <c r="L685" s="245"/>
      <c r="M685" s="246"/>
      <c r="N685" s="247"/>
      <c r="O685" s="247"/>
      <c r="P685" s="247"/>
      <c r="Q685" s="247"/>
      <c r="R685" s="247"/>
      <c r="S685" s="247"/>
      <c r="T685" s="24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9" t="s">
        <v>223</v>
      </c>
      <c r="AU685" s="249" t="s">
        <v>90</v>
      </c>
      <c r="AV685" s="13" t="s">
        <v>162</v>
      </c>
      <c r="AW685" s="13" t="s">
        <v>38</v>
      </c>
      <c r="AX685" s="13" t="s">
        <v>90</v>
      </c>
      <c r="AY685" s="249" t="s">
        <v>154</v>
      </c>
    </row>
    <row r="686" spans="1:65" s="2" customFormat="1" ht="24.15" customHeight="1">
      <c r="A686" s="37"/>
      <c r="B686" s="38"/>
      <c r="C686" s="210" t="s">
        <v>1640</v>
      </c>
      <c r="D686" s="210" t="s">
        <v>155</v>
      </c>
      <c r="E686" s="211" t="s">
        <v>1641</v>
      </c>
      <c r="F686" s="212" t="s">
        <v>1642</v>
      </c>
      <c r="G686" s="213" t="s">
        <v>220</v>
      </c>
      <c r="H686" s="214">
        <v>18.4</v>
      </c>
      <c r="I686" s="215"/>
      <c r="J686" s="216">
        <f>ROUND(I686*H686,2)</f>
        <v>0</v>
      </c>
      <c r="K686" s="217"/>
      <c r="L686" s="43"/>
      <c r="M686" s="218" t="s">
        <v>1</v>
      </c>
      <c r="N686" s="219" t="s">
        <v>47</v>
      </c>
      <c r="O686" s="90"/>
      <c r="P686" s="220">
        <f>O686*H686</f>
        <v>0</v>
      </c>
      <c r="Q686" s="220">
        <v>0.00315</v>
      </c>
      <c r="R686" s="220">
        <f>Q686*H686</f>
        <v>0.05796</v>
      </c>
      <c r="S686" s="220">
        <v>0</v>
      </c>
      <c r="T686" s="221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222" t="s">
        <v>153</v>
      </c>
      <c r="AT686" s="222" t="s">
        <v>155</v>
      </c>
      <c r="AU686" s="222" t="s">
        <v>90</v>
      </c>
      <c r="AY686" s="15" t="s">
        <v>154</v>
      </c>
      <c r="BE686" s="223">
        <f>IF(N686="základní",J686,0)</f>
        <v>0</v>
      </c>
      <c r="BF686" s="223">
        <f>IF(N686="snížená",J686,0)</f>
        <v>0</v>
      </c>
      <c r="BG686" s="223">
        <f>IF(N686="zákl. přenesená",J686,0)</f>
        <v>0</v>
      </c>
      <c r="BH686" s="223">
        <f>IF(N686="sníž. přenesená",J686,0)</f>
        <v>0</v>
      </c>
      <c r="BI686" s="223">
        <f>IF(N686="nulová",J686,0)</f>
        <v>0</v>
      </c>
      <c r="BJ686" s="15" t="s">
        <v>90</v>
      </c>
      <c r="BK686" s="223">
        <f>ROUND(I686*H686,2)</f>
        <v>0</v>
      </c>
      <c r="BL686" s="15" t="s">
        <v>153</v>
      </c>
      <c r="BM686" s="222" t="s">
        <v>1643</v>
      </c>
    </row>
    <row r="687" spans="1:51" s="13" customFormat="1" ht="12">
      <c r="A687" s="13"/>
      <c r="B687" s="239"/>
      <c r="C687" s="240"/>
      <c r="D687" s="224" t="s">
        <v>223</v>
      </c>
      <c r="E687" s="241" t="s">
        <v>1644</v>
      </c>
      <c r="F687" s="242" t="s">
        <v>1645</v>
      </c>
      <c r="G687" s="240"/>
      <c r="H687" s="243">
        <v>18.4</v>
      </c>
      <c r="I687" s="244"/>
      <c r="J687" s="240"/>
      <c r="K687" s="240"/>
      <c r="L687" s="245"/>
      <c r="M687" s="246"/>
      <c r="N687" s="247"/>
      <c r="O687" s="247"/>
      <c r="P687" s="247"/>
      <c r="Q687" s="247"/>
      <c r="R687" s="247"/>
      <c r="S687" s="247"/>
      <c r="T687" s="24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9" t="s">
        <v>223</v>
      </c>
      <c r="AU687" s="249" t="s">
        <v>90</v>
      </c>
      <c r="AV687" s="13" t="s">
        <v>162</v>
      </c>
      <c r="AW687" s="13" t="s">
        <v>38</v>
      </c>
      <c r="AX687" s="13" t="s">
        <v>90</v>
      </c>
      <c r="AY687" s="249" t="s">
        <v>154</v>
      </c>
    </row>
    <row r="688" spans="1:65" s="2" customFormat="1" ht="24.15" customHeight="1">
      <c r="A688" s="37"/>
      <c r="B688" s="38"/>
      <c r="C688" s="210" t="s">
        <v>1646</v>
      </c>
      <c r="D688" s="210" t="s">
        <v>155</v>
      </c>
      <c r="E688" s="211" t="s">
        <v>1647</v>
      </c>
      <c r="F688" s="212" t="s">
        <v>1648</v>
      </c>
      <c r="G688" s="213" t="s">
        <v>220</v>
      </c>
      <c r="H688" s="214">
        <v>18.4</v>
      </c>
      <c r="I688" s="215"/>
      <c r="J688" s="216">
        <f>ROUND(I688*H688,2)</f>
        <v>0</v>
      </c>
      <c r="K688" s="217"/>
      <c r="L688" s="43"/>
      <c r="M688" s="218" t="s">
        <v>1</v>
      </c>
      <c r="N688" s="219" t="s">
        <v>47</v>
      </c>
      <c r="O688" s="90"/>
      <c r="P688" s="220">
        <f>O688*H688</f>
        <v>0</v>
      </c>
      <c r="Q688" s="220">
        <v>0.0004</v>
      </c>
      <c r="R688" s="220">
        <f>Q688*H688</f>
        <v>0.007359999999999999</v>
      </c>
      <c r="S688" s="220">
        <v>0</v>
      </c>
      <c r="T688" s="221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22" t="s">
        <v>153</v>
      </c>
      <c r="AT688" s="222" t="s">
        <v>155</v>
      </c>
      <c r="AU688" s="222" t="s">
        <v>90</v>
      </c>
      <c r="AY688" s="15" t="s">
        <v>154</v>
      </c>
      <c r="BE688" s="223">
        <f>IF(N688="základní",J688,0)</f>
        <v>0</v>
      </c>
      <c r="BF688" s="223">
        <f>IF(N688="snížená",J688,0)</f>
        <v>0</v>
      </c>
      <c r="BG688" s="223">
        <f>IF(N688="zákl. přenesená",J688,0)</f>
        <v>0</v>
      </c>
      <c r="BH688" s="223">
        <f>IF(N688="sníž. přenesená",J688,0)</f>
        <v>0</v>
      </c>
      <c r="BI688" s="223">
        <f>IF(N688="nulová",J688,0)</f>
        <v>0</v>
      </c>
      <c r="BJ688" s="15" t="s">
        <v>90</v>
      </c>
      <c r="BK688" s="223">
        <f>ROUND(I688*H688,2)</f>
        <v>0</v>
      </c>
      <c r="BL688" s="15" t="s">
        <v>153</v>
      </c>
      <c r="BM688" s="222" t="s">
        <v>1649</v>
      </c>
    </row>
    <row r="689" spans="1:51" s="13" customFormat="1" ht="12">
      <c r="A689" s="13"/>
      <c r="B689" s="239"/>
      <c r="C689" s="240"/>
      <c r="D689" s="224" t="s">
        <v>223</v>
      </c>
      <c r="E689" s="241" t="s">
        <v>1650</v>
      </c>
      <c r="F689" s="242" t="s">
        <v>1651</v>
      </c>
      <c r="G689" s="240"/>
      <c r="H689" s="243">
        <v>18.4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9" t="s">
        <v>223</v>
      </c>
      <c r="AU689" s="249" t="s">
        <v>90</v>
      </c>
      <c r="AV689" s="13" t="s">
        <v>162</v>
      </c>
      <c r="AW689" s="13" t="s">
        <v>38</v>
      </c>
      <c r="AX689" s="13" t="s">
        <v>90</v>
      </c>
      <c r="AY689" s="249" t="s">
        <v>154</v>
      </c>
    </row>
    <row r="690" spans="1:63" s="11" customFormat="1" ht="25.9" customHeight="1">
      <c r="A690" s="11"/>
      <c r="B690" s="196"/>
      <c r="C690" s="197"/>
      <c r="D690" s="198" t="s">
        <v>81</v>
      </c>
      <c r="E690" s="199" t="s">
        <v>1092</v>
      </c>
      <c r="F690" s="199" t="s">
        <v>1652</v>
      </c>
      <c r="G690" s="197"/>
      <c r="H690" s="197"/>
      <c r="I690" s="200"/>
      <c r="J690" s="201">
        <f>BK690</f>
        <v>0</v>
      </c>
      <c r="K690" s="197"/>
      <c r="L690" s="202"/>
      <c r="M690" s="203"/>
      <c r="N690" s="204"/>
      <c r="O690" s="204"/>
      <c r="P690" s="205">
        <f>SUM(P691:P715)</f>
        <v>0</v>
      </c>
      <c r="Q690" s="204"/>
      <c r="R690" s="205">
        <f>SUM(R691:R715)</f>
        <v>54.98459613</v>
      </c>
      <c r="S690" s="204"/>
      <c r="T690" s="206">
        <f>SUM(T691:T715)</f>
        <v>1093.1238</v>
      </c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R690" s="207" t="s">
        <v>153</v>
      </c>
      <c r="AT690" s="208" t="s">
        <v>81</v>
      </c>
      <c r="AU690" s="208" t="s">
        <v>82</v>
      </c>
      <c r="AY690" s="207" t="s">
        <v>154</v>
      </c>
      <c r="BK690" s="209">
        <f>SUM(BK691:BK715)</f>
        <v>0</v>
      </c>
    </row>
    <row r="691" spans="1:65" s="2" customFormat="1" ht="24.15" customHeight="1">
      <c r="A691" s="37"/>
      <c r="B691" s="38"/>
      <c r="C691" s="210" t="s">
        <v>1653</v>
      </c>
      <c r="D691" s="210" t="s">
        <v>155</v>
      </c>
      <c r="E691" s="211" t="s">
        <v>1654</v>
      </c>
      <c r="F691" s="212" t="s">
        <v>1655</v>
      </c>
      <c r="G691" s="213" t="s">
        <v>324</v>
      </c>
      <c r="H691" s="214">
        <v>115.34</v>
      </c>
      <c r="I691" s="215"/>
      <c r="J691" s="216">
        <f>ROUND(I691*H691,2)</f>
        <v>0</v>
      </c>
      <c r="K691" s="217"/>
      <c r="L691" s="43"/>
      <c r="M691" s="218" t="s">
        <v>1</v>
      </c>
      <c r="N691" s="219" t="s">
        <v>47</v>
      </c>
      <c r="O691" s="90"/>
      <c r="P691" s="220">
        <f>O691*H691</f>
        <v>0</v>
      </c>
      <c r="Q691" s="220">
        <v>0.12</v>
      </c>
      <c r="R691" s="220">
        <f>Q691*H691</f>
        <v>13.8408</v>
      </c>
      <c r="S691" s="220">
        <v>2.49</v>
      </c>
      <c r="T691" s="221">
        <f>S691*H691</f>
        <v>287.19660000000005</v>
      </c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R691" s="222" t="s">
        <v>153</v>
      </c>
      <c r="AT691" s="222" t="s">
        <v>155</v>
      </c>
      <c r="AU691" s="222" t="s">
        <v>90</v>
      </c>
      <c r="AY691" s="15" t="s">
        <v>154</v>
      </c>
      <c r="BE691" s="223">
        <f>IF(N691="základní",J691,0)</f>
        <v>0</v>
      </c>
      <c r="BF691" s="223">
        <f>IF(N691="snížená",J691,0)</f>
        <v>0</v>
      </c>
      <c r="BG691" s="223">
        <f>IF(N691="zákl. přenesená",J691,0)</f>
        <v>0</v>
      </c>
      <c r="BH691" s="223">
        <f>IF(N691="sníž. přenesená",J691,0)</f>
        <v>0</v>
      </c>
      <c r="BI691" s="223">
        <f>IF(N691="nulová",J691,0)</f>
        <v>0</v>
      </c>
      <c r="BJ691" s="15" t="s">
        <v>90</v>
      </c>
      <c r="BK691" s="223">
        <f>ROUND(I691*H691,2)</f>
        <v>0</v>
      </c>
      <c r="BL691" s="15" t="s">
        <v>153</v>
      </c>
      <c r="BM691" s="222" t="s">
        <v>1656</v>
      </c>
    </row>
    <row r="692" spans="1:51" s="13" customFormat="1" ht="12">
      <c r="A692" s="13"/>
      <c r="B692" s="239"/>
      <c r="C692" s="240"/>
      <c r="D692" s="224" t="s">
        <v>223</v>
      </c>
      <c r="E692" s="241" t="s">
        <v>1657</v>
      </c>
      <c r="F692" s="242" t="s">
        <v>1658</v>
      </c>
      <c r="G692" s="240"/>
      <c r="H692" s="243">
        <v>115.34</v>
      </c>
      <c r="I692" s="244"/>
      <c r="J692" s="240"/>
      <c r="K692" s="240"/>
      <c r="L692" s="245"/>
      <c r="M692" s="246"/>
      <c r="N692" s="247"/>
      <c r="O692" s="247"/>
      <c r="P692" s="247"/>
      <c r="Q692" s="247"/>
      <c r="R692" s="247"/>
      <c r="S692" s="247"/>
      <c r="T692" s="24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9" t="s">
        <v>223</v>
      </c>
      <c r="AU692" s="249" t="s">
        <v>90</v>
      </c>
      <c r="AV692" s="13" t="s">
        <v>162</v>
      </c>
      <c r="AW692" s="13" t="s">
        <v>38</v>
      </c>
      <c r="AX692" s="13" t="s">
        <v>90</v>
      </c>
      <c r="AY692" s="249" t="s">
        <v>154</v>
      </c>
    </row>
    <row r="693" spans="1:65" s="2" customFormat="1" ht="24.15" customHeight="1">
      <c r="A693" s="37"/>
      <c r="B693" s="38"/>
      <c r="C693" s="210" t="s">
        <v>1659</v>
      </c>
      <c r="D693" s="210" t="s">
        <v>155</v>
      </c>
      <c r="E693" s="211" t="s">
        <v>1660</v>
      </c>
      <c r="F693" s="212" t="s">
        <v>1661</v>
      </c>
      <c r="G693" s="213" t="s">
        <v>324</v>
      </c>
      <c r="H693" s="214">
        <v>32.4</v>
      </c>
      <c r="I693" s="215"/>
      <c r="J693" s="216">
        <f>ROUND(I693*H693,2)</f>
        <v>0</v>
      </c>
      <c r="K693" s="217"/>
      <c r="L693" s="43"/>
      <c r="M693" s="218" t="s">
        <v>1</v>
      </c>
      <c r="N693" s="219" t="s">
        <v>47</v>
      </c>
      <c r="O693" s="90"/>
      <c r="P693" s="220">
        <f>O693*H693</f>
        <v>0</v>
      </c>
      <c r="Q693" s="220">
        <v>0.12</v>
      </c>
      <c r="R693" s="220">
        <f>Q693*H693</f>
        <v>3.888</v>
      </c>
      <c r="S693" s="220">
        <v>2.2</v>
      </c>
      <c r="T693" s="221">
        <f>S693*H693</f>
        <v>71.28</v>
      </c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R693" s="222" t="s">
        <v>153</v>
      </c>
      <c r="AT693" s="222" t="s">
        <v>155</v>
      </c>
      <c r="AU693" s="222" t="s">
        <v>90</v>
      </c>
      <c r="AY693" s="15" t="s">
        <v>154</v>
      </c>
      <c r="BE693" s="223">
        <f>IF(N693="základní",J693,0)</f>
        <v>0</v>
      </c>
      <c r="BF693" s="223">
        <f>IF(N693="snížená",J693,0)</f>
        <v>0</v>
      </c>
      <c r="BG693" s="223">
        <f>IF(N693="zákl. přenesená",J693,0)</f>
        <v>0</v>
      </c>
      <c r="BH693" s="223">
        <f>IF(N693="sníž. přenesená",J693,0)</f>
        <v>0</v>
      </c>
      <c r="BI693" s="223">
        <f>IF(N693="nulová",J693,0)</f>
        <v>0</v>
      </c>
      <c r="BJ693" s="15" t="s">
        <v>90</v>
      </c>
      <c r="BK693" s="223">
        <f>ROUND(I693*H693,2)</f>
        <v>0</v>
      </c>
      <c r="BL693" s="15" t="s">
        <v>153</v>
      </c>
      <c r="BM693" s="222" t="s">
        <v>1662</v>
      </c>
    </row>
    <row r="694" spans="1:65" s="2" customFormat="1" ht="24.15" customHeight="1">
      <c r="A694" s="37"/>
      <c r="B694" s="38"/>
      <c r="C694" s="210" t="s">
        <v>1663</v>
      </c>
      <c r="D694" s="210" t="s">
        <v>155</v>
      </c>
      <c r="E694" s="211" t="s">
        <v>1664</v>
      </c>
      <c r="F694" s="212" t="s">
        <v>1665</v>
      </c>
      <c r="G694" s="213" t="s">
        <v>324</v>
      </c>
      <c r="H694" s="214">
        <v>306.103</v>
      </c>
      <c r="I694" s="215"/>
      <c r="J694" s="216">
        <f>ROUND(I694*H694,2)</f>
        <v>0</v>
      </c>
      <c r="K694" s="217"/>
      <c r="L694" s="43"/>
      <c r="M694" s="218" t="s">
        <v>1</v>
      </c>
      <c r="N694" s="219" t="s">
        <v>47</v>
      </c>
      <c r="O694" s="90"/>
      <c r="P694" s="220">
        <f>O694*H694</f>
        <v>0</v>
      </c>
      <c r="Q694" s="220">
        <v>0.12171</v>
      </c>
      <c r="R694" s="220">
        <f>Q694*H694</f>
        <v>37.25579613</v>
      </c>
      <c r="S694" s="220">
        <v>2.4</v>
      </c>
      <c r="T694" s="221">
        <f>S694*H694</f>
        <v>734.6472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22" t="s">
        <v>153</v>
      </c>
      <c r="AT694" s="222" t="s">
        <v>155</v>
      </c>
      <c r="AU694" s="222" t="s">
        <v>90</v>
      </c>
      <c r="AY694" s="15" t="s">
        <v>154</v>
      </c>
      <c r="BE694" s="223">
        <f>IF(N694="základní",J694,0)</f>
        <v>0</v>
      </c>
      <c r="BF694" s="223">
        <f>IF(N694="snížená",J694,0)</f>
        <v>0</v>
      </c>
      <c r="BG694" s="223">
        <f>IF(N694="zákl. přenesená",J694,0)</f>
        <v>0</v>
      </c>
      <c r="BH694" s="223">
        <f>IF(N694="sníž. přenesená",J694,0)</f>
        <v>0</v>
      </c>
      <c r="BI694" s="223">
        <f>IF(N694="nulová",J694,0)</f>
        <v>0</v>
      </c>
      <c r="BJ694" s="15" t="s">
        <v>90</v>
      </c>
      <c r="BK694" s="223">
        <f>ROUND(I694*H694,2)</f>
        <v>0</v>
      </c>
      <c r="BL694" s="15" t="s">
        <v>153</v>
      </c>
      <c r="BM694" s="222" t="s">
        <v>1666</v>
      </c>
    </row>
    <row r="695" spans="1:51" s="13" customFormat="1" ht="12">
      <c r="A695" s="13"/>
      <c r="B695" s="239"/>
      <c r="C695" s="240"/>
      <c r="D695" s="224" t="s">
        <v>223</v>
      </c>
      <c r="E695" s="241" t="s">
        <v>1667</v>
      </c>
      <c r="F695" s="242" t="s">
        <v>1668</v>
      </c>
      <c r="G695" s="240"/>
      <c r="H695" s="243">
        <v>306.103</v>
      </c>
      <c r="I695" s="244"/>
      <c r="J695" s="240"/>
      <c r="K695" s="240"/>
      <c r="L695" s="245"/>
      <c r="M695" s="246"/>
      <c r="N695" s="247"/>
      <c r="O695" s="247"/>
      <c r="P695" s="247"/>
      <c r="Q695" s="247"/>
      <c r="R695" s="247"/>
      <c r="S695" s="247"/>
      <c r="T695" s="24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9" t="s">
        <v>223</v>
      </c>
      <c r="AU695" s="249" t="s">
        <v>90</v>
      </c>
      <c r="AV695" s="13" t="s">
        <v>162</v>
      </c>
      <c r="AW695" s="13" t="s">
        <v>38</v>
      </c>
      <c r="AX695" s="13" t="s">
        <v>90</v>
      </c>
      <c r="AY695" s="249" t="s">
        <v>154</v>
      </c>
    </row>
    <row r="696" spans="1:65" s="2" customFormat="1" ht="49.05" customHeight="1">
      <c r="A696" s="37"/>
      <c r="B696" s="38"/>
      <c r="C696" s="210" t="s">
        <v>1669</v>
      </c>
      <c r="D696" s="210" t="s">
        <v>155</v>
      </c>
      <c r="E696" s="211" t="s">
        <v>1670</v>
      </c>
      <c r="F696" s="212" t="s">
        <v>1671</v>
      </c>
      <c r="G696" s="213" t="s">
        <v>486</v>
      </c>
      <c r="H696" s="214">
        <v>1093.124</v>
      </c>
      <c r="I696" s="215"/>
      <c r="J696" s="216">
        <f>ROUND(I696*H696,2)</f>
        <v>0</v>
      </c>
      <c r="K696" s="217"/>
      <c r="L696" s="43"/>
      <c r="M696" s="218" t="s">
        <v>1</v>
      </c>
      <c r="N696" s="219" t="s">
        <v>47</v>
      </c>
      <c r="O696" s="90"/>
      <c r="P696" s="220">
        <f>O696*H696</f>
        <v>0</v>
      </c>
      <c r="Q696" s="220">
        <v>0</v>
      </c>
      <c r="R696" s="220">
        <f>Q696*H696</f>
        <v>0</v>
      </c>
      <c r="S696" s="220">
        <v>0</v>
      </c>
      <c r="T696" s="221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22" t="s">
        <v>153</v>
      </c>
      <c r="AT696" s="222" t="s">
        <v>155</v>
      </c>
      <c r="AU696" s="222" t="s">
        <v>90</v>
      </c>
      <c r="AY696" s="15" t="s">
        <v>154</v>
      </c>
      <c r="BE696" s="223">
        <f>IF(N696="základní",J696,0)</f>
        <v>0</v>
      </c>
      <c r="BF696" s="223">
        <f>IF(N696="snížená",J696,0)</f>
        <v>0</v>
      </c>
      <c r="BG696" s="223">
        <f>IF(N696="zákl. přenesená",J696,0)</f>
        <v>0</v>
      </c>
      <c r="BH696" s="223">
        <f>IF(N696="sníž. přenesená",J696,0)</f>
        <v>0</v>
      </c>
      <c r="BI696" s="223">
        <f>IF(N696="nulová",J696,0)</f>
        <v>0</v>
      </c>
      <c r="BJ696" s="15" t="s">
        <v>90</v>
      </c>
      <c r="BK696" s="223">
        <f>ROUND(I696*H696,2)</f>
        <v>0</v>
      </c>
      <c r="BL696" s="15" t="s">
        <v>153</v>
      </c>
      <c r="BM696" s="222" t="s">
        <v>1672</v>
      </c>
    </row>
    <row r="697" spans="1:51" s="13" customFormat="1" ht="12">
      <c r="A697" s="13"/>
      <c r="B697" s="239"/>
      <c r="C697" s="240"/>
      <c r="D697" s="224" t="s">
        <v>223</v>
      </c>
      <c r="E697" s="241" t="s">
        <v>1673</v>
      </c>
      <c r="F697" s="242" t="s">
        <v>1674</v>
      </c>
      <c r="G697" s="240"/>
      <c r="H697" s="243">
        <v>1093.124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9" t="s">
        <v>223</v>
      </c>
      <c r="AU697" s="249" t="s">
        <v>90</v>
      </c>
      <c r="AV697" s="13" t="s">
        <v>162</v>
      </c>
      <c r="AW697" s="13" t="s">
        <v>38</v>
      </c>
      <c r="AX697" s="13" t="s">
        <v>90</v>
      </c>
      <c r="AY697" s="249" t="s">
        <v>154</v>
      </c>
    </row>
    <row r="698" spans="1:65" s="2" customFormat="1" ht="49.05" customHeight="1">
      <c r="A698" s="37"/>
      <c r="B698" s="38"/>
      <c r="C698" s="210" t="s">
        <v>1675</v>
      </c>
      <c r="D698" s="210" t="s">
        <v>155</v>
      </c>
      <c r="E698" s="211" t="s">
        <v>1676</v>
      </c>
      <c r="F698" s="212" t="s">
        <v>1677</v>
      </c>
      <c r="G698" s="213" t="s">
        <v>486</v>
      </c>
      <c r="H698" s="214">
        <v>1093.124</v>
      </c>
      <c r="I698" s="215"/>
      <c r="J698" s="216">
        <f>ROUND(I698*H698,2)</f>
        <v>0</v>
      </c>
      <c r="K698" s="217"/>
      <c r="L698" s="43"/>
      <c r="M698" s="218" t="s">
        <v>1</v>
      </c>
      <c r="N698" s="219" t="s">
        <v>47</v>
      </c>
      <c r="O698" s="90"/>
      <c r="P698" s="220">
        <f>O698*H698</f>
        <v>0</v>
      </c>
      <c r="Q698" s="220">
        <v>0</v>
      </c>
      <c r="R698" s="220">
        <f>Q698*H698</f>
        <v>0</v>
      </c>
      <c r="S698" s="220">
        <v>0</v>
      </c>
      <c r="T698" s="221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22" t="s">
        <v>153</v>
      </c>
      <c r="AT698" s="222" t="s">
        <v>155</v>
      </c>
      <c r="AU698" s="222" t="s">
        <v>90</v>
      </c>
      <c r="AY698" s="15" t="s">
        <v>154</v>
      </c>
      <c r="BE698" s="223">
        <f>IF(N698="základní",J698,0)</f>
        <v>0</v>
      </c>
      <c r="BF698" s="223">
        <f>IF(N698="snížená",J698,0)</f>
        <v>0</v>
      </c>
      <c r="BG698" s="223">
        <f>IF(N698="zákl. přenesená",J698,0)</f>
        <v>0</v>
      </c>
      <c r="BH698" s="223">
        <f>IF(N698="sníž. přenesená",J698,0)</f>
        <v>0</v>
      </c>
      <c r="BI698" s="223">
        <f>IF(N698="nulová",J698,0)</f>
        <v>0</v>
      </c>
      <c r="BJ698" s="15" t="s">
        <v>90</v>
      </c>
      <c r="BK698" s="223">
        <f>ROUND(I698*H698,2)</f>
        <v>0</v>
      </c>
      <c r="BL698" s="15" t="s">
        <v>153</v>
      </c>
      <c r="BM698" s="222" t="s">
        <v>1678</v>
      </c>
    </row>
    <row r="699" spans="1:51" s="13" customFormat="1" ht="12">
      <c r="A699" s="13"/>
      <c r="B699" s="239"/>
      <c r="C699" s="240"/>
      <c r="D699" s="224" t="s">
        <v>223</v>
      </c>
      <c r="E699" s="241" t="s">
        <v>1679</v>
      </c>
      <c r="F699" s="242" t="s">
        <v>1680</v>
      </c>
      <c r="G699" s="240"/>
      <c r="H699" s="243">
        <v>1093.124</v>
      </c>
      <c r="I699" s="244"/>
      <c r="J699" s="240"/>
      <c r="K699" s="240"/>
      <c r="L699" s="245"/>
      <c r="M699" s="246"/>
      <c r="N699" s="247"/>
      <c r="O699" s="247"/>
      <c r="P699" s="247"/>
      <c r="Q699" s="247"/>
      <c r="R699" s="247"/>
      <c r="S699" s="247"/>
      <c r="T699" s="24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9" t="s">
        <v>223</v>
      </c>
      <c r="AU699" s="249" t="s">
        <v>90</v>
      </c>
      <c r="AV699" s="13" t="s">
        <v>162</v>
      </c>
      <c r="AW699" s="13" t="s">
        <v>38</v>
      </c>
      <c r="AX699" s="13" t="s">
        <v>90</v>
      </c>
      <c r="AY699" s="249" t="s">
        <v>154</v>
      </c>
    </row>
    <row r="700" spans="1:65" s="2" customFormat="1" ht="62.7" customHeight="1">
      <c r="A700" s="37"/>
      <c r="B700" s="38"/>
      <c r="C700" s="210" t="s">
        <v>1681</v>
      </c>
      <c r="D700" s="210" t="s">
        <v>155</v>
      </c>
      <c r="E700" s="211" t="s">
        <v>1682</v>
      </c>
      <c r="F700" s="212" t="s">
        <v>1683</v>
      </c>
      <c r="G700" s="213" t="s">
        <v>486</v>
      </c>
      <c r="H700" s="214">
        <v>12024.364</v>
      </c>
      <c r="I700" s="215"/>
      <c r="J700" s="216">
        <f>ROUND(I700*H700,2)</f>
        <v>0</v>
      </c>
      <c r="K700" s="217"/>
      <c r="L700" s="43"/>
      <c r="M700" s="218" t="s">
        <v>1</v>
      </c>
      <c r="N700" s="219" t="s">
        <v>47</v>
      </c>
      <c r="O700" s="90"/>
      <c r="P700" s="220">
        <f>O700*H700</f>
        <v>0</v>
      </c>
      <c r="Q700" s="220">
        <v>0</v>
      </c>
      <c r="R700" s="220">
        <f>Q700*H700</f>
        <v>0</v>
      </c>
      <c r="S700" s="220">
        <v>0</v>
      </c>
      <c r="T700" s="221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22" t="s">
        <v>153</v>
      </c>
      <c r="AT700" s="222" t="s">
        <v>155</v>
      </c>
      <c r="AU700" s="222" t="s">
        <v>90</v>
      </c>
      <c r="AY700" s="15" t="s">
        <v>154</v>
      </c>
      <c r="BE700" s="223">
        <f>IF(N700="základní",J700,0)</f>
        <v>0</v>
      </c>
      <c r="BF700" s="223">
        <f>IF(N700="snížená",J700,0)</f>
        <v>0</v>
      </c>
      <c r="BG700" s="223">
        <f>IF(N700="zákl. přenesená",J700,0)</f>
        <v>0</v>
      </c>
      <c r="BH700" s="223">
        <f>IF(N700="sníž. přenesená",J700,0)</f>
        <v>0</v>
      </c>
      <c r="BI700" s="223">
        <f>IF(N700="nulová",J700,0)</f>
        <v>0</v>
      </c>
      <c r="BJ700" s="15" t="s">
        <v>90</v>
      </c>
      <c r="BK700" s="223">
        <f>ROUND(I700*H700,2)</f>
        <v>0</v>
      </c>
      <c r="BL700" s="15" t="s">
        <v>153</v>
      </c>
      <c r="BM700" s="222" t="s">
        <v>1684</v>
      </c>
    </row>
    <row r="701" spans="1:51" s="13" customFormat="1" ht="12">
      <c r="A701" s="13"/>
      <c r="B701" s="239"/>
      <c r="C701" s="240"/>
      <c r="D701" s="224" t="s">
        <v>223</v>
      </c>
      <c r="E701" s="241" t="s">
        <v>1685</v>
      </c>
      <c r="F701" s="242" t="s">
        <v>1686</v>
      </c>
      <c r="G701" s="240"/>
      <c r="H701" s="243">
        <v>12024.364</v>
      </c>
      <c r="I701" s="244"/>
      <c r="J701" s="240"/>
      <c r="K701" s="240"/>
      <c r="L701" s="245"/>
      <c r="M701" s="246"/>
      <c r="N701" s="247"/>
      <c r="O701" s="247"/>
      <c r="P701" s="247"/>
      <c r="Q701" s="247"/>
      <c r="R701" s="247"/>
      <c r="S701" s="247"/>
      <c r="T701" s="24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9" t="s">
        <v>223</v>
      </c>
      <c r="AU701" s="249" t="s">
        <v>90</v>
      </c>
      <c r="AV701" s="13" t="s">
        <v>162</v>
      </c>
      <c r="AW701" s="13" t="s">
        <v>38</v>
      </c>
      <c r="AX701" s="13" t="s">
        <v>90</v>
      </c>
      <c r="AY701" s="249" t="s">
        <v>154</v>
      </c>
    </row>
    <row r="702" spans="1:65" s="2" customFormat="1" ht="24.15" customHeight="1">
      <c r="A702" s="37"/>
      <c r="B702" s="38"/>
      <c r="C702" s="210" t="s">
        <v>1687</v>
      </c>
      <c r="D702" s="210" t="s">
        <v>155</v>
      </c>
      <c r="E702" s="211" t="s">
        <v>1688</v>
      </c>
      <c r="F702" s="212" t="s">
        <v>1689</v>
      </c>
      <c r="G702" s="213" t="s">
        <v>486</v>
      </c>
      <c r="H702" s="214">
        <v>1093.124</v>
      </c>
      <c r="I702" s="215"/>
      <c r="J702" s="216">
        <f>ROUND(I702*H702,2)</f>
        <v>0</v>
      </c>
      <c r="K702" s="217"/>
      <c r="L702" s="43"/>
      <c r="M702" s="218" t="s">
        <v>1</v>
      </c>
      <c r="N702" s="219" t="s">
        <v>47</v>
      </c>
      <c r="O702" s="90"/>
      <c r="P702" s="220">
        <f>O702*H702</f>
        <v>0</v>
      </c>
      <c r="Q702" s="220">
        <v>0</v>
      </c>
      <c r="R702" s="220">
        <f>Q702*H702</f>
        <v>0</v>
      </c>
      <c r="S702" s="220">
        <v>0</v>
      </c>
      <c r="T702" s="221">
        <f>S702*H702</f>
        <v>0</v>
      </c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R702" s="222" t="s">
        <v>153</v>
      </c>
      <c r="AT702" s="222" t="s">
        <v>155</v>
      </c>
      <c r="AU702" s="222" t="s">
        <v>90</v>
      </c>
      <c r="AY702" s="15" t="s">
        <v>154</v>
      </c>
      <c r="BE702" s="223">
        <f>IF(N702="základní",J702,0)</f>
        <v>0</v>
      </c>
      <c r="BF702" s="223">
        <f>IF(N702="snížená",J702,0)</f>
        <v>0</v>
      </c>
      <c r="BG702" s="223">
        <f>IF(N702="zákl. přenesená",J702,0)</f>
        <v>0</v>
      </c>
      <c r="BH702" s="223">
        <f>IF(N702="sníž. přenesená",J702,0)</f>
        <v>0</v>
      </c>
      <c r="BI702" s="223">
        <f>IF(N702="nulová",J702,0)</f>
        <v>0</v>
      </c>
      <c r="BJ702" s="15" t="s">
        <v>90</v>
      </c>
      <c r="BK702" s="223">
        <f>ROUND(I702*H702,2)</f>
        <v>0</v>
      </c>
      <c r="BL702" s="15" t="s">
        <v>153</v>
      </c>
      <c r="BM702" s="222" t="s">
        <v>1690</v>
      </c>
    </row>
    <row r="703" spans="1:51" s="13" customFormat="1" ht="12">
      <c r="A703" s="13"/>
      <c r="B703" s="239"/>
      <c r="C703" s="240"/>
      <c r="D703" s="224" t="s">
        <v>223</v>
      </c>
      <c r="E703" s="241" t="s">
        <v>1691</v>
      </c>
      <c r="F703" s="242" t="s">
        <v>1692</v>
      </c>
      <c r="G703" s="240"/>
      <c r="H703" s="243">
        <v>1093.124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9" t="s">
        <v>223</v>
      </c>
      <c r="AU703" s="249" t="s">
        <v>90</v>
      </c>
      <c r="AV703" s="13" t="s">
        <v>162</v>
      </c>
      <c r="AW703" s="13" t="s">
        <v>38</v>
      </c>
      <c r="AX703" s="13" t="s">
        <v>90</v>
      </c>
      <c r="AY703" s="249" t="s">
        <v>154</v>
      </c>
    </row>
    <row r="704" spans="1:65" s="2" customFormat="1" ht="37.8" customHeight="1">
      <c r="A704" s="37"/>
      <c r="B704" s="38"/>
      <c r="C704" s="210" t="s">
        <v>1693</v>
      </c>
      <c r="D704" s="210" t="s">
        <v>155</v>
      </c>
      <c r="E704" s="211" t="s">
        <v>1694</v>
      </c>
      <c r="F704" s="212" t="s">
        <v>1695</v>
      </c>
      <c r="G704" s="213" t="s">
        <v>486</v>
      </c>
      <c r="H704" s="214">
        <v>734.647</v>
      </c>
      <c r="I704" s="215"/>
      <c r="J704" s="216">
        <f>ROUND(I704*H704,2)</f>
        <v>0</v>
      </c>
      <c r="K704" s="217"/>
      <c r="L704" s="43"/>
      <c r="M704" s="218" t="s">
        <v>1</v>
      </c>
      <c r="N704" s="219" t="s">
        <v>47</v>
      </c>
      <c r="O704" s="90"/>
      <c r="P704" s="220">
        <f>O704*H704</f>
        <v>0</v>
      </c>
      <c r="Q704" s="220">
        <v>0</v>
      </c>
      <c r="R704" s="220">
        <f>Q704*H704</f>
        <v>0</v>
      </c>
      <c r="S704" s="220">
        <v>0</v>
      </c>
      <c r="T704" s="221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22" t="s">
        <v>153</v>
      </c>
      <c r="AT704" s="222" t="s">
        <v>155</v>
      </c>
      <c r="AU704" s="222" t="s">
        <v>90</v>
      </c>
      <c r="AY704" s="15" t="s">
        <v>154</v>
      </c>
      <c r="BE704" s="223">
        <f>IF(N704="základní",J704,0)</f>
        <v>0</v>
      </c>
      <c r="BF704" s="223">
        <f>IF(N704="snížená",J704,0)</f>
        <v>0</v>
      </c>
      <c r="BG704" s="223">
        <f>IF(N704="zákl. přenesená",J704,0)</f>
        <v>0</v>
      </c>
      <c r="BH704" s="223">
        <f>IF(N704="sníž. přenesená",J704,0)</f>
        <v>0</v>
      </c>
      <c r="BI704" s="223">
        <f>IF(N704="nulová",J704,0)</f>
        <v>0</v>
      </c>
      <c r="BJ704" s="15" t="s">
        <v>90</v>
      </c>
      <c r="BK704" s="223">
        <f>ROUND(I704*H704,2)</f>
        <v>0</v>
      </c>
      <c r="BL704" s="15" t="s">
        <v>153</v>
      </c>
      <c r="BM704" s="222" t="s">
        <v>1696</v>
      </c>
    </row>
    <row r="705" spans="1:51" s="12" customFormat="1" ht="12">
      <c r="A705" s="12"/>
      <c r="B705" s="229"/>
      <c r="C705" s="230"/>
      <c r="D705" s="224" t="s">
        <v>223</v>
      </c>
      <c r="E705" s="231" t="s">
        <v>1</v>
      </c>
      <c r="F705" s="232" t="s">
        <v>1697</v>
      </c>
      <c r="G705" s="230"/>
      <c r="H705" s="231" t="s">
        <v>1</v>
      </c>
      <c r="I705" s="233"/>
      <c r="J705" s="230"/>
      <c r="K705" s="230"/>
      <c r="L705" s="234"/>
      <c r="M705" s="235"/>
      <c r="N705" s="236"/>
      <c r="O705" s="236"/>
      <c r="P705" s="236"/>
      <c r="Q705" s="236"/>
      <c r="R705" s="236"/>
      <c r="S705" s="236"/>
      <c r="T705" s="237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T705" s="238" t="s">
        <v>223</v>
      </c>
      <c r="AU705" s="238" t="s">
        <v>90</v>
      </c>
      <c r="AV705" s="12" t="s">
        <v>90</v>
      </c>
      <c r="AW705" s="12" t="s">
        <v>38</v>
      </c>
      <c r="AX705" s="12" t="s">
        <v>82</v>
      </c>
      <c r="AY705" s="238" t="s">
        <v>154</v>
      </c>
    </row>
    <row r="706" spans="1:51" s="13" customFormat="1" ht="12">
      <c r="A706" s="13"/>
      <c r="B706" s="239"/>
      <c r="C706" s="240"/>
      <c r="D706" s="224" t="s">
        <v>223</v>
      </c>
      <c r="E706" s="241" t="s">
        <v>1698</v>
      </c>
      <c r="F706" s="242" t="s">
        <v>1699</v>
      </c>
      <c r="G706" s="240"/>
      <c r="H706" s="243">
        <v>734.647</v>
      </c>
      <c r="I706" s="244"/>
      <c r="J706" s="240"/>
      <c r="K706" s="240"/>
      <c r="L706" s="245"/>
      <c r="M706" s="246"/>
      <c r="N706" s="247"/>
      <c r="O706" s="247"/>
      <c r="P706" s="247"/>
      <c r="Q706" s="247"/>
      <c r="R706" s="247"/>
      <c r="S706" s="247"/>
      <c r="T706" s="24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9" t="s">
        <v>223</v>
      </c>
      <c r="AU706" s="249" t="s">
        <v>90</v>
      </c>
      <c r="AV706" s="13" t="s">
        <v>162</v>
      </c>
      <c r="AW706" s="13" t="s">
        <v>38</v>
      </c>
      <c r="AX706" s="13" t="s">
        <v>82</v>
      </c>
      <c r="AY706" s="249" t="s">
        <v>154</v>
      </c>
    </row>
    <row r="707" spans="1:51" s="13" customFormat="1" ht="12">
      <c r="A707" s="13"/>
      <c r="B707" s="239"/>
      <c r="C707" s="240"/>
      <c r="D707" s="224" t="s">
        <v>223</v>
      </c>
      <c r="E707" s="241" t="s">
        <v>1700</v>
      </c>
      <c r="F707" s="242" t="s">
        <v>1701</v>
      </c>
      <c r="G707" s="240"/>
      <c r="H707" s="243">
        <v>734.647</v>
      </c>
      <c r="I707" s="244"/>
      <c r="J707" s="240"/>
      <c r="K707" s="240"/>
      <c r="L707" s="245"/>
      <c r="M707" s="246"/>
      <c r="N707" s="247"/>
      <c r="O707" s="247"/>
      <c r="P707" s="247"/>
      <c r="Q707" s="247"/>
      <c r="R707" s="247"/>
      <c r="S707" s="247"/>
      <c r="T707" s="24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9" t="s">
        <v>223</v>
      </c>
      <c r="AU707" s="249" t="s">
        <v>90</v>
      </c>
      <c r="AV707" s="13" t="s">
        <v>162</v>
      </c>
      <c r="AW707" s="13" t="s">
        <v>38</v>
      </c>
      <c r="AX707" s="13" t="s">
        <v>90</v>
      </c>
      <c r="AY707" s="249" t="s">
        <v>154</v>
      </c>
    </row>
    <row r="708" spans="1:65" s="2" customFormat="1" ht="37.8" customHeight="1">
      <c r="A708" s="37"/>
      <c r="B708" s="38"/>
      <c r="C708" s="210" t="s">
        <v>1702</v>
      </c>
      <c r="D708" s="210" t="s">
        <v>155</v>
      </c>
      <c r="E708" s="211" t="s">
        <v>1703</v>
      </c>
      <c r="F708" s="212" t="s">
        <v>1704</v>
      </c>
      <c r="G708" s="213" t="s">
        <v>486</v>
      </c>
      <c r="H708" s="214">
        <v>287.197</v>
      </c>
      <c r="I708" s="215"/>
      <c r="J708" s="216">
        <f>ROUND(I708*H708,2)</f>
        <v>0</v>
      </c>
      <c r="K708" s="217"/>
      <c r="L708" s="43"/>
      <c r="M708" s="218" t="s">
        <v>1</v>
      </c>
      <c r="N708" s="219" t="s">
        <v>47</v>
      </c>
      <c r="O708" s="90"/>
      <c r="P708" s="220">
        <f>O708*H708</f>
        <v>0</v>
      </c>
      <c r="Q708" s="220">
        <v>0</v>
      </c>
      <c r="R708" s="220">
        <f>Q708*H708</f>
        <v>0</v>
      </c>
      <c r="S708" s="220">
        <v>0</v>
      </c>
      <c r="T708" s="221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22" t="s">
        <v>153</v>
      </c>
      <c r="AT708" s="222" t="s">
        <v>155</v>
      </c>
      <c r="AU708" s="222" t="s">
        <v>90</v>
      </c>
      <c r="AY708" s="15" t="s">
        <v>154</v>
      </c>
      <c r="BE708" s="223">
        <f>IF(N708="základní",J708,0)</f>
        <v>0</v>
      </c>
      <c r="BF708" s="223">
        <f>IF(N708="snížená",J708,0)</f>
        <v>0</v>
      </c>
      <c r="BG708" s="223">
        <f>IF(N708="zákl. přenesená",J708,0)</f>
        <v>0</v>
      </c>
      <c r="BH708" s="223">
        <f>IF(N708="sníž. přenesená",J708,0)</f>
        <v>0</v>
      </c>
      <c r="BI708" s="223">
        <f>IF(N708="nulová",J708,0)</f>
        <v>0</v>
      </c>
      <c r="BJ708" s="15" t="s">
        <v>90</v>
      </c>
      <c r="BK708" s="223">
        <f>ROUND(I708*H708,2)</f>
        <v>0</v>
      </c>
      <c r="BL708" s="15" t="s">
        <v>153</v>
      </c>
      <c r="BM708" s="222" t="s">
        <v>1705</v>
      </c>
    </row>
    <row r="709" spans="1:51" s="12" customFormat="1" ht="12">
      <c r="A709" s="12"/>
      <c r="B709" s="229"/>
      <c r="C709" s="230"/>
      <c r="D709" s="224" t="s">
        <v>223</v>
      </c>
      <c r="E709" s="231" t="s">
        <v>1</v>
      </c>
      <c r="F709" s="232" t="s">
        <v>1706</v>
      </c>
      <c r="G709" s="230"/>
      <c r="H709" s="231" t="s">
        <v>1</v>
      </c>
      <c r="I709" s="233"/>
      <c r="J709" s="230"/>
      <c r="K709" s="230"/>
      <c r="L709" s="234"/>
      <c r="M709" s="235"/>
      <c r="N709" s="236"/>
      <c r="O709" s="236"/>
      <c r="P709" s="236"/>
      <c r="Q709" s="236"/>
      <c r="R709" s="236"/>
      <c r="S709" s="236"/>
      <c r="T709" s="237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T709" s="238" t="s">
        <v>223</v>
      </c>
      <c r="AU709" s="238" t="s">
        <v>90</v>
      </c>
      <c r="AV709" s="12" t="s">
        <v>90</v>
      </c>
      <c r="AW709" s="12" t="s">
        <v>38</v>
      </c>
      <c r="AX709" s="12" t="s">
        <v>82</v>
      </c>
      <c r="AY709" s="238" t="s">
        <v>154</v>
      </c>
    </row>
    <row r="710" spans="1:51" s="13" customFormat="1" ht="12">
      <c r="A710" s="13"/>
      <c r="B710" s="239"/>
      <c r="C710" s="240"/>
      <c r="D710" s="224" t="s">
        <v>223</v>
      </c>
      <c r="E710" s="241" t="s">
        <v>1707</v>
      </c>
      <c r="F710" s="242" t="s">
        <v>1708</v>
      </c>
      <c r="G710" s="240"/>
      <c r="H710" s="243">
        <v>287.197</v>
      </c>
      <c r="I710" s="244"/>
      <c r="J710" s="240"/>
      <c r="K710" s="240"/>
      <c r="L710" s="245"/>
      <c r="M710" s="246"/>
      <c r="N710" s="247"/>
      <c r="O710" s="247"/>
      <c r="P710" s="247"/>
      <c r="Q710" s="247"/>
      <c r="R710" s="247"/>
      <c r="S710" s="247"/>
      <c r="T710" s="24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9" t="s">
        <v>223</v>
      </c>
      <c r="AU710" s="249" t="s">
        <v>90</v>
      </c>
      <c r="AV710" s="13" t="s">
        <v>162</v>
      </c>
      <c r="AW710" s="13" t="s">
        <v>38</v>
      </c>
      <c r="AX710" s="13" t="s">
        <v>82</v>
      </c>
      <c r="AY710" s="249" t="s">
        <v>154</v>
      </c>
    </row>
    <row r="711" spans="1:51" s="13" customFormat="1" ht="12">
      <c r="A711" s="13"/>
      <c r="B711" s="239"/>
      <c r="C711" s="240"/>
      <c r="D711" s="224" t="s">
        <v>223</v>
      </c>
      <c r="E711" s="241" t="s">
        <v>1709</v>
      </c>
      <c r="F711" s="242" t="s">
        <v>1710</v>
      </c>
      <c r="G711" s="240"/>
      <c r="H711" s="243">
        <v>287.197</v>
      </c>
      <c r="I711" s="244"/>
      <c r="J711" s="240"/>
      <c r="K711" s="240"/>
      <c r="L711" s="245"/>
      <c r="M711" s="246"/>
      <c r="N711" s="247"/>
      <c r="O711" s="247"/>
      <c r="P711" s="247"/>
      <c r="Q711" s="247"/>
      <c r="R711" s="247"/>
      <c r="S711" s="247"/>
      <c r="T711" s="24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9" t="s">
        <v>223</v>
      </c>
      <c r="AU711" s="249" t="s">
        <v>90</v>
      </c>
      <c r="AV711" s="13" t="s">
        <v>162</v>
      </c>
      <c r="AW711" s="13" t="s">
        <v>38</v>
      </c>
      <c r="AX711" s="13" t="s">
        <v>90</v>
      </c>
      <c r="AY711" s="249" t="s">
        <v>154</v>
      </c>
    </row>
    <row r="712" spans="1:65" s="2" customFormat="1" ht="37.8" customHeight="1">
      <c r="A712" s="37"/>
      <c r="B712" s="38"/>
      <c r="C712" s="210" t="s">
        <v>1711</v>
      </c>
      <c r="D712" s="210" t="s">
        <v>155</v>
      </c>
      <c r="E712" s="211" t="s">
        <v>1712</v>
      </c>
      <c r="F712" s="212" t="s">
        <v>1713</v>
      </c>
      <c r="G712" s="213" t="s">
        <v>486</v>
      </c>
      <c r="H712" s="214">
        <v>1719.454</v>
      </c>
      <c r="I712" s="215"/>
      <c r="J712" s="216">
        <f>ROUND(I712*H712,2)</f>
        <v>0</v>
      </c>
      <c r="K712" s="217"/>
      <c r="L712" s="43"/>
      <c r="M712" s="218" t="s">
        <v>1</v>
      </c>
      <c r="N712" s="219" t="s">
        <v>47</v>
      </c>
      <c r="O712" s="90"/>
      <c r="P712" s="220">
        <f>O712*H712</f>
        <v>0</v>
      </c>
      <c r="Q712" s="220">
        <v>0</v>
      </c>
      <c r="R712" s="220">
        <f>Q712*H712</f>
        <v>0</v>
      </c>
      <c r="S712" s="220">
        <v>0</v>
      </c>
      <c r="T712" s="221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22" t="s">
        <v>153</v>
      </c>
      <c r="AT712" s="222" t="s">
        <v>155</v>
      </c>
      <c r="AU712" s="222" t="s">
        <v>90</v>
      </c>
      <c r="AY712" s="15" t="s">
        <v>154</v>
      </c>
      <c r="BE712" s="223">
        <f>IF(N712="základní",J712,0)</f>
        <v>0</v>
      </c>
      <c r="BF712" s="223">
        <f>IF(N712="snížená",J712,0)</f>
        <v>0</v>
      </c>
      <c r="BG712" s="223">
        <f>IF(N712="zákl. přenesená",J712,0)</f>
        <v>0</v>
      </c>
      <c r="BH712" s="223">
        <f>IF(N712="sníž. přenesená",J712,0)</f>
        <v>0</v>
      </c>
      <c r="BI712" s="223">
        <f>IF(N712="nulová",J712,0)</f>
        <v>0</v>
      </c>
      <c r="BJ712" s="15" t="s">
        <v>90</v>
      </c>
      <c r="BK712" s="223">
        <f>ROUND(I712*H712,2)</f>
        <v>0</v>
      </c>
      <c r="BL712" s="15" t="s">
        <v>153</v>
      </c>
      <c r="BM712" s="222" t="s">
        <v>1714</v>
      </c>
    </row>
    <row r="713" spans="1:51" s="13" customFormat="1" ht="12">
      <c r="A713" s="13"/>
      <c r="B713" s="239"/>
      <c r="C713" s="240"/>
      <c r="D713" s="224" t="s">
        <v>223</v>
      </c>
      <c r="E713" s="241" t="s">
        <v>1715</v>
      </c>
      <c r="F713" s="242" t="s">
        <v>1716</v>
      </c>
      <c r="G713" s="240"/>
      <c r="H713" s="243">
        <v>1648.174</v>
      </c>
      <c r="I713" s="244"/>
      <c r="J713" s="240"/>
      <c r="K713" s="240"/>
      <c r="L713" s="245"/>
      <c r="M713" s="246"/>
      <c r="N713" s="247"/>
      <c r="O713" s="247"/>
      <c r="P713" s="247"/>
      <c r="Q713" s="247"/>
      <c r="R713" s="247"/>
      <c r="S713" s="247"/>
      <c r="T713" s="24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9" t="s">
        <v>223</v>
      </c>
      <c r="AU713" s="249" t="s">
        <v>90</v>
      </c>
      <c r="AV713" s="13" t="s">
        <v>162</v>
      </c>
      <c r="AW713" s="13" t="s">
        <v>38</v>
      </c>
      <c r="AX713" s="13" t="s">
        <v>82</v>
      </c>
      <c r="AY713" s="249" t="s">
        <v>154</v>
      </c>
    </row>
    <row r="714" spans="1:51" s="13" customFormat="1" ht="12">
      <c r="A714" s="13"/>
      <c r="B714" s="239"/>
      <c r="C714" s="240"/>
      <c r="D714" s="224" t="s">
        <v>223</v>
      </c>
      <c r="E714" s="241" t="s">
        <v>1717</v>
      </c>
      <c r="F714" s="242" t="s">
        <v>1718</v>
      </c>
      <c r="G714" s="240"/>
      <c r="H714" s="243">
        <v>71.28</v>
      </c>
      <c r="I714" s="244"/>
      <c r="J714" s="240"/>
      <c r="K714" s="240"/>
      <c r="L714" s="245"/>
      <c r="M714" s="246"/>
      <c r="N714" s="247"/>
      <c r="O714" s="247"/>
      <c r="P714" s="247"/>
      <c r="Q714" s="247"/>
      <c r="R714" s="247"/>
      <c r="S714" s="247"/>
      <c r="T714" s="24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9" t="s">
        <v>223</v>
      </c>
      <c r="AU714" s="249" t="s">
        <v>90</v>
      </c>
      <c r="AV714" s="13" t="s">
        <v>162</v>
      </c>
      <c r="AW714" s="13" t="s">
        <v>38</v>
      </c>
      <c r="AX714" s="13" t="s">
        <v>82</v>
      </c>
      <c r="AY714" s="249" t="s">
        <v>154</v>
      </c>
    </row>
    <row r="715" spans="1:51" s="13" customFormat="1" ht="12">
      <c r="A715" s="13"/>
      <c r="B715" s="239"/>
      <c r="C715" s="240"/>
      <c r="D715" s="224" t="s">
        <v>223</v>
      </c>
      <c r="E715" s="241" t="s">
        <v>1719</v>
      </c>
      <c r="F715" s="242" t="s">
        <v>1720</v>
      </c>
      <c r="G715" s="240"/>
      <c r="H715" s="243">
        <v>1719.454</v>
      </c>
      <c r="I715" s="244"/>
      <c r="J715" s="240"/>
      <c r="K715" s="240"/>
      <c r="L715" s="245"/>
      <c r="M715" s="246"/>
      <c r="N715" s="247"/>
      <c r="O715" s="247"/>
      <c r="P715" s="247"/>
      <c r="Q715" s="247"/>
      <c r="R715" s="247"/>
      <c r="S715" s="247"/>
      <c r="T715" s="248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9" t="s">
        <v>223</v>
      </c>
      <c r="AU715" s="249" t="s">
        <v>90</v>
      </c>
      <c r="AV715" s="13" t="s">
        <v>162</v>
      </c>
      <c r="AW715" s="13" t="s">
        <v>38</v>
      </c>
      <c r="AX715" s="13" t="s">
        <v>90</v>
      </c>
      <c r="AY715" s="249" t="s">
        <v>154</v>
      </c>
    </row>
    <row r="716" spans="1:63" s="11" customFormat="1" ht="25.9" customHeight="1">
      <c r="A716" s="11"/>
      <c r="B716" s="196"/>
      <c r="C716" s="197"/>
      <c r="D716" s="198" t="s">
        <v>81</v>
      </c>
      <c r="E716" s="199" t="s">
        <v>1721</v>
      </c>
      <c r="F716" s="199" t="s">
        <v>1722</v>
      </c>
      <c r="G716" s="197"/>
      <c r="H716" s="197"/>
      <c r="I716" s="200"/>
      <c r="J716" s="201">
        <f>BK716</f>
        <v>0</v>
      </c>
      <c r="K716" s="197"/>
      <c r="L716" s="202"/>
      <c r="M716" s="203"/>
      <c r="N716" s="204"/>
      <c r="O716" s="204"/>
      <c r="P716" s="205">
        <f>SUM(P717:P718)</f>
        <v>0</v>
      </c>
      <c r="Q716" s="204"/>
      <c r="R716" s="205">
        <f>SUM(R717:R718)</f>
        <v>0</v>
      </c>
      <c r="S716" s="204"/>
      <c r="T716" s="206">
        <f>SUM(T717:T718)</f>
        <v>0</v>
      </c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R716" s="207" t="s">
        <v>153</v>
      </c>
      <c r="AT716" s="208" t="s">
        <v>81</v>
      </c>
      <c r="AU716" s="208" t="s">
        <v>82</v>
      </c>
      <c r="AY716" s="207" t="s">
        <v>154</v>
      </c>
      <c r="BK716" s="209">
        <f>SUM(BK717:BK718)</f>
        <v>0</v>
      </c>
    </row>
    <row r="717" spans="1:65" s="2" customFormat="1" ht="37.8" customHeight="1">
      <c r="A717" s="37"/>
      <c r="B717" s="38"/>
      <c r="C717" s="210" t="s">
        <v>1723</v>
      </c>
      <c r="D717" s="210" t="s">
        <v>155</v>
      </c>
      <c r="E717" s="211" t="s">
        <v>1724</v>
      </c>
      <c r="F717" s="212" t="s">
        <v>1725</v>
      </c>
      <c r="G717" s="213" t="s">
        <v>486</v>
      </c>
      <c r="H717" s="214">
        <v>1969.572</v>
      </c>
      <c r="I717" s="215"/>
      <c r="J717" s="216">
        <f>ROUND(I717*H717,2)</f>
        <v>0</v>
      </c>
      <c r="K717" s="217"/>
      <c r="L717" s="43"/>
      <c r="M717" s="218" t="s">
        <v>1</v>
      </c>
      <c r="N717" s="219" t="s">
        <v>47</v>
      </c>
      <c r="O717" s="90"/>
      <c r="P717" s="220">
        <f>O717*H717</f>
        <v>0</v>
      </c>
      <c r="Q717" s="220">
        <v>0</v>
      </c>
      <c r="R717" s="220">
        <f>Q717*H717</f>
        <v>0</v>
      </c>
      <c r="S717" s="220">
        <v>0</v>
      </c>
      <c r="T717" s="221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222" t="s">
        <v>153</v>
      </c>
      <c r="AT717" s="222" t="s">
        <v>155</v>
      </c>
      <c r="AU717" s="222" t="s">
        <v>90</v>
      </c>
      <c r="AY717" s="15" t="s">
        <v>154</v>
      </c>
      <c r="BE717" s="223">
        <f>IF(N717="základní",J717,0)</f>
        <v>0</v>
      </c>
      <c r="BF717" s="223">
        <f>IF(N717="snížená",J717,0)</f>
        <v>0</v>
      </c>
      <c r="BG717" s="223">
        <f>IF(N717="zákl. přenesená",J717,0)</f>
        <v>0</v>
      </c>
      <c r="BH717" s="223">
        <f>IF(N717="sníž. přenesená",J717,0)</f>
        <v>0</v>
      </c>
      <c r="BI717" s="223">
        <f>IF(N717="nulová",J717,0)</f>
        <v>0</v>
      </c>
      <c r="BJ717" s="15" t="s">
        <v>90</v>
      </c>
      <c r="BK717" s="223">
        <f>ROUND(I717*H717,2)</f>
        <v>0</v>
      </c>
      <c r="BL717" s="15" t="s">
        <v>153</v>
      </c>
      <c r="BM717" s="222" t="s">
        <v>1726</v>
      </c>
    </row>
    <row r="718" spans="1:65" s="2" customFormat="1" ht="49.05" customHeight="1">
      <c r="A718" s="37"/>
      <c r="B718" s="38"/>
      <c r="C718" s="210" t="s">
        <v>1727</v>
      </c>
      <c r="D718" s="210" t="s">
        <v>155</v>
      </c>
      <c r="E718" s="211" t="s">
        <v>1728</v>
      </c>
      <c r="F718" s="212" t="s">
        <v>1729</v>
      </c>
      <c r="G718" s="213" t="s">
        <v>486</v>
      </c>
      <c r="H718" s="214">
        <v>1969.572</v>
      </c>
      <c r="I718" s="215"/>
      <c r="J718" s="216">
        <f>ROUND(I718*H718,2)</f>
        <v>0</v>
      </c>
      <c r="K718" s="217"/>
      <c r="L718" s="43"/>
      <c r="M718" s="250" t="s">
        <v>1</v>
      </c>
      <c r="N718" s="251" t="s">
        <v>47</v>
      </c>
      <c r="O718" s="252"/>
      <c r="P718" s="253">
        <f>O718*H718</f>
        <v>0</v>
      </c>
      <c r="Q718" s="253">
        <v>0</v>
      </c>
      <c r="R718" s="253">
        <f>Q718*H718</f>
        <v>0</v>
      </c>
      <c r="S718" s="253">
        <v>0</v>
      </c>
      <c r="T718" s="254">
        <f>S718*H718</f>
        <v>0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222" t="s">
        <v>153</v>
      </c>
      <c r="AT718" s="222" t="s">
        <v>155</v>
      </c>
      <c r="AU718" s="222" t="s">
        <v>90</v>
      </c>
      <c r="AY718" s="15" t="s">
        <v>154</v>
      </c>
      <c r="BE718" s="223">
        <f>IF(N718="základní",J718,0)</f>
        <v>0</v>
      </c>
      <c r="BF718" s="223">
        <f>IF(N718="snížená",J718,0)</f>
        <v>0</v>
      </c>
      <c r="BG718" s="223">
        <f>IF(N718="zákl. přenesená",J718,0)</f>
        <v>0</v>
      </c>
      <c r="BH718" s="223">
        <f>IF(N718="sníž. přenesená",J718,0)</f>
        <v>0</v>
      </c>
      <c r="BI718" s="223">
        <f>IF(N718="nulová",J718,0)</f>
        <v>0</v>
      </c>
      <c r="BJ718" s="15" t="s">
        <v>90</v>
      </c>
      <c r="BK718" s="223">
        <f>ROUND(I718*H718,2)</f>
        <v>0</v>
      </c>
      <c r="BL718" s="15" t="s">
        <v>153</v>
      </c>
      <c r="BM718" s="222" t="s">
        <v>1730</v>
      </c>
    </row>
    <row r="719" spans="1:31" s="2" customFormat="1" ht="6.95" customHeight="1">
      <c r="A719" s="37"/>
      <c r="B719" s="65"/>
      <c r="C719" s="66"/>
      <c r="D719" s="66"/>
      <c r="E719" s="66"/>
      <c r="F719" s="66"/>
      <c r="G719" s="66"/>
      <c r="H719" s="66"/>
      <c r="I719" s="66"/>
      <c r="J719" s="66"/>
      <c r="K719" s="66"/>
      <c r="L719" s="43"/>
      <c r="M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</row>
  </sheetData>
  <sheetProtection password="CC35" sheet="1" objects="1" scenarios="1" formatColumns="0" formatRows="0" autoFilter="0"/>
  <autoFilter ref="C129:K71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1731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ROUND((SUM(BE118:BE128)),2)</f>
        <v>0</v>
      </c>
      <c r="G33" s="37"/>
      <c r="H33" s="37"/>
      <c r="I33" s="154">
        <v>0.21</v>
      </c>
      <c r="J33" s="153">
        <f>ROUND(((SUM(BE118:BE128))*I33),2)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ROUND((SUM(BF118:BF128)),2)</f>
        <v>0</v>
      </c>
      <c r="G34" s="37"/>
      <c r="H34" s="37"/>
      <c r="I34" s="154">
        <v>0.15</v>
      </c>
      <c r="J34" s="153">
        <f>ROUND(((SUM(BF118:BF128))*I34),2)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ROUND((SUM(BG118:BG128)),2)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ROUND((SUM(BH118:BH128)),2)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ROUND((SUM(BI118:BI128)),2)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06.1 - Přeložka elektro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1732</v>
      </c>
      <c r="E98" s="181"/>
      <c r="F98" s="181"/>
      <c r="G98" s="181"/>
      <c r="H98" s="181"/>
      <c r="I98" s="181"/>
      <c r="J98" s="182">
        <f>J121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1" t="s">
        <v>138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0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Bečva, Hranice - PPO města - oprava 01/2021</v>
      </c>
      <c r="F108" s="30"/>
      <c r="G108" s="30"/>
      <c r="H108" s="30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0" t="s">
        <v>127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 06.1 - Přeložka elektro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22</v>
      </c>
      <c r="D112" s="39"/>
      <c r="E112" s="39"/>
      <c r="F112" s="25" t="str">
        <f>F12</f>
        <v xml:space="preserve"> </v>
      </c>
      <c r="G112" s="39"/>
      <c r="H112" s="39"/>
      <c r="I112" s="30" t="s">
        <v>24</v>
      </c>
      <c r="J112" s="78" t="str">
        <f>IF(J12="","",J12)</f>
        <v>5. 1. 2021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0" t="s">
        <v>30</v>
      </c>
      <c r="D114" s="39"/>
      <c r="E114" s="39"/>
      <c r="F114" s="25" t="str">
        <f>E15</f>
        <v>Povodí Moravy, s.p.</v>
      </c>
      <c r="G114" s="39"/>
      <c r="H114" s="39"/>
      <c r="I114" s="30" t="s">
        <v>36</v>
      </c>
      <c r="J114" s="35" t="str">
        <f>E21</f>
        <v>Dopravoprojekt Brno a.s.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0" t="s">
        <v>34</v>
      </c>
      <c r="D115" s="39"/>
      <c r="E115" s="39"/>
      <c r="F115" s="25" t="str">
        <f>IF(E18="","",E18)</f>
        <v>Vyplň údaj</v>
      </c>
      <c r="G115" s="39"/>
      <c r="H115" s="39"/>
      <c r="I115" s="30" t="s">
        <v>39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0" customFormat="1" ht="29.25" customHeight="1">
      <c r="A117" s="184"/>
      <c r="B117" s="185"/>
      <c r="C117" s="186" t="s">
        <v>139</v>
      </c>
      <c r="D117" s="187" t="s">
        <v>67</v>
      </c>
      <c r="E117" s="187" t="s">
        <v>63</v>
      </c>
      <c r="F117" s="187" t="s">
        <v>64</v>
      </c>
      <c r="G117" s="187" t="s">
        <v>140</v>
      </c>
      <c r="H117" s="187" t="s">
        <v>141</v>
      </c>
      <c r="I117" s="187" t="s">
        <v>142</v>
      </c>
      <c r="J117" s="188" t="s">
        <v>131</v>
      </c>
      <c r="K117" s="189" t="s">
        <v>143</v>
      </c>
      <c r="L117" s="190"/>
      <c r="M117" s="99" t="s">
        <v>1</v>
      </c>
      <c r="N117" s="100" t="s">
        <v>46</v>
      </c>
      <c r="O117" s="100" t="s">
        <v>144</v>
      </c>
      <c r="P117" s="100" t="s">
        <v>145</v>
      </c>
      <c r="Q117" s="100" t="s">
        <v>146</v>
      </c>
      <c r="R117" s="100" t="s">
        <v>147</v>
      </c>
      <c r="S117" s="100" t="s">
        <v>148</v>
      </c>
      <c r="T117" s="101" t="s">
        <v>149</v>
      </c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63" s="2" customFormat="1" ht="22.8" customHeight="1">
      <c r="A118" s="37"/>
      <c r="B118" s="38"/>
      <c r="C118" s="106" t="s">
        <v>150</v>
      </c>
      <c r="D118" s="39"/>
      <c r="E118" s="39"/>
      <c r="F118" s="39"/>
      <c r="G118" s="39"/>
      <c r="H118" s="39"/>
      <c r="I118" s="39"/>
      <c r="J118" s="191">
        <f>BK118</f>
        <v>0</v>
      </c>
      <c r="K118" s="39"/>
      <c r="L118" s="43"/>
      <c r="M118" s="102"/>
      <c r="N118" s="192"/>
      <c r="O118" s="103"/>
      <c r="P118" s="193">
        <f>P119+P121</f>
        <v>0</v>
      </c>
      <c r="Q118" s="103"/>
      <c r="R118" s="193">
        <f>R119+R121</f>
        <v>0.06168</v>
      </c>
      <c r="S118" s="103"/>
      <c r="T118" s="194">
        <f>T119+T121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5" t="s">
        <v>81</v>
      </c>
      <c r="AU118" s="15" t="s">
        <v>92</v>
      </c>
      <c r="BK118" s="195">
        <f>BK119+BK121</f>
        <v>0</v>
      </c>
    </row>
    <row r="119" spans="1:63" s="11" customFormat="1" ht="25.9" customHeight="1">
      <c r="A119" s="11"/>
      <c r="B119" s="196"/>
      <c r="C119" s="197"/>
      <c r="D119" s="198" t="s">
        <v>81</v>
      </c>
      <c r="E119" s="199" t="s">
        <v>90</v>
      </c>
      <c r="F119" s="199" t="s">
        <v>321</v>
      </c>
      <c r="G119" s="197"/>
      <c r="H119" s="197"/>
      <c r="I119" s="200"/>
      <c r="J119" s="201">
        <f>BK119</f>
        <v>0</v>
      </c>
      <c r="K119" s="197"/>
      <c r="L119" s="202"/>
      <c r="M119" s="203"/>
      <c r="N119" s="204"/>
      <c r="O119" s="204"/>
      <c r="P119" s="205">
        <f>P120</f>
        <v>0</v>
      </c>
      <c r="Q119" s="204"/>
      <c r="R119" s="205">
        <f>R120</f>
        <v>0</v>
      </c>
      <c r="S119" s="204"/>
      <c r="T119" s="206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7" t="s">
        <v>153</v>
      </c>
      <c r="AT119" s="208" t="s">
        <v>81</v>
      </c>
      <c r="AU119" s="208" t="s">
        <v>82</v>
      </c>
      <c r="AY119" s="207" t="s">
        <v>154</v>
      </c>
      <c r="BK119" s="209">
        <f>BK120</f>
        <v>0</v>
      </c>
    </row>
    <row r="120" spans="1:65" s="2" customFormat="1" ht="14.4" customHeight="1">
      <c r="A120" s="37"/>
      <c r="B120" s="38"/>
      <c r="C120" s="210" t="s">
        <v>90</v>
      </c>
      <c r="D120" s="210" t="s">
        <v>155</v>
      </c>
      <c r="E120" s="211" t="s">
        <v>1733</v>
      </c>
      <c r="F120" s="212" t="s">
        <v>321</v>
      </c>
      <c r="G120" s="213" t="s">
        <v>158</v>
      </c>
      <c r="H120" s="214">
        <v>1</v>
      </c>
      <c r="I120" s="215"/>
      <c r="J120" s="216">
        <f>ROUND(I120*H120,2)</f>
        <v>0</v>
      </c>
      <c r="K120" s="217"/>
      <c r="L120" s="43"/>
      <c r="M120" s="218" t="s">
        <v>1</v>
      </c>
      <c r="N120" s="219" t="s">
        <v>47</v>
      </c>
      <c r="O120" s="90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2" t="s">
        <v>153</v>
      </c>
      <c r="AT120" s="222" t="s">
        <v>155</v>
      </c>
      <c r="AU120" s="222" t="s">
        <v>90</v>
      </c>
      <c r="AY120" s="15" t="s">
        <v>154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5" t="s">
        <v>90</v>
      </c>
      <c r="BK120" s="223">
        <f>ROUND(I120*H120,2)</f>
        <v>0</v>
      </c>
      <c r="BL120" s="15" t="s">
        <v>153</v>
      </c>
      <c r="BM120" s="222" t="s">
        <v>1734</v>
      </c>
    </row>
    <row r="121" spans="1:63" s="11" customFormat="1" ht="25.9" customHeight="1">
      <c r="A121" s="11"/>
      <c r="B121" s="196"/>
      <c r="C121" s="197"/>
      <c r="D121" s="198" t="s">
        <v>81</v>
      </c>
      <c r="E121" s="199" t="s">
        <v>1735</v>
      </c>
      <c r="F121" s="199" t="s">
        <v>1736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SUM(P122:P128)</f>
        <v>0</v>
      </c>
      <c r="Q121" s="204"/>
      <c r="R121" s="205">
        <f>SUM(R122:R128)</f>
        <v>0.06168</v>
      </c>
      <c r="S121" s="204"/>
      <c r="T121" s="206">
        <f>SUM(T122:T128)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7" t="s">
        <v>153</v>
      </c>
      <c r="AT121" s="208" t="s">
        <v>81</v>
      </c>
      <c r="AU121" s="208" t="s">
        <v>82</v>
      </c>
      <c r="AY121" s="207" t="s">
        <v>154</v>
      </c>
      <c r="BK121" s="209">
        <f>SUM(BK122:BK128)</f>
        <v>0</v>
      </c>
    </row>
    <row r="122" spans="1:65" s="2" customFormat="1" ht="14.4" customHeight="1">
      <c r="A122" s="37"/>
      <c r="B122" s="38"/>
      <c r="C122" s="210" t="s">
        <v>162</v>
      </c>
      <c r="D122" s="210" t="s">
        <v>155</v>
      </c>
      <c r="E122" s="211" t="s">
        <v>1737</v>
      </c>
      <c r="F122" s="212" t="s">
        <v>1738</v>
      </c>
      <c r="G122" s="213" t="s">
        <v>158</v>
      </c>
      <c r="H122" s="214">
        <v>1</v>
      </c>
      <c r="I122" s="215"/>
      <c r="J122" s="216">
        <f>ROUND(I122*H122,2)</f>
        <v>0</v>
      </c>
      <c r="K122" s="217"/>
      <c r="L122" s="43"/>
      <c r="M122" s="218" t="s">
        <v>1</v>
      </c>
      <c r="N122" s="219" t="s">
        <v>47</v>
      </c>
      <c r="O122" s="90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2" t="s">
        <v>153</v>
      </c>
      <c r="AT122" s="222" t="s">
        <v>155</v>
      </c>
      <c r="AU122" s="222" t="s">
        <v>90</v>
      </c>
      <c r="AY122" s="15" t="s">
        <v>154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5" t="s">
        <v>90</v>
      </c>
      <c r="BK122" s="223">
        <f>ROUND(I122*H122,2)</f>
        <v>0</v>
      </c>
      <c r="BL122" s="15" t="s">
        <v>153</v>
      </c>
      <c r="BM122" s="222" t="s">
        <v>1739</v>
      </c>
    </row>
    <row r="123" spans="1:47" s="2" customFormat="1" ht="12">
      <c r="A123" s="37"/>
      <c r="B123" s="38"/>
      <c r="C123" s="39"/>
      <c r="D123" s="224" t="s">
        <v>160</v>
      </c>
      <c r="E123" s="39"/>
      <c r="F123" s="225" t="s">
        <v>1740</v>
      </c>
      <c r="G123" s="39"/>
      <c r="H123" s="39"/>
      <c r="I123" s="226"/>
      <c r="J123" s="39"/>
      <c r="K123" s="39"/>
      <c r="L123" s="43"/>
      <c r="M123" s="227"/>
      <c r="N123" s="228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5" t="s">
        <v>160</v>
      </c>
      <c r="AU123" s="15" t="s">
        <v>90</v>
      </c>
    </row>
    <row r="124" spans="1:65" s="2" customFormat="1" ht="14.4" customHeight="1">
      <c r="A124" s="37"/>
      <c r="B124" s="38"/>
      <c r="C124" s="255" t="s">
        <v>167</v>
      </c>
      <c r="D124" s="255" t="s">
        <v>253</v>
      </c>
      <c r="E124" s="256" t="s">
        <v>1741</v>
      </c>
      <c r="F124" s="257" t="s">
        <v>1742</v>
      </c>
      <c r="G124" s="258" t="s">
        <v>158</v>
      </c>
      <c r="H124" s="259">
        <v>1</v>
      </c>
      <c r="I124" s="260"/>
      <c r="J124" s="261">
        <f>ROUND(I124*H124,2)</f>
        <v>0</v>
      </c>
      <c r="K124" s="262"/>
      <c r="L124" s="263"/>
      <c r="M124" s="264" t="s">
        <v>1</v>
      </c>
      <c r="N124" s="265" t="s">
        <v>47</v>
      </c>
      <c r="O124" s="90"/>
      <c r="P124" s="220">
        <f>O124*H124</f>
        <v>0</v>
      </c>
      <c r="Q124" s="220">
        <v>0.008</v>
      </c>
      <c r="R124" s="220">
        <f>Q124*H124</f>
        <v>0.008</v>
      </c>
      <c r="S124" s="220">
        <v>0</v>
      </c>
      <c r="T124" s="22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2" t="s">
        <v>192</v>
      </c>
      <c r="AT124" s="222" t="s">
        <v>253</v>
      </c>
      <c r="AU124" s="222" t="s">
        <v>90</v>
      </c>
      <c r="AY124" s="15" t="s">
        <v>154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5" t="s">
        <v>90</v>
      </c>
      <c r="BK124" s="223">
        <f>ROUND(I124*H124,2)</f>
        <v>0</v>
      </c>
      <c r="BL124" s="15" t="s">
        <v>153</v>
      </c>
      <c r="BM124" s="222" t="s">
        <v>1743</v>
      </c>
    </row>
    <row r="125" spans="1:47" s="2" customFormat="1" ht="12">
      <c r="A125" s="37"/>
      <c r="B125" s="38"/>
      <c r="C125" s="39"/>
      <c r="D125" s="224" t="s">
        <v>160</v>
      </c>
      <c r="E125" s="39"/>
      <c r="F125" s="225" t="s">
        <v>1744</v>
      </c>
      <c r="G125" s="39"/>
      <c r="H125" s="39"/>
      <c r="I125" s="226"/>
      <c r="J125" s="39"/>
      <c r="K125" s="39"/>
      <c r="L125" s="43"/>
      <c r="M125" s="227"/>
      <c r="N125" s="228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5" t="s">
        <v>160</v>
      </c>
      <c r="AU125" s="15" t="s">
        <v>90</v>
      </c>
    </row>
    <row r="126" spans="1:65" s="2" customFormat="1" ht="14.4" customHeight="1">
      <c r="A126" s="37"/>
      <c r="B126" s="38"/>
      <c r="C126" s="255" t="s">
        <v>153</v>
      </c>
      <c r="D126" s="255" t="s">
        <v>253</v>
      </c>
      <c r="E126" s="256" t="s">
        <v>1745</v>
      </c>
      <c r="F126" s="257" t="s">
        <v>1746</v>
      </c>
      <c r="G126" s="258" t="s">
        <v>158</v>
      </c>
      <c r="H126" s="259">
        <v>1</v>
      </c>
      <c r="I126" s="260"/>
      <c r="J126" s="261">
        <f>ROUND(I126*H126,2)</f>
        <v>0</v>
      </c>
      <c r="K126" s="262"/>
      <c r="L126" s="263"/>
      <c r="M126" s="264" t="s">
        <v>1</v>
      </c>
      <c r="N126" s="265" t="s">
        <v>47</v>
      </c>
      <c r="O126" s="90"/>
      <c r="P126" s="220">
        <f>O126*H126</f>
        <v>0</v>
      </c>
      <c r="Q126" s="220">
        <v>0.00168</v>
      </c>
      <c r="R126" s="220">
        <f>Q126*H126</f>
        <v>0.00168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192</v>
      </c>
      <c r="AT126" s="222" t="s">
        <v>253</v>
      </c>
      <c r="AU126" s="222" t="s">
        <v>90</v>
      </c>
      <c r="AY126" s="15" t="s">
        <v>154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5" t="s">
        <v>90</v>
      </c>
      <c r="BK126" s="223">
        <f>ROUND(I126*H126,2)</f>
        <v>0</v>
      </c>
      <c r="BL126" s="15" t="s">
        <v>153</v>
      </c>
      <c r="BM126" s="222" t="s">
        <v>1747</v>
      </c>
    </row>
    <row r="127" spans="1:47" s="2" customFormat="1" ht="12">
      <c r="A127" s="37"/>
      <c r="B127" s="38"/>
      <c r="C127" s="39"/>
      <c r="D127" s="224" t="s">
        <v>160</v>
      </c>
      <c r="E127" s="39"/>
      <c r="F127" s="225" t="s">
        <v>1740</v>
      </c>
      <c r="G127" s="39"/>
      <c r="H127" s="39"/>
      <c r="I127" s="226"/>
      <c r="J127" s="39"/>
      <c r="K127" s="39"/>
      <c r="L127" s="43"/>
      <c r="M127" s="227"/>
      <c r="N127" s="22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160</v>
      </c>
      <c r="AU127" s="15" t="s">
        <v>90</v>
      </c>
    </row>
    <row r="128" spans="1:65" s="2" customFormat="1" ht="14.4" customHeight="1">
      <c r="A128" s="37"/>
      <c r="B128" s="38"/>
      <c r="C128" s="255" t="s">
        <v>176</v>
      </c>
      <c r="D128" s="255" t="s">
        <v>253</v>
      </c>
      <c r="E128" s="256" t="s">
        <v>1748</v>
      </c>
      <c r="F128" s="257" t="s">
        <v>1749</v>
      </c>
      <c r="G128" s="258" t="s">
        <v>158</v>
      </c>
      <c r="H128" s="259">
        <v>1</v>
      </c>
      <c r="I128" s="260"/>
      <c r="J128" s="261">
        <f>ROUND(I128*H128,2)</f>
        <v>0</v>
      </c>
      <c r="K128" s="262"/>
      <c r="L128" s="263"/>
      <c r="M128" s="266" t="s">
        <v>1</v>
      </c>
      <c r="N128" s="267" t="s">
        <v>47</v>
      </c>
      <c r="O128" s="252"/>
      <c r="P128" s="253">
        <f>O128*H128</f>
        <v>0</v>
      </c>
      <c r="Q128" s="253">
        <v>0.052</v>
      </c>
      <c r="R128" s="253">
        <f>Q128*H128</f>
        <v>0.052</v>
      </c>
      <c r="S128" s="253">
        <v>0</v>
      </c>
      <c r="T128" s="25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192</v>
      </c>
      <c r="AT128" s="222" t="s">
        <v>253</v>
      </c>
      <c r="AU128" s="222" t="s">
        <v>90</v>
      </c>
      <c r="AY128" s="15" t="s">
        <v>154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5" t="s">
        <v>90</v>
      </c>
      <c r="BK128" s="223">
        <f>ROUND(I128*H128,2)</f>
        <v>0</v>
      </c>
      <c r="BL128" s="15" t="s">
        <v>153</v>
      </c>
      <c r="BM128" s="222" t="s">
        <v>1750</v>
      </c>
    </row>
    <row r="129" spans="1:31" s="2" customFormat="1" ht="6.95" customHeight="1">
      <c r="A129" s="37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43"/>
      <c r="M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</sheetData>
  <sheetProtection password="CC35" sheet="1" objects="1" scenarios="1" formatColumns="0" formatRows="0" autoFilter="0"/>
  <autoFilter ref="C117:K12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1751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ROUND((SUM(BE123:BE224)),2)</f>
        <v>0</v>
      </c>
      <c r="G33" s="37"/>
      <c r="H33" s="37"/>
      <c r="I33" s="154">
        <v>0.21</v>
      </c>
      <c r="J33" s="153">
        <f>ROUND(((SUM(BE123:BE224))*I33),2)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ROUND((SUM(BF123:BF224)),2)</f>
        <v>0</v>
      </c>
      <c r="G34" s="37"/>
      <c r="H34" s="37"/>
      <c r="I34" s="154">
        <v>0.15</v>
      </c>
      <c r="J34" s="153">
        <f>ROUND(((SUM(BF123:BF224))*I34),2)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ROUND((SUM(BG123:BG224)),2)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ROUND((SUM(BH123:BH224)),2)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ROUND((SUM(BI123:BI224)),2)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SO 06.3 - Hradidlové šachty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308</v>
      </c>
      <c r="E98" s="181"/>
      <c r="F98" s="181"/>
      <c r="G98" s="181"/>
      <c r="H98" s="181"/>
      <c r="I98" s="181"/>
      <c r="J98" s="182">
        <f>J139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310</v>
      </c>
      <c r="E99" s="181"/>
      <c r="F99" s="181"/>
      <c r="G99" s="181"/>
      <c r="H99" s="181"/>
      <c r="I99" s="181"/>
      <c r="J99" s="182">
        <f>J154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311</v>
      </c>
      <c r="E100" s="181"/>
      <c r="F100" s="181"/>
      <c r="G100" s="181"/>
      <c r="H100" s="181"/>
      <c r="I100" s="181"/>
      <c r="J100" s="182">
        <f>J163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317</v>
      </c>
      <c r="E101" s="181"/>
      <c r="F101" s="181"/>
      <c r="G101" s="181"/>
      <c r="H101" s="181"/>
      <c r="I101" s="181"/>
      <c r="J101" s="182">
        <f>J181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1752</v>
      </c>
      <c r="E102" s="181"/>
      <c r="F102" s="181"/>
      <c r="G102" s="181"/>
      <c r="H102" s="181"/>
      <c r="I102" s="181"/>
      <c r="J102" s="182">
        <f>J211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1753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1" t="s">
        <v>138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Bečva, Hranice - PPO města - oprava 01/2021</v>
      </c>
      <c r="F113" s="30"/>
      <c r="G113" s="30"/>
      <c r="H113" s="30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127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 xml:space="preserve">SO 06.3 - Hradidlové šachty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22</v>
      </c>
      <c r="D117" s="39"/>
      <c r="E117" s="39"/>
      <c r="F117" s="25" t="str">
        <f>F12</f>
        <v xml:space="preserve"> </v>
      </c>
      <c r="G117" s="39"/>
      <c r="H117" s="39"/>
      <c r="I117" s="30" t="s">
        <v>24</v>
      </c>
      <c r="J117" s="78" t="str">
        <f>IF(J12="","",J12)</f>
        <v>5. 1. 2021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0" t="s">
        <v>30</v>
      </c>
      <c r="D119" s="39"/>
      <c r="E119" s="39"/>
      <c r="F119" s="25" t="str">
        <f>E15</f>
        <v>Povodí Moravy, s.p.</v>
      </c>
      <c r="G119" s="39"/>
      <c r="H119" s="39"/>
      <c r="I119" s="30" t="s">
        <v>36</v>
      </c>
      <c r="J119" s="35" t="str">
        <f>E21</f>
        <v>Dopravoprojekt Brno a.s.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0" t="s">
        <v>34</v>
      </c>
      <c r="D120" s="39"/>
      <c r="E120" s="39"/>
      <c r="F120" s="25" t="str">
        <f>IF(E18="","",E18)</f>
        <v>Vyplň údaj</v>
      </c>
      <c r="G120" s="39"/>
      <c r="H120" s="39"/>
      <c r="I120" s="30" t="s">
        <v>39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0" customFormat="1" ht="29.25" customHeight="1">
      <c r="A122" s="184"/>
      <c r="B122" s="185"/>
      <c r="C122" s="186" t="s">
        <v>139</v>
      </c>
      <c r="D122" s="187" t="s">
        <v>67</v>
      </c>
      <c r="E122" s="187" t="s">
        <v>63</v>
      </c>
      <c r="F122" s="187" t="s">
        <v>64</v>
      </c>
      <c r="G122" s="187" t="s">
        <v>140</v>
      </c>
      <c r="H122" s="187" t="s">
        <v>141</v>
      </c>
      <c r="I122" s="187" t="s">
        <v>142</v>
      </c>
      <c r="J122" s="188" t="s">
        <v>131</v>
      </c>
      <c r="K122" s="189" t="s">
        <v>143</v>
      </c>
      <c r="L122" s="190"/>
      <c r="M122" s="99" t="s">
        <v>1</v>
      </c>
      <c r="N122" s="100" t="s">
        <v>46</v>
      </c>
      <c r="O122" s="100" t="s">
        <v>144</v>
      </c>
      <c r="P122" s="100" t="s">
        <v>145</v>
      </c>
      <c r="Q122" s="100" t="s">
        <v>146</v>
      </c>
      <c r="R122" s="100" t="s">
        <v>147</v>
      </c>
      <c r="S122" s="100" t="s">
        <v>148</v>
      </c>
      <c r="T122" s="101" t="s">
        <v>149</v>
      </c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63" s="2" customFormat="1" ht="22.8" customHeight="1">
      <c r="A123" s="37"/>
      <c r="B123" s="38"/>
      <c r="C123" s="106" t="s">
        <v>150</v>
      </c>
      <c r="D123" s="39"/>
      <c r="E123" s="39"/>
      <c r="F123" s="39"/>
      <c r="G123" s="39"/>
      <c r="H123" s="39"/>
      <c r="I123" s="39"/>
      <c r="J123" s="191">
        <f>BK123</f>
        <v>0</v>
      </c>
      <c r="K123" s="39"/>
      <c r="L123" s="43"/>
      <c r="M123" s="102"/>
      <c r="N123" s="192"/>
      <c r="O123" s="103"/>
      <c r="P123" s="193">
        <f>P124+P139+P154+P163+P181+P211+P220</f>
        <v>0</v>
      </c>
      <c r="Q123" s="103"/>
      <c r="R123" s="193">
        <f>R124+R139+R154+R163+R181+R211+R220</f>
        <v>45.48464914</v>
      </c>
      <c r="S123" s="103"/>
      <c r="T123" s="194">
        <f>T124+T139+T154+T163+T181+T211+T220</f>
        <v>11.616000000000001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5" t="s">
        <v>81</v>
      </c>
      <c r="AU123" s="15" t="s">
        <v>92</v>
      </c>
      <c r="BK123" s="195">
        <f>BK124+BK139+BK154+BK163+BK181+BK211+BK220</f>
        <v>0</v>
      </c>
    </row>
    <row r="124" spans="1:63" s="11" customFormat="1" ht="25.9" customHeight="1">
      <c r="A124" s="11"/>
      <c r="B124" s="196"/>
      <c r="C124" s="197"/>
      <c r="D124" s="198" t="s">
        <v>81</v>
      </c>
      <c r="E124" s="199" t="s">
        <v>90</v>
      </c>
      <c r="F124" s="199" t="s">
        <v>321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f>SUM(P125:P138)</f>
        <v>0</v>
      </c>
      <c r="Q124" s="204"/>
      <c r="R124" s="205">
        <f>SUM(R125:R138)</f>
        <v>0</v>
      </c>
      <c r="S124" s="204"/>
      <c r="T124" s="206">
        <f>SUM(T125:T138)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153</v>
      </c>
      <c r="AT124" s="208" t="s">
        <v>81</v>
      </c>
      <c r="AU124" s="208" t="s">
        <v>82</v>
      </c>
      <c r="AY124" s="207" t="s">
        <v>154</v>
      </c>
      <c r="BK124" s="209">
        <f>SUM(BK125:BK138)</f>
        <v>0</v>
      </c>
    </row>
    <row r="125" spans="1:65" s="2" customFormat="1" ht="37.8" customHeight="1">
      <c r="A125" s="37"/>
      <c r="B125" s="38"/>
      <c r="C125" s="210" t="s">
        <v>90</v>
      </c>
      <c r="D125" s="210" t="s">
        <v>155</v>
      </c>
      <c r="E125" s="211" t="s">
        <v>1754</v>
      </c>
      <c r="F125" s="212" t="s">
        <v>1755</v>
      </c>
      <c r="G125" s="213" t="s">
        <v>324</v>
      </c>
      <c r="H125" s="214">
        <v>216.1</v>
      </c>
      <c r="I125" s="215"/>
      <c r="J125" s="216">
        <f>ROUND(I125*H125,2)</f>
        <v>0</v>
      </c>
      <c r="K125" s="217"/>
      <c r="L125" s="43"/>
      <c r="M125" s="218" t="s">
        <v>1</v>
      </c>
      <c r="N125" s="219" t="s">
        <v>47</v>
      </c>
      <c r="O125" s="90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153</v>
      </c>
      <c r="AT125" s="222" t="s">
        <v>155</v>
      </c>
      <c r="AU125" s="222" t="s">
        <v>90</v>
      </c>
      <c r="AY125" s="15" t="s">
        <v>154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5" t="s">
        <v>90</v>
      </c>
      <c r="BK125" s="223">
        <f>ROUND(I125*H125,2)</f>
        <v>0</v>
      </c>
      <c r="BL125" s="15" t="s">
        <v>153</v>
      </c>
      <c r="BM125" s="222" t="s">
        <v>1756</v>
      </c>
    </row>
    <row r="126" spans="1:47" s="2" customFormat="1" ht="12">
      <c r="A126" s="37"/>
      <c r="B126" s="38"/>
      <c r="C126" s="39"/>
      <c r="D126" s="224" t="s">
        <v>160</v>
      </c>
      <c r="E126" s="39"/>
      <c r="F126" s="225" t="s">
        <v>1757</v>
      </c>
      <c r="G126" s="39"/>
      <c r="H126" s="39"/>
      <c r="I126" s="226"/>
      <c r="J126" s="39"/>
      <c r="K126" s="39"/>
      <c r="L126" s="43"/>
      <c r="M126" s="227"/>
      <c r="N126" s="228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5" t="s">
        <v>160</v>
      </c>
      <c r="AU126" s="15" t="s">
        <v>90</v>
      </c>
    </row>
    <row r="127" spans="1:51" s="13" customFormat="1" ht="12">
      <c r="A127" s="13"/>
      <c r="B127" s="239"/>
      <c r="C127" s="240"/>
      <c r="D127" s="224" t="s">
        <v>223</v>
      </c>
      <c r="E127" s="241" t="s">
        <v>326</v>
      </c>
      <c r="F127" s="242" t="s">
        <v>1758</v>
      </c>
      <c r="G127" s="240"/>
      <c r="H127" s="243">
        <v>216.1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223</v>
      </c>
      <c r="AU127" s="249" t="s">
        <v>90</v>
      </c>
      <c r="AV127" s="13" t="s">
        <v>162</v>
      </c>
      <c r="AW127" s="13" t="s">
        <v>38</v>
      </c>
      <c r="AX127" s="13" t="s">
        <v>82</v>
      </c>
      <c r="AY127" s="249" t="s">
        <v>154</v>
      </c>
    </row>
    <row r="128" spans="1:51" s="13" customFormat="1" ht="12">
      <c r="A128" s="13"/>
      <c r="B128" s="239"/>
      <c r="C128" s="240"/>
      <c r="D128" s="224" t="s">
        <v>223</v>
      </c>
      <c r="E128" s="241" t="s">
        <v>328</v>
      </c>
      <c r="F128" s="242" t="s">
        <v>1759</v>
      </c>
      <c r="G128" s="240"/>
      <c r="H128" s="243">
        <v>216.1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223</v>
      </c>
      <c r="AU128" s="249" t="s">
        <v>90</v>
      </c>
      <c r="AV128" s="13" t="s">
        <v>162</v>
      </c>
      <c r="AW128" s="13" t="s">
        <v>38</v>
      </c>
      <c r="AX128" s="13" t="s">
        <v>90</v>
      </c>
      <c r="AY128" s="249" t="s">
        <v>154</v>
      </c>
    </row>
    <row r="129" spans="1:65" s="2" customFormat="1" ht="49.05" customHeight="1">
      <c r="A129" s="37"/>
      <c r="B129" s="38"/>
      <c r="C129" s="210" t="s">
        <v>162</v>
      </c>
      <c r="D129" s="210" t="s">
        <v>155</v>
      </c>
      <c r="E129" s="211" t="s">
        <v>1760</v>
      </c>
      <c r="F129" s="212" t="s">
        <v>1761</v>
      </c>
      <c r="G129" s="213" t="s">
        <v>324</v>
      </c>
      <c r="H129" s="214">
        <v>13.5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47</v>
      </c>
      <c r="O129" s="90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153</v>
      </c>
      <c r="AT129" s="222" t="s">
        <v>155</v>
      </c>
      <c r="AU129" s="222" t="s">
        <v>90</v>
      </c>
      <c r="AY129" s="15" t="s">
        <v>154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5" t="s">
        <v>90</v>
      </c>
      <c r="BK129" s="223">
        <f>ROUND(I129*H129,2)</f>
        <v>0</v>
      </c>
      <c r="BL129" s="15" t="s">
        <v>153</v>
      </c>
      <c r="BM129" s="222" t="s">
        <v>1762</v>
      </c>
    </row>
    <row r="130" spans="1:47" s="2" customFormat="1" ht="12">
      <c r="A130" s="37"/>
      <c r="B130" s="38"/>
      <c r="C130" s="39"/>
      <c r="D130" s="224" t="s">
        <v>160</v>
      </c>
      <c r="E130" s="39"/>
      <c r="F130" s="225" t="s">
        <v>1763</v>
      </c>
      <c r="G130" s="39"/>
      <c r="H130" s="39"/>
      <c r="I130" s="226"/>
      <c r="J130" s="39"/>
      <c r="K130" s="39"/>
      <c r="L130" s="43"/>
      <c r="M130" s="227"/>
      <c r="N130" s="22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160</v>
      </c>
      <c r="AU130" s="15" t="s">
        <v>90</v>
      </c>
    </row>
    <row r="131" spans="1:51" s="13" customFormat="1" ht="12">
      <c r="A131" s="13"/>
      <c r="B131" s="239"/>
      <c r="C131" s="240"/>
      <c r="D131" s="224" t="s">
        <v>223</v>
      </c>
      <c r="E131" s="241" t="s">
        <v>334</v>
      </c>
      <c r="F131" s="242" t="s">
        <v>1764</v>
      </c>
      <c r="G131" s="240"/>
      <c r="H131" s="243">
        <v>13.5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223</v>
      </c>
      <c r="AU131" s="249" t="s">
        <v>90</v>
      </c>
      <c r="AV131" s="13" t="s">
        <v>162</v>
      </c>
      <c r="AW131" s="13" t="s">
        <v>38</v>
      </c>
      <c r="AX131" s="13" t="s">
        <v>82</v>
      </c>
      <c r="AY131" s="249" t="s">
        <v>154</v>
      </c>
    </row>
    <row r="132" spans="1:51" s="13" customFormat="1" ht="12">
      <c r="A132" s="13"/>
      <c r="B132" s="239"/>
      <c r="C132" s="240"/>
      <c r="D132" s="224" t="s">
        <v>223</v>
      </c>
      <c r="E132" s="241" t="s">
        <v>1765</v>
      </c>
      <c r="F132" s="242" t="s">
        <v>1766</v>
      </c>
      <c r="G132" s="240"/>
      <c r="H132" s="243">
        <v>13.5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223</v>
      </c>
      <c r="AU132" s="249" t="s">
        <v>90</v>
      </c>
      <c r="AV132" s="13" t="s">
        <v>162</v>
      </c>
      <c r="AW132" s="13" t="s">
        <v>38</v>
      </c>
      <c r="AX132" s="13" t="s">
        <v>90</v>
      </c>
      <c r="AY132" s="249" t="s">
        <v>154</v>
      </c>
    </row>
    <row r="133" spans="1:65" s="2" customFormat="1" ht="14.4" customHeight="1">
      <c r="A133" s="37"/>
      <c r="B133" s="38"/>
      <c r="C133" s="210" t="s">
        <v>167</v>
      </c>
      <c r="D133" s="210" t="s">
        <v>155</v>
      </c>
      <c r="E133" s="211" t="s">
        <v>470</v>
      </c>
      <c r="F133" s="212" t="s">
        <v>471</v>
      </c>
      <c r="G133" s="213" t="s">
        <v>324</v>
      </c>
      <c r="H133" s="214">
        <v>13.5</v>
      </c>
      <c r="I133" s="215"/>
      <c r="J133" s="216">
        <f>ROUND(I133*H133,2)</f>
        <v>0</v>
      </c>
      <c r="K133" s="217"/>
      <c r="L133" s="43"/>
      <c r="M133" s="218" t="s">
        <v>1</v>
      </c>
      <c r="N133" s="219" t="s">
        <v>47</v>
      </c>
      <c r="O133" s="90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153</v>
      </c>
      <c r="AT133" s="222" t="s">
        <v>155</v>
      </c>
      <c r="AU133" s="222" t="s">
        <v>90</v>
      </c>
      <c r="AY133" s="15" t="s">
        <v>154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5" t="s">
        <v>90</v>
      </c>
      <c r="BK133" s="223">
        <f>ROUND(I133*H133,2)</f>
        <v>0</v>
      </c>
      <c r="BL133" s="15" t="s">
        <v>153</v>
      </c>
      <c r="BM133" s="222" t="s">
        <v>1767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339</v>
      </c>
      <c r="F134" s="242" t="s">
        <v>1768</v>
      </c>
      <c r="G134" s="240"/>
      <c r="H134" s="243">
        <v>13.5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82</v>
      </c>
      <c r="AY134" s="249" t="s">
        <v>154</v>
      </c>
    </row>
    <row r="135" spans="1:51" s="13" customFormat="1" ht="12">
      <c r="A135" s="13"/>
      <c r="B135" s="239"/>
      <c r="C135" s="240"/>
      <c r="D135" s="224" t="s">
        <v>223</v>
      </c>
      <c r="E135" s="241" t="s">
        <v>1769</v>
      </c>
      <c r="F135" s="242" t="s">
        <v>1766</v>
      </c>
      <c r="G135" s="240"/>
      <c r="H135" s="243">
        <v>13.5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223</v>
      </c>
      <c r="AU135" s="249" t="s">
        <v>90</v>
      </c>
      <c r="AV135" s="13" t="s">
        <v>162</v>
      </c>
      <c r="AW135" s="13" t="s">
        <v>38</v>
      </c>
      <c r="AX135" s="13" t="s">
        <v>90</v>
      </c>
      <c r="AY135" s="249" t="s">
        <v>154</v>
      </c>
    </row>
    <row r="136" spans="1:65" s="2" customFormat="1" ht="37.8" customHeight="1">
      <c r="A136" s="37"/>
      <c r="B136" s="38"/>
      <c r="C136" s="210" t="s">
        <v>153</v>
      </c>
      <c r="D136" s="210" t="s">
        <v>155</v>
      </c>
      <c r="E136" s="211" t="s">
        <v>491</v>
      </c>
      <c r="F136" s="212" t="s">
        <v>492</v>
      </c>
      <c r="G136" s="213" t="s">
        <v>324</v>
      </c>
      <c r="H136" s="214">
        <v>202.6</v>
      </c>
      <c r="I136" s="215"/>
      <c r="J136" s="216">
        <f>ROUND(I136*H136,2)</f>
        <v>0</v>
      </c>
      <c r="K136" s="217"/>
      <c r="L136" s="43"/>
      <c r="M136" s="218" t="s">
        <v>1</v>
      </c>
      <c r="N136" s="219" t="s">
        <v>47</v>
      </c>
      <c r="O136" s="90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153</v>
      </c>
      <c r="AT136" s="222" t="s">
        <v>155</v>
      </c>
      <c r="AU136" s="222" t="s">
        <v>90</v>
      </c>
      <c r="AY136" s="15" t="s">
        <v>154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5" t="s">
        <v>90</v>
      </c>
      <c r="BK136" s="223">
        <f>ROUND(I136*H136,2)</f>
        <v>0</v>
      </c>
      <c r="BL136" s="15" t="s">
        <v>153</v>
      </c>
      <c r="BM136" s="222" t="s">
        <v>1770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345</v>
      </c>
      <c r="F137" s="242" t="s">
        <v>1771</v>
      </c>
      <c r="G137" s="240"/>
      <c r="H137" s="243">
        <v>202.6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82</v>
      </c>
      <c r="AY137" s="249" t="s">
        <v>154</v>
      </c>
    </row>
    <row r="138" spans="1:51" s="13" customFormat="1" ht="12">
      <c r="A138" s="13"/>
      <c r="B138" s="239"/>
      <c r="C138" s="240"/>
      <c r="D138" s="224" t="s">
        <v>223</v>
      </c>
      <c r="E138" s="241" t="s">
        <v>1772</v>
      </c>
      <c r="F138" s="242" t="s">
        <v>1773</v>
      </c>
      <c r="G138" s="240"/>
      <c r="H138" s="243">
        <v>202.6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223</v>
      </c>
      <c r="AU138" s="249" t="s">
        <v>90</v>
      </c>
      <c r="AV138" s="13" t="s">
        <v>162</v>
      </c>
      <c r="AW138" s="13" t="s">
        <v>38</v>
      </c>
      <c r="AX138" s="13" t="s">
        <v>90</v>
      </c>
      <c r="AY138" s="249" t="s">
        <v>154</v>
      </c>
    </row>
    <row r="139" spans="1:63" s="11" customFormat="1" ht="25.9" customHeight="1">
      <c r="A139" s="11"/>
      <c r="B139" s="196"/>
      <c r="C139" s="197"/>
      <c r="D139" s="198" t="s">
        <v>81</v>
      </c>
      <c r="E139" s="199" t="s">
        <v>162</v>
      </c>
      <c r="F139" s="199" t="s">
        <v>563</v>
      </c>
      <c r="G139" s="197"/>
      <c r="H139" s="197"/>
      <c r="I139" s="200"/>
      <c r="J139" s="201">
        <f>BK139</f>
        <v>0</v>
      </c>
      <c r="K139" s="197"/>
      <c r="L139" s="202"/>
      <c r="M139" s="203"/>
      <c r="N139" s="204"/>
      <c r="O139" s="204"/>
      <c r="P139" s="205">
        <f>SUM(P140:P153)</f>
        <v>0</v>
      </c>
      <c r="Q139" s="204"/>
      <c r="R139" s="205">
        <f>SUM(R140:R153)</f>
        <v>4.27622074</v>
      </c>
      <c r="S139" s="204"/>
      <c r="T139" s="206">
        <f>SUM(T140:T153)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7" t="s">
        <v>153</v>
      </c>
      <c r="AT139" s="208" t="s">
        <v>81</v>
      </c>
      <c r="AU139" s="208" t="s">
        <v>82</v>
      </c>
      <c r="AY139" s="207" t="s">
        <v>154</v>
      </c>
      <c r="BK139" s="209">
        <f>SUM(BK140:BK153)</f>
        <v>0</v>
      </c>
    </row>
    <row r="140" spans="1:65" s="2" customFormat="1" ht="37.8" customHeight="1">
      <c r="A140" s="37"/>
      <c r="B140" s="38"/>
      <c r="C140" s="210" t="s">
        <v>577</v>
      </c>
      <c r="D140" s="210" t="s">
        <v>155</v>
      </c>
      <c r="E140" s="211" t="s">
        <v>656</v>
      </c>
      <c r="F140" s="212" t="s">
        <v>657</v>
      </c>
      <c r="G140" s="213" t="s">
        <v>324</v>
      </c>
      <c r="H140" s="214">
        <v>1.61</v>
      </c>
      <c r="I140" s="215"/>
      <c r="J140" s="216">
        <f>ROUND(I140*H140,2)</f>
        <v>0</v>
      </c>
      <c r="K140" s="217"/>
      <c r="L140" s="43"/>
      <c r="M140" s="218" t="s">
        <v>1</v>
      </c>
      <c r="N140" s="219" t="s">
        <v>47</v>
      </c>
      <c r="O140" s="90"/>
      <c r="P140" s="220">
        <f>O140*H140</f>
        <v>0</v>
      </c>
      <c r="Q140" s="220">
        <v>2.52625</v>
      </c>
      <c r="R140" s="220">
        <f>Q140*H140</f>
        <v>4.0672625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153</v>
      </c>
      <c r="AT140" s="222" t="s">
        <v>155</v>
      </c>
      <c r="AU140" s="222" t="s">
        <v>90</v>
      </c>
      <c r="AY140" s="15" t="s">
        <v>154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5" t="s">
        <v>90</v>
      </c>
      <c r="BK140" s="223">
        <f>ROUND(I140*H140,2)</f>
        <v>0</v>
      </c>
      <c r="BL140" s="15" t="s">
        <v>153</v>
      </c>
      <c r="BM140" s="222" t="s">
        <v>1774</v>
      </c>
    </row>
    <row r="141" spans="1:47" s="2" customFormat="1" ht="12">
      <c r="A141" s="37"/>
      <c r="B141" s="38"/>
      <c r="C141" s="39"/>
      <c r="D141" s="224" t="s">
        <v>160</v>
      </c>
      <c r="E141" s="39"/>
      <c r="F141" s="225" t="s">
        <v>1775</v>
      </c>
      <c r="G141" s="39"/>
      <c r="H141" s="39"/>
      <c r="I141" s="226"/>
      <c r="J141" s="39"/>
      <c r="K141" s="39"/>
      <c r="L141" s="43"/>
      <c r="M141" s="227"/>
      <c r="N141" s="22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160</v>
      </c>
      <c r="AU141" s="15" t="s">
        <v>90</v>
      </c>
    </row>
    <row r="142" spans="1:51" s="13" customFormat="1" ht="12">
      <c r="A142" s="13"/>
      <c r="B142" s="239"/>
      <c r="C142" s="240"/>
      <c r="D142" s="224" t="s">
        <v>223</v>
      </c>
      <c r="E142" s="241" t="s">
        <v>1776</v>
      </c>
      <c r="F142" s="242" t="s">
        <v>1777</v>
      </c>
      <c r="G142" s="240"/>
      <c r="H142" s="243">
        <v>1.61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223</v>
      </c>
      <c r="AU142" s="249" t="s">
        <v>90</v>
      </c>
      <c r="AV142" s="13" t="s">
        <v>162</v>
      </c>
      <c r="AW142" s="13" t="s">
        <v>38</v>
      </c>
      <c r="AX142" s="13" t="s">
        <v>82</v>
      </c>
      <c r="AY142" s="249" t="s">
        <v>154</v>
      </c>
    </row>
    <row r="143" spans="1:51" s="13" customFormat="1" ht="12">
      <c r="A143" s="13"/>
      <c r="B143" s="239"/>
      <c r="C143" s="240"/>
      <c r="D143" s="224" t="s">
        <v>223</v>
      </c>
      <c r="E143" s="241" t="s">
        <v>1778</v>
      </c>
      <c r="F143" s="242" t="s">
        <v>1779</v>
      </c>
      <c r="G143" s="240"/>
      <c r="H143" s="243">
        <v>1.61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223</v>
      </c>
      <c r="AU143" s="249" t="s">
        <v>90</v>
      </c>
      <c r="AV143" s="13" t="s">
        <v>162</v>
      </c>
      <c r="AW143" s="13" t="s">
        <v>38</v>
      </c>
      <c r="AX143" s="13" t="s">
        <v>90</v>
      </c>
      <c r="AY143" s="249" t="s">
        <v>154</v>
      </c>
    </row>
    <row r="144" spans="1:65" s="2" customFormat="1" ht="24.15" customHeight="1">
      <c r="A144" s="37"/>
      <c r="B144" s="38"/>
      <c r="C144" s="210" t="s">
        <v>584</v>
      </c>
      <c r="D144" s="210" t="s">
        <v>155</v>
      </c>
      <c r="E144" s="211" t="s">
        <v>685</v>
      </c>
      <c r="F144" s="212" t="s">
        <v>686</v>
      </c>
      <c r="G144" s="213" t="s">
        <v>220</v>
      </c>
      <c r="H144" s="214">
        <v>6.5</v>
      </c>
      <c r="I144" s="215"/>
      <c r="J144" s="216">
        <f>ROUND(I144*H144,2)</f>
        <v>0</v>
      </c>
      <c r="K144" s="217"/>
      <c r="L144" s="43"/>
      <c r="M144" s="218" t="s">
        <v>1</v>
      </c>
      <c r="N144" s="219" t="s">
        <v>47</v>
      </c>
      <c r="O144" s="90"/>
      <c r="P144" s="220">
        <f>O144*H144</f>
        <v>0</v>
      </c>
      <c r="Q144" s="220">
        <v>0.00144</v>
      </c>
      <c r="R144" s="220">
        <f>Q144*H144</f>
        <v>0.00936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153</v>
      </c>
      <c r="AT144" s="222" t="s">
        <v>155</v>
      </c>
      <c r="AU144" s="222" t="s">
        <v>90</v>
      </c>
      <c r="AY144" s="15" t="s">
        <v>154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90</v>
      </c>
      <c r="BK144" s="223">
        <f>ROUND(I144*H144,2)</f>
        <v>0</v>
      </c>
      <c r="BL144" s="15" t="s">
        <v>153</v>
      </c>
      <c r="BM144" s="222" t="s">
        <v>1780</v>
      </c>
    </row>
    <row r="145" spans="1:47" s="2" customFormat="1" ht="12">
      <c r="A145" s="37"/>
      <c r="B145" s="38"/>
      <c r="C145" s="39"/>
      <c r="D145" s="224" t="s">
        <v>160</v>
      </c>
      <c r="E145" s="39"/>
      <c r="F145" s="225" t="s">
        <v>1781</v>
      </c>
      <c r="G145" s="39"/>
      <c r="H145" s="39"/>
      <c r="I145" s="226"/>
      <c r="J145" s="39"/>
      <c r="K145" s="39"/>
      <c r="L145" s="43"/>
      <c r="M145" s="227"/>
      <c r="N145" s="22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160</v>
      </c>
      <c r="AU145" s="15" t="s">
        <v>90</v>
      </c>
    </row>
    <row r="146" spans="1:51" s="13" customFormat="1" ht="12">
      <c r="A146" s="13"/>
      <c r="B146" s="239"/>
      <c r="C146" s="240"/>
      <c r="D146" s="224" t="s">
        <v>223</v>
      </c>
      <c r="E146" s="241" t="s">
        <v>356</v>
      </c>
      <c r="F146" s="242" t="s">
        <v>1782</v>
      </c>
      <c r="G146" s="240"/>
      <c r="H146" s="243">
        <v>6.5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223</v>
      </c>
      <c r="AU146" s="249" t="s">
        <v>90</v>
      </c>
      <c r="AV146" s="13" t="s">
        <v>162</v>
      </c>
      <c r="AW146" s="13" t="s">
        <v>38</v>
      </c>
      <c r="AX146" s="13" t="s">
        <v>82</v>
      </c>
      <c r="AY146" s="249" t="s">
        <v>154</v>
      </c>
    </row>
    <row r="147" spans="1:51" s="13" customFormat="1" ht="12">
      <c r="A147" s="13"/>
      <c r="B147" s="239"/>
      <c r="C147" s="240"/>
      <c r="D147" s="224" t="s">
        <v>223</v>
      </c>
      <c r="E147" s="241" t="s">
        <v>358</v>
      </c>
      <c r="F147" s="242" t="s">
        <v>1783</v>
      </c>
      <c r="G147" s="240"/>
      <c r="H147" s="243">
        <v>6.5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223</v>
      </c>
      <c r="AU147" s="249" t="s">
        <v>90</v>
      </c>
      <c r="AV147" s="13" t="s">
        <v>162</v>
      </c>
      <c r="AW147" s="13" t="s">
        <v>38</v>
      </c>
      <c r="AX147" s="13" t="s">
        <v>90</v>
      </c>
      <c r="AY147" s="249" t="s">
        <v>154</v>
      </c>
    </row>
    <row r="148" spans="1:65" s="2" customFormat="1" ht="24.15" customHeight="1">
      <c r="A148" s="37"/>
      <c r="B148" s="38"/>
      <c r="C148" s="210" t="s">
        <v>590</v>
      </c>
      <c r="D148" s="210" t="s">
        <v>155</v>
      </c>
      <c r="E148" s="211" t="s">
        <v>689</v>
      </c>
      <c r="F148" s="212" t="s">
        <v>690</v>
      </c>
      <c r="G148" s="213" t="s">
        <v>220</v>
      </c>
      <c r="H148" s="214">
        <v>6.5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47</v>
      </c>
      <c r="O148" s="90"/>
      <c r="P148" s="220">
        <f>O148*H148</f>
        <v>0</v>
      </c>
      <c r="Q148" s="220">
        <v>4E-05</v>
      </c>
      <c r="R148" s="220">
        <f>Q148*H148</f>
        <v>0.00026000000000000003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153</v>
      </c>
      <c r="AT148" s="222" t="s">
        <v>155</v>
      </c>
      <c r="AU148" s="222" t="s">
        <v>90</v>
      </c>
      <c r="AY148" s="15" t="s">
        <v>154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5" t="s">
        <v>90</v>
      </c>
      <c r="BK148" s="223">
        <f>ROUND(I148*H148,2)</f>
        <v>0</v>
      </c>
      <c r="BL148" s="15" t="s">
        <v>153</v>
      </c>
      <c r="BM148" s="222" t="s">
        <v>1784</v>
      </c>
    </row>
    <row r="149" spans="1:51" s="13" customFormat="1" ht="12">
      <c r="A149" s="13"/>
      <c r="B149" s="239"/>
      <c r="C149" s="240"/>
      <c r="D149" s="224" t="s">
        <v>223</v>
      </c>
      <c r="E149" s="241" t="s">
        <v>365</v>
      </c>
      <c r="F149" s="242" t="s">
        <v>1785</v>
      </c>
      <c r="G149" s="240"/>
      <c r="H149" s="243">
        <v>6.5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223</v>
      </c>
      <c r="AU149" s="249" t="s">
        <v>90</v>
      </c>
      <c r="AV149" s="13" t="s">
        <v>162</v>
      </c>
      <c r="AW149" s="13" t="s">
        <v>38</v>
      </c>
      <c r="AX149" s="13" t="s">
        <v>82</v>
      </c>
      <c r="AY149" s="249" t="s">
        <v>154</v>
      </c>
    </row>
    <row r="150" spans="1:51" s="13" customFormat="1" ht="12">
      <c r="A150" s="13"/>
      <c r="B150" s="239"/>
      <c r="C150" s="240"/>
      <c r="D150" s="224" t="s">
        <v>223</v>
      </c>
      <c r="E150" s="241" t="s">
        <v>1786</v>
      </c>
      <c r="F150" s="242" t="s">
        <v>1783</v>
      </c>
      <c r="G150" s="240"/>
      <c r="H150" s="243">
        <v>6.5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223</v>
      </c>
      <c r="AU150" s="249" t="s">
        <v>90</v>
      </c>
      <c r="AV150" s="13" t="s">
        <v>162</v>
      </c>
      <c r="AW150" s="13" t="s">
        <v>38</v>
      </c>
      <c r="AX150" s="13" t="s">
        <v>90</v>
      </c>
      <c r="AY150" s="249" t="s">
        <v>154</v>
      </c>
    </row>
    <row r="151" spans="1:65" s="2" customFormat="1" ht="24.15" customHeight="1">
      <c r="A151" s="37"/>
      <c r="B151" s="38"/>
      <c r="C151" s="210" t="s">
        <v>595</v>
      </c>
      <c r="D151" s="210" t="s">
        <v>155</v>
      </c>
      <c r="E151" s="211" t="s">
        <v>695</v>
      </c>
      <c r="F151" s="212" t="s">
        <v>696</v>
      </c>
      <c r="G151" s="213" t="s">
        <v>486</v>
      </c>
      <c r="H151" s="214">
        <v>0.192</v>
      </c>
      <c r="I151" s="215"/>
      <c r="J151" s="216">
        <f>ROUND(I151*H151,2)</f>
        <v>0</v>
      </c>
      <c r="K151" s="217"/>
      <c r="L151" s="43"/>
      <c r="M151" s="218" t="s">
        <v>1</v>
      </c>
      <c r="N151" s="219" t="s">
        <v>47</v>
      </c>
      <c r="O151" s="90"/>
      <c r="P151" s="220">
        <f>O151*H151</f>
        <v>0</v>
      </c>
      <c r="Q151" s="220">
        <v>1.03822</v>
      </c>
      <c r="R151" s="220">
        <f>Q151*H151</f>
        <v>0.19933824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153</v>
      </c>
      <c r="AT151" s="222" t="s">
        <v>155</v>
      </c>
      <c r="AU151" s="222" t="s">
        <v>90</v>
      </c>
      <c r="AY151" s="15" t="s">
        <v>154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5" t="s">
        <v>90</v>
      </c>
      <c r="BK151" s="223">
        <f>ROUND(I151*H151,2)</f>
        <v>0</v>
      </c>
      <c r="BL151" s="15" t="s">
        <v>153</v>
      </c>
      <c r="BM151" s="222" t="s">
        <v>1787</v>
      </c>
    </row>
    <row r="152" spans="1:47" s="2" customFormat="1" ht="12">
      <c r="A152" s="37"/>
      <c r="B152" s="38"/>
      <c r="C152" s="39"/>
      <c r="D152" s="224" t="s">
        <v>160</v>
      </c>
      <c r="E152" s="39"/>
      <c r="F152" s="225" t="s">
        <v>698</v>
      </c>
      <c r="G152" s="39"/>
      <c r="H152" s="39"/>
      <c r="I152" s="226"/>
      <c r="J152" s="39"/>
      <c r="K152" s="39"/>
      <c r="L152" s="43"/>
      <c r="M152" s="227"/>
      <c r="N152" s="22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5" t="s">
        <v>160</v>
      </c>
      <c r="AU152" s="15" t="s">
        <v>90</v>
      </c>
    </row>
    <row r="153" spans="1:51" s="13" customFormat="1" ht="12">
      <c r="A153" s="13"/>
      <c r="B153" s="239"/>
      <c r="C153" s="240"/>
      <c r="D153" s="224" t="s">
        <v>223</v>
      </c>
      <c r="E153" s="241" t="s">
        <v>1788</v>
      </c>
      <c r="F153" s="242" t="s">
        <v>1789</v>
      </c>
      <c r="G153" s="240"/>
      <c r="H153" s="243">
        <v>0.192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223</v>
      </c>
      <c r="AU153" s="249" t="s">
        <v>90</v>
      </c>
      <c r="AV153" s="13" t="s">
        <v>162</v>
      </c>
      <c r="AW153" s="13" t="s">
        <v>38</v>
      </c>
      <c r="AX153" s="13" t="s">
        <v>90</v>
      </c>
      <c r="AY153" s="249" t="s">
        <v>154</v>
      </c>
    </row>
    <row r="154" spans="1:63" s="11" customFormat="1" ht="25.9" customHeight="1">
      <c r="A154" s="11"/>
      <c r="B154" s="196"/>
      <c r="C154" s="197"/>
      <c r="D154" s="198" t="s">
        <v>81</v>
      </c>
      <c r="E154" s="199" t="s">
        <v>167</v>
      </c>
      <c r="F154" s="199" t="s">
        <v>771</v>
      </c>
      <c r="G154" s="197"/>
      <c r="H154" s="197"/>
      <c r="I154" s="200"/>
      <c r="J154" s="201">
        <f>BK154</f>
        <v>0</v>
      </c>
      <c r="K154" s="197"/>
      <c r="L154" s="202"/>
      <c r="M154" s="203"/>
      <c r="N154" s="204"/>
      <c r="O154" s="204"/>
      <c r="P154" s="205">
        <f>SUM(P155:P162)</f>
        <v>0</v>
      </c>
      <c r="Q154" s="204"/>
      <c r="R154" s="205">
        <f>SUM(R155:R162)</f>
        <v>0</v>
      </c>
      <c r="S154" s="204"/>
      <c r="T154" s="206">
        <f>SUM(T155:T162)</f>
        <v>11.616000000000001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07" t="s">
        <v>153</v>
      </c>
      <c r="AT154" s="208" t="s">
        <v>81</v>
      </c>
      <c r="AU154" s="208" t="s">
        <v>82</v>
      </c>
      <c r="AY154" s="207" t="s">
        <v>154</v>
      </c>
      <c r="BK154" s="209">
        <f>SUM(BK155:BK162)</f>
        <v>0</v>
      </c>
    </row>
    <row r="155" spans="1:65" s="2" customFormat="1" ht="37.8" customHeight="1">
      <c r="A155" s="37"/>
      <c r="B155" s="38"/>
      <c r="C155" s="210" t="s">
        <v>176</v>
      </c>
      <c r="D155" s="210" t="s">
        <v>155</v>
      </c>
      <c r="E155" s="211" t="s">
        <v>1790</v>
      </c>
      <c r="F155" s="212" t="s">
        <v>1791</v>
      </c>
      <c r="G155" s="213" t="s">
        <v>324</v>
      </c>
      <c r="H155" s="214">
        <v>5.28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47</v>
      </c>
      <c r="O155" s="90"/>
      <c r="P155" s="220">
        <f>O155*H155</f>
        <v>0</v>
      </c>
      <c r="Q155" s="220">
        <v>0</v>
      </c>
      <c r="R155" s="220">
        <f>Q155*H155</f>
        <v>0</v>
      </c>
      <c r="S155" s="220">
        <v>2.2</v>
      </c>
      <c r="T155" s="221">
        <f>S155*H155</f>
        <v>11.616000000000001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153</v>
      </c>
      <c r="AT155" s="222" t="s">
        <v>155</v>
      </c>
      <c r="AU155" s="222" t="s">
        <v>90</v>
      </c>
      <c r="AY155" s="15" t="s">
        <v>154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5" t="s">
        <v>90</v>
      </c>
      <c r="BK155" s="223">
        <f>ROUND(I155*H155,2)</f>
        <v>0</v>
      </c>
      <c r="BL155" s="15" t="s">
        <v>153</v>
      </c>
      <c r="BM155" s="222" t="s">
        <v>1792</v>
      </c>
    </row>
    <row r="156" spans="1:47" s="2" customFormat="1" ht="12">
      <c r="A156" s="37"/>
      <c r="B156" s="38"/>
      <c r="C156" s="39"/>
      <c r="D156" s="224" t="s">
        <v>160</v>
      </c>
      <c r="E156" s="39"/>
      <c r="F156" s="225" t="s">
        <v>1793</v>
      </c>
      <c r="G156" s="39"/>
      <c r="H156" s="39"/>
      <c r="I156" s="226"/>
      <c r="J156" s="39"/>
      <c r="K156" s="39"/>
      <c r="L156" s="43"/>
      <c r="M156" s="227"/>
      <c r="N156" s="22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160</v>
      </c>
      <c r="AU156" s="15" t="s">
        <v>90</v>
      </c>
    </row>
    <row r="157" spans="1:51" s="13" customFormat="1" ht="12">
      <c r="A157" s="13"/>
      <c r="B157" s="239"/>
      <c r="C157" s="240"/>
      <c r="D157" s="224" t="s">
        <v>223</v>
      </c>
      <c r="E157" s="241" t="s">
        <v>375</v>
      </c>
      <c r="F157" s="242" t="s">
        <v>1794</v>
      </c>
      <c r="G157" s="240"/>
      <c r="H157" s="243">
        <v>5.28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223</v>
      </c>
      <c r="AU157" s="249" t="s">
        <v>90</v>
      </c>
      <c r="AV157" s="13" t="s">
        <v>162</v>
      </c>
      <c r="AW157" s="13" t="s">
        <v>38</v>
      </c>
      <c r="AX157" s="13" t="s">
        <v>82</v>
      </c>
      <c r="AY157" s="249" t="s">
        <v>154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1795</v>
      </c>
      <c r="F158" s="242" t="s">
        <v>1796</v>
      </c>
      <c r="G158" s="240"/>
      <c r="H158" s="243">
        <v>5.28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90</v>
      </c>
      <c r="AY158" s="249" t="s">
        <v>154</v>
      </c>
    </row>
    <row r="159" spans="1:65" s="2" customFormat="1" ht="24.15" customHeight="1">
      <c r="A159" s="37"/>
      <c r="B159" s="38"/>
      <c r="C159" s="210" t="s">
        <v>181</v>
      </c>
      <c r="D159" s="210" t="s">
        <v>155</v>
      </c>
      <c r="E159" s="211" t="s">
        <v>1797</v>
      </c>
      <c r="F159" s="212" t="s">
        <v>1798</v>
      </c>
      <c r="G159" s="213" t="s">
        <v>253</v>
      </c>
      <c r="H159" s="214">
        <v>200</v>
      </c>
      <c r="I159" s="215"/>
      <c r="J159" s="216">
        <f>ROUND(I159*H159,2)</f>
        <v>0</v>
      </c>
      <c r="K159" s="217"/>
      <c r="L159" s="43"/>
      <c r="M159" s="218" t="s">
        <v>1</v>
      </c>
      <c r="N159" s="219" t="s">
        <v>47</v>
      </c>
      <c r="O159" s="90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153</v>
      </c>
      <c r="AT159" s="222" t="s">
        <v>155</v>
      </c>
      <c r="AU159" s="222" t="s">
        <v>90</v>
      </c>
      <c r="AY159" s="15" t="s">
        <v>154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5" t="s">
        <v>90</v>
      </c>
      <c r="BK159" s="223">
        <f>ROUND(I159*H159,2)</f>
        <v>0</v>
      </c>
      <c r="BL159" s="15" t="s">
        <v>153</v>
      </c>
      <c r="BM159" s="222" t="s">
        <v>1799</v>
      </c>
    </row>
    <row r="160" spans="1:47" s="2" customFormat="1" ht="12">
      <c r="A160" s="37"/>
      <c r="B160" s="38"/>
      <c r="C160" s="39"/>
      <c r="D160" s="224" t="s">
        <v>160</v>
      </c>
      <c r="E160" s="39"/>
      <c r="F160" s="225" t="s">
        <v>1800</v>
      </c>
      <c r="G160" s="39"/>
      <c r="H160" s="39"/>
      <c r="I160" s="226"/>
      <c r="J160" s="39"/>
      <c r="K160" s="39"/>
      <c r="L160" s="43"/>
      <c r="M160" s="227"/>
      <c r="N160" s="22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160</v>
      </c>
      <c r="AU160" s="15" t="s">
        <v>90</v>
      </c>
    </row>
    <row r="161" spans="1:51" s="13" customFormat="1" ht="12">
      <c r="A161" s="13"/>
      <c r="B161" s="239"/>
      <c r="C161" s="240"/>
      <c r="D161" s="224" t="s">
        <v>223</v>
      </c>
      <c r="E161" s="241" t="s">
        <v>381</v>
      </c>
      <c r="F161" s="242" t="s">
        <v>1801</v>
      </c>
      <c r="G161" s="240"/>
      <c r="H161" s="243">
        <v>200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223</v>
      </c>
      <c r="AU161" s="249" t="s">
        <v>90</v>
      </c>
      <c r="AV161" s="13" t="s">
        <v>162</v>
      </c>
      <c r="AW161" s="13" t="s">
        <v>38</v>
      </c>
      <c r="AX161" s="13" t="s">
        <v>82</v>
      </c>
      <c r="AY161" s="249" t="s">
        <v>154</v>
      </c>
    </row>
    <row r="162" spans="1:51" s="13" customFormat="1" ht="12">
      <c r="A162" s="13"/>
      <c r="B162" s="239"/>
      <c r="C162" s="240"/>
      <c r="D162" s="224" t="s">
        <v>223</v>
      </c>
      <c r="E162" s="241" t="s">
        <v>383</v>
      </c>
      <c r="F162" s="242" t="s">
        <v>1802</v>
      </c>
      <c r="G162" s="240"/>
      <c r="H162" s="243">
        <v>200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223</v>
      </c>
      <c r="AU162" s="249" t="s">
        <v>90</v>
      </c>
      <c r="AV162" s="13" t="s">
        <v>162</v>
      </c>
      <c r="AW162" s="13" t="s">
        <v>38</v>
      </c>
      <c r="AX162" s="13" t="s">
        <v>90</v>
      </c>
      <c r="AY162" s="249" t="s">
        <v>154</v>
      </c>
    </row>
    <row r="163" spans="1:63" s="11" customFormat="1" ht="25.9" customHeight="1">
      <c r="A163" s="11"/>
      <c r="B163" s="196"/>
      <c r="C163" s="197"/>
      <c r="D163" s="198" t="s">
        <v>81</v>
      </c>
      <c r="E163" s="199" t="s">
        <v>153</v>
      </c>
      <c r="F163" s="199" t="s">
        <v>916</v>
      </c>
      <c r="G163" s="197"/>
      <c r="H163" s="197"/>
      <c r="I163" s="200"/>
      <c r="J163" s="201">
        <f>BK163</f>
        <v>0</v>
      </c>
      <c r="K163" s="197"/>
      <c r="L163" s="202"/>
      <c r="M163" s="203"/>
      <c r="N163" s="204"/>
      <c r="O163" s="204"/>
      <c r="P163" s="205">
        <f>SUM(P164:P180)</f>
        <v>0</v>
      </c>
      <c r="Q163" s="204"/>
      <c r="R163" s="205">
        <f>SUM(R164:R180)</f>
        <v>3.4298583999999996</v>
      </c>
      <c r="S163" s="204"/>
      <c r="T163" s="206">
        <f>SUM(T164:T180)</f>
        <v>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R163" s="207" t="s">
        <v>153</v>
      </c>
      <c r="AT163" s="208" t="s">
        <v>81</v>
      </c>
      <c r="AU163" s="208" t="s">
        <v>82</v>
      </c>
      <c r="AY163" s="207" t="s">
        <v>154</v>
      </c>
      <c r="BK163" s="209">
        <f>SUM(BK164:BK180)</f>
        <v>0</v>
      </c>
    </row>
    <row r="164" spans="1:65" s="2" customFormat="1" ht="24.15" customHeight="1">
      <c r="A164" s="37"/>
      <c r="B164" s="38"/>
      <c r="C164" s="210" t="s">
        <v>185</v>
      </c>
      <c r="D164" s="210" t="s">
        <v>155</v>
      </c>
      <c r="E164" s="211" t="s">
        <v>941</v>
      </c>
      <c r="F164" s="212" t="s">
        <v>942</v>
      </c>
      <c r="G164" s="213" t="s">
        <v>220</v>
      </c>
      <c r="H164" s="214">
        <v>1.12</v>
      </c>
      <c r="I164" s="215"/>
      <c r="J164" s="216">
        <f>ROUND(I164*H164,2)</f>
        <v>0</v>
      </c>
      <c r="K164" s="217"/>
      <c r="L164" s="43"/>
      <c r="M164" s="218" t="s">
        <v>1</v>
      </c>
      <c r="N164" s="219" t="s">
        <v>47</v>
      </c>
      <c r="O164" s="90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153</v>
      </c>
      <c r="AT164" s="222" t="s">
        <v>155</v>
      </c>
      <c r="AU164" s="222" t="s">
        <v>90</v>
      </c>
      <c r="AY164" s="15" t="s">
        <v>154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5" t="s">
        <v>90</v>
      </c>
      <c r="BK164" s="223">
        <f>ROUND(I164*H164,2)</f>
        <v>0</v>
      </c>
      <c r="BL164" s="15" t="s">
        <v>153</v>
      </c>
      <c r="BM164" s="222" t="s">
        <v>1803</v>
      </c>
    </row>
    <row r="165" spans="1:47" s="2" customFormat="1" ht="12">
      <c r="A165" s="37"/>
      <c r="B165" s="38"/>
      <c r="C165" s="39"/>
      <c r="D165" s="224" t="s">
        <v>160</v>
      </c>
      <c r="E165" s="39"/>
      <c r="F165" s="225" t="s">
        <v>1804</v>
      </c>
      <c r="G165" s="39"/>
      <c r="H165" s="39"/>
      <c r="I165" s="226"/>
      <c r="J165" s="39"/>
      <c r="K165" s="39"/>
      <c r="L165" s="43"/>
      <c r="M165" s="227"/>
      <c r="N165" s="22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160</v>
      </c>
      <c r="AU165" s="15" t="s">
        <v>90</v>
      </c>
    </row>
    <row r="166" spans="1:51" s="13" customFormat="1" ht="12">
      <c r="A166" s="13"/>
      <c r="B166" s="239"/>
      <c r="C166" s="240"/>
      <c r="D166" s="224" t="s">
        <v>223</v>
      </c>
      <c r="E166" s="241" t="s">
        <v>389</v>
      </c>
      <c r="F166" s="242" t="s">
        <v>1805</v>
      </c>
      <c r="G166" s="240"/>
      <c r="H166" s="243">
        <v>1.12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223</v>
      </c>
      <c r="AU166" s="249" t="s">
        <v>90</v>
      </c>
      <c r="AV166" s="13" t="s">
        <v>162</v>
      </c>
      <c r="AW166" s="13" t="s">
        <v>38</v>
      </c>
      <c r="AX166" s="13" t="s">
        <v>90</v>
      </c>
      <c r="AY166" s="249" t="s">
        <v>154</v>
      </c>
    </row>
    <row r="167" spans="1:65" s="2" customFormat="1" ht="37.8" customHeight="1">
      <c r="A167" s="37"/>
      <c r="B167" s="38"/>
      <c r="C167" s="210" t="s">
        <v>192</v>
      </c>
      <c r="D167" s="210" t="s">
        <v>155</v>
      </c>
      <c r="E167" s="211" t="s">
        <v>1806</v>
      </c>
      <c r="F167" s="212" t="s">
        <v>1807</v>
      </c>
      <c r="G167" s="213" t="s">
        <v>593</v>
      </c>
      <c r="H167" s="214">
        <v>20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47</v>
      </c>
      <c r="O167" s="90"/>
      <c r="P167" s="220">
        <f>O167*H167</f>
        <v>0</v>
      </c>
      <c r="Q167" s="220">
        <v>0.00165</v>
      </c>
      <c r="R167" s="220">
        <f>Q167*H167</f>
        <v>0.033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153</v>
      </c>
      <c r="AT167" s="222" t="s">
        <v>155</v>
      </c>
      <c r="AU167" s="222" t="s">
        <v>90</v>
      </c>
      <c r="AY167" s="15" t="s">
        <v>154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5" t="s">
        <v>90</v>
      </c>
      <c r="BK167" s="223">
        <f>ROUND(I167*H167,2)</f>
        <v>0</v>
      </c>
      <c r="BL167" s="15" t="s">
        <v>153</v>
      </c>
      <c r="BM167" s="222" t="s">
        <v>1808</v>
      </c>
    </row>
    <row r="168" spans="1:47" s="2" customFormat="1" ht="12">
      <c r="A168" s="37"/>
      <c r="B168" s="38"/>
      <c r="C168" s="39"/>
      <c r="D168" s="224" t="s">
        <v>160</v>
      </c>
      <c r="E168" s="39"/>
      <c r="F168" s="225" t="s">
        <v>1809</v>
      </c>
      <c r="G168" s="39"/>
      <c r="H168" s="39"/>
      <c r="I168" s="226"/>
      <c r="J168" s="39"/>
      <c r="K168" s="39"/>
      <c r="L168" s="43"/>
      <c r="M168" s="227"/>
      <c r="N168" s="22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160</v>
      </c>
      <c r="AU168" s="15" t="s">
        <v>90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395</v>
      </c>
      <c r="F169" s="242" t="s">
        <v>1810</v>
      </c>
      <c r="G169" s="240"/>
      <c r="H169" s="243">
        <v>20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82</v>
      </c>
      <c r="AY169" s="249" t="s">
        <v>154</v>
      </c>
    </row>
    <row r="170" spans="1:51" s="13" customFormat="1" ht="12">
      <c r="A170" s="13"/>
      <c r="B170" s="239"/>
      <c r="C170" s="240"/>
      <c r="D170" s="224" t="s">
        <v>223</v>
      </c>
      <c r="E170" s="241" t="s">
        <v>397</v>
      </c>
      <c r="F170" s="242" t="s">
        <v>1811</v>
      </c>
      <c r="G170" s="240"/>
      <c r="H170" s="243">
        <v>20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223</v>
      </c>
      <c r="AU170" s="249" t="s">
        <v>90</v>
      </c>
      <c r="AV170" s="13" t="s">
        <v>162</v>
      </c>
      <c r="AW170" s="13" t="s">
        <v>38</v>
      </c>
      <c r="AX170" s="13" t="s">
        <v>90</v>
      </c>
      <c r="AY170" s="249" t="s">
        <v>154</v>
      </c>
    </row>
    <row r="171" spans="1:65" s="2" customFormat="1" ht="24.15" customHeight="1">
      <c r="A171" s="37"/>
      <c r="B171" s="38"/>
      <c r="C171" s="210" t="s">
        <v>197</v>
      </c>
      <c r="D171" s="210" t="s">
        <v>155</v>
      </c>
      <c r="E171" s="211" t="s">
        <v>1032</v>
      </c>
      <c r="F171" s="212" t="s">
        <v>1033</v>
      </c>
      <c r="G171" s="213" t="s">
        <v>220</v>
      </c>
      <c r="H171" s="214">
        <v>42</v>
      </c>
      <c r="I171" s="215"/>
      <c r="J171" s="216">
        <f>ROUND(I171*H171,2)</f>
        <v>0</v>
      </c>
      <c r="K171" s="217"/>
      <c r="L171" s="43"/>
      <c r="M171" s="218" t="s">
        <v>1</v>
      </c>
      <c r="N171" s="219" t="s">
        <v>47</v>
      </c>
      <c r="O171" s="90"/>
      <c r="P171" s="220">
        <f>O171*H171</f>
        <v>0</v>
      </c>
      <c r="Q171" s="220">
        <v>0.001</v>
      </c>
      <c r="R171" s="220">
        <f>Q171*H171</f>
        <v>0.042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153</v>
      </c>
      <c r="AT171" s="222" t="s">
        <v>155</v>
      </c>
      <c r="AU171" s="222" t="s">
        <v>90</v>
      </c>
      <c r="AY171" s="15" t="s">
        <v>154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5" t="s">
        <v>90</v>
      </c>
      <c r="BK171" s="223">
        <f>ROUND(I171*H171,2)</f>
        <v>0</v>
      </c>
      <c r="BL171" s="15" t="s">
        <v>153</v>
      </c>
      <c r="BM171" s="222" t="s">
        <v>1812</v>
      </c>
    </row>
    <row r="172" spans="1:47" s="2" customFormat="1" ht="12">
      <c r="A172" s="37"/>
      <c r="B172" s="38"/>
      <c r="C172" s="39"/>
      <c r="D172" s="224" t="s">
        <v>160</v>
      </c>
      <c r="E172" s="39"/>
      <c r="F172" s="225" t="s">
        <v>1813</v>
      </c>
      <c r="G172" s="39"/>
      <c r="H172" s="39"/>
      <c r="I172" s="226"/>
      <c r="J172" s="39"/>
      <c r="K172" s="39"/>
      <c r="L172" s="43"/>
      <c r="M172" s="227"/>
      <c r="N172" s="22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160</v>
      </c>
      <c r="AU172" s="15" t="s">
        <v>90</v>
      </c>
    </row>
    <row r="173" spans="1:51" s="13" customFormat="1" ht="12">
      <c r="A173" s="13"/>
      <c r="B173" s="239"/>
      <c r="C173" s="240"/>
      <c r="D173" s="224" t="s">
        <v>223</v>
      </c>
      <c r="E173" s="241" t="s">
        <v>225</v>
      </c>
      <c r="F173" s="242" t="s">
        <v>1814</v>
      </c>
      <c r="G173" s="240"/>
      <c r="H173" s="243">
        <v>42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223</v>
      </c>
      <c r="AU173" s="249" t="s">
        <v>90</v>
      </c>
      <c r="AV173" s="13" t="s">
        <v>162</v>
      </c>
      <c r="AW173" s="13" t="s">
        <v>38</v>
      </c>
      <c r="AX173" s="13" t="s">
        <v>90</v>
      </c>
      <c r="AY173" s="249" t="s">
        <v>154</v>
      </c>
    </row>
    <row r="174" spans="1:65" s="2" customFormat="1" ht="14.4" customHeight="1">
      <c r="A174" s="37"/>
      <c r="B174" s="38"/>
      <c r="C174" s="255" t="s">
        <v>201</v>
      </c>
      <c r="D174" s="255" t="s">
        <v>253</v>
      </c>
      <c r="E174" s="256" t="s">
        <v>1815</v>
      </c>
      <c r="F174" s="257" t="s">
        <v>1816</v>
      </c>
      <c r="G174" s="258" t="s">
        <v>220</v>
      </c>
      <c r="H174" s="259">
        <v>42.84</v>
      </c>
      <c r="I174" s="260"/>
      <c r="J174" s="261">
        <f>ROUND(I174*H174,2)</f>
        <v>0</v>
      </c>
      <c r="K174" s="262"/>
      <c r="L174" s="263"/>
      <c r="M174" s="264" t="s">
        <v>1</v>
      </c>
      <c r="N174" s="265" t="s">
        <v>47</v>
      </c>
      <c r="O174" s="90"/>
      <c r="P174" s="220">
        <f>O174*H174</f>
        <v>0</v>
      </c>
      <c r="Q174" s="220">
        <v>0.0009</v>
      </c>
      <c r="R174" s="220">
        <f>Q174*H174</f>
        <v>0.038556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192</v>
      </c>
      <c r="AT174" s="222" t="s">
        <v>253</v>
      </c>
      <c r="AU174" s="222" t="s">
        <v>90</v>
      </c>
      <c r="AY174" s="15" t="s">
        <v>154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5" t="s">
        <v>90</v>
      </c>
      <c r="BK174" s="223">
        <f>ROUND(I174*H174,2)</f>
        <v>0</v>
      </c>
      <c r="BL174" s="15" t="s">
        <v>153</v>
      </c>
      <c r="BM174" s="222" t="s">
        <v>1817</v>
      </c>
    </row>
    <row r="175" spans="1:65" s="2" customFormat="1" ht="49.05" customHeight="1">
      <c r="A175" s="37"/>
      <c r="B175" s="38"/>
      <c r="C175" s="210" t="s">
        <v>207</v>
      </c>
      <c r="D175" s="210" t="s">
        <v>155</v>
      </c>
      <c r="E175" s="211" t="s">
        <v>1818</v>
      </c>
      <c r="F175" s="212" t="s">
        <v>1819</v>
      </c>
      <c r="G175" s="213" t="s">
        <v>220</v>
      </c>
      <c r="H175" s="214">
        <v>4</v>
      </c>
      <c r="I175" s="215"/>
      <c r="J175" s="216">
        <f>ROUND(I175*H175,2)</f>
        <v>0</v>
      </c>
      <c r="K175" s="217"/>
      <c r="L175" s="43"/>
      <c r="M175" s="218" t="s">
        <v>1</v>
      </c>
      <c r="N175" s="219" t="s">
        <v>47</v>
      </c>
      <c r="O175" s="90"/>
      <c r="P175" s="220">
        <f>O175*H175</f>
        <v>0</v>
      </c>
      <c r="Q175" s="220">
        <v>0.62096</v>
      </c>
      <c r="R175" s="220">
        <f>Q175*H175</f>
        <v>2.48384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153</v>
      </c>
      <c r="AT175" s="222" t="s">
        <v>155</v>
      </c>
      <c r="AU175" s="222" t="s">
        <v>90</v>
      </c>
      <c r="AY175" s="15" t="s">
        <v>154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5" t="s">
        <v>90</v>
      </c>
      <c r="BK175" s="223">
        <f>ROUND(I175*H175,2)</f>
        <v>0</v>
      </c>
      <c r="BL175" s="15" t="s">
        <v>153</v>
      </c>
      <c r="BM175" s="222" t="s">
        <v>1820</v>
      </c>
    </row>
    <row r="176" spans="1:47" s="2" customFormat="1" ht="12">
      <c r="A176" s="37"/>
      <c r="B176" s="38"/>
      <c r="C176" s="39"/>
      <c r="D176" s="224" t="s">
        <v>160</v>
      </c>
      <c r="E176" s="39"/>
      <c r="F176" s="225" t="s">
        <v>1821</v>
      </c>
      <c r="G176" s="39"/>
      <c r="H176" s="39"/>
      <c r="I176" s="226"/>
      <c r="J176" s="39"/>
      <c r="K176" s="39"/>
      <c r="L176" s="43"/>
      <c r="M176" s="227"/>
      <c r="N176" s="22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5" t="s">
        <v>160</v>
      </c>
      <c r="AU176" s="15" t="s">
        <v>90</v>
      </c>
    </row>
    <row r="177" spans="1:51" s="13" customFormat="1" ht="12">
      <c r="A177" s="13"/>
      <c r="B177" s="239"/>
      <c r="C177" s="240"/>
      <c r="D177" s="224" t="s">
        <v>223</v>
      </c>
      <c r="E177" s="241" t="s">
        <v>256</v>
      </c>
      <c r="F177" s="242" t="s">
        <v>1822</v>
      </c>
      <c r="G177" s="240"/>
      <c r="H177" s="243">
        <v>4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223</v>
      </c>
      <c r="AU177" s="249" t="s">
        <v>90</v>
      </c>
      <c r="AV177" s="13" t="s">
        <v>162</v>
      </c>
      <c r="AW177" s="13" t="s">
        <v>38</v>
      </c>
      <c r="AX177" s="13" t="s">
        <v>90</v>
      </c>
      <c r="AY177" s="249" t="s">
        <v>154</v>
      </c>
    </row>
    <row r="178" spans="1:65" s="2" customFormat="1" ht="37.8" customHeight="1">
      <c r="A178" s="37"/>
      <c r="B178" s="38"/>
      <c r="C178" s="210" t="s">
        <v>212</v>
      </c>
      <c r="D178" s="210" t="s">
        <v>155</v>
      </c>
      <c r="E178" s="211" t="s">
        <v>1823</v>
      </c>
      <c r="F178" s="212" t="s">
        <v>1058</v>
      </c>
      <c r="G178" s="213" t="s">
        <v>220</v>
      </c>
      <c r="H178" s="214">
        <v>1.12</v>
      </c>
      <c r="I178" s="215"/>
      <c r="J178" s="216">
        <f>ROUND(I178*H178,2)</f>
        <v>0</v>
      </c>
      <c r="K178" s="217"/>
      <c r="L178" s="43"/>
      <c r="M178" s="218" t="s">
        <v>1</v>
      </c>
      <c r="N178" s="219" t="s">
        <v>47</v>
      </c>
      <c r="O178" s="90"/>
      <c r="P178" s="220">
        <f>O178*H178</f>
        <v>0</v>
      </c>
      <c r="Q178" s="220">
        <v>0.74327</v>
      </c>
      <c r="R178" s="220">
        <f>Q178*H178</f>
        <v>0.8324624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153</v>
      </c>
      <c r="AT178" s="222" t="s">
        <v>155</v>
      </c>
      <c r="AU178" s="222" t="s">
        <v>90</v>
      </c>
      <c r="AY178" s="15" t="s">
        <v>154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5" t="s">
        <v>90</v>
      </c>
      <c r="BK178" s="223">
        <f>ROUND(I178*H178,2)</f>
        <v>0</v>
      </c>
      <c r="BL178" s="15" t="s">
        <v>153</v>
      </c>
      <c r="BM178" s="222" t="s">
        <v>1824</v>
      </c>
    </row>
    <row r="179" spans="1:47" s="2" customFormat="1" ht="12">
      <c r="A179" s="37"/>
      <c r="B179" s="38"/>
      <c r="C179" s="39"/>
      <c r="D179" s="224" t="s">
        <v>160</v>
      </c>
      <c r="E179" s="39"/>
      <c r="F179" s="225" t="s">
        <v>1825</v>
      </c>
      <c r="G179" s="39"/>
      <c r="H179" s="39"/>
      <c r="I179" s="226"/>
      <c r="J179" s="39"/>
      <c r="K179" s="39"/>
      <c r="L179" s="43"/>
      <c r="M179" s="227"/>
      <c r="N179" s="228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5" t="s">
        <v>160</v>
      </c>
      <c r="AU179" s="15" t="s">
        <v>90</v>
      </c>
    </row>
    <row r="180" spans="1:51" s="13" customFormat="1" ht="12">
      <c r="A180" s="13"/>
      <c r="B180" s="239"/>
      <c r="C180" s="240"/>
      <c r="D180" s="224" t="s">
        <v>223</v>
      </c>
      <c r="E180" s="241" t="s">
        <v>418</v>
      </c>
      <c r="F180" s="242" t="s">
        <v>1826</v>
      </c>
      <c r="G180" s="240"/>
      <c r="H180" s="243">
        <v>1.12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223</v>
      </c>
      <c r="AU180" s="249" t="s">
        <v>90</v>
      </c>
      <c r="AV180" s="13" t="s">
        <v>162</v>
      </c>
      <c r="AW180" s="13" t="s">
        <v>38</v>
      </c>
      <c r="AX180" s="13" t="s">
        <v>90</v>
      </c>
      <c r="AY180" s="249" t="s">
        <v>154</v>
      </c>
    </row>
    <row r="181" spans="1:63" s="11" customFormat="1" ht="25.9" customHeight="1">
      <c r="A181" s="11"/>
      <c r="B181" s="196"/>
      <c r="C181" s="197"/>
      <c r="D181" s="198" t="s">
        <v>81</v>
      </c>
      <c r="E181" s="199" t="s">
        <v>192</v>
      </c>
      <c r="F181" s="199" t="s">
        <v>1209</v>
      </c>
      <c r="G181" s="197"/>
      <c r="H181" s="197"/>
      <c r="I181" s="200"/>
      <c r="J181" s="201">
        <f>BK181</f>
        <v>0</v>
      </c>
      <c r="K181" s="197"/>
      <c r="L181" s="202"/>
      <c r="M181" s="203"/>
      <c r="N181" s="204"/>
      <c r="O181" s="204"/>
      <c r="P181" s="205">
        <f>SUM(P182:P210)</f>
        <v>0</v>
      </c>
      <c r="Q181" s="204"/>
      <c r="R181" s="205">
        <f>SUM(R182:R210)</f>
        <v>37.77857</v>
      </c>
      <c r="S181" s="204"/>
      <c r="T181" s="206">
        <f>SUM(T182:T210)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07" t="s">
        <v>153</v>
      </c>
      <c r="AT181" s="208" t="s">
        <v>81</v>
      </c>
      <c r="AU181" s="208" t="s">
        <v>82</v>
      </c>
      <c r="AY181" s="207" t="s">
        <v>154</v>
      </c>
      <c r="BK181" s="209">
        <f>SUM(BK182:BK210)</f>
        <v>0</v>
      </c>
    </row>
    <row r="182" spans="1:65" s="2" customFormat="1" ht="37.8" customHeight="1">
      <c r="A182" s="37"/>
      <c r="B182" s="38"/>
      <c r="C182" s="210" t="s">
        <v>217</v>
      </c>
      <c r="D182" s="210" t="s">
        <v>155</v>
      </c>
      <c r="E182" s="211" t="s">
        <v>1827</v>
      </c>
      <c r="F182" s="212" t="s">
        <v>1828</v>
      </c>
      <c r="G182" s="213" t="s">
        <v>253</v>
      </c>
      <c r="H182" s="214">
        <v>31</v>
      </c>
      <c r="I182" s="215"/>
      <c r="J182" s="216">
        <f>ROUND(I182*H182,2)</f>
        <v>0</v>
      </c>
      <c r="K182" s="217"/>
      <c r="L182" s="43"/>
      <c r="M182" s="218" t="s">
        <v>1</v>
      </c>
      <c r="N182" s="219" t="s">
        <v>47</v>
      </c>
      <c r="O182" s="90"/>
      <c r="P182" s="220">
        <f>O182*H182</f>
        <v>0</v>
      </c>
      <c r="Q182" s="220">
        <v>1E-05</v>
      </c>
      <c r="R182" s="220">
        <f>Q182*H182</f>
        <v>0.00031</v>
      </c>
      <c r="S182" s="220">
        <v>0</v>
      </c>
      <c r="T182" s="22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2" t="s">
        <v>153</v>
      </c>
      <c r="AT182" s="222" t="s">
        <v>155</v>
      </c>
      <c r="AU182" s="222" t="s">
        <v>90</v>
      </c>
      <c r="AY182" s="15" t="s">
        <v>154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5" t="s">
        <v>90</v>
      </c>
      <c r="BK182" s="223">
        <f>ROUND(I182*H182,2)</f>
        <v>0</v>
      </c>
      <c r="BL182" s="15" t="s">
        <v>153</v>
      </c>
      <c r="BM182" s="222" t="s">
        <v>1829</v>
      </c>
    </row>
    <row r="183" spans="1:51" s="13" customFormat="1" ht="12">
      <c r="A183" s="13"/>
      <c r="B183" s="239"/>
      <c r="C183" s="240"/>
      <c r="D183" s="224" t="s">
        <v>223</v>
      </c>
      <c r="E183" s="241" t="s">
        <v>424</v>
      </c>
      <c r="F183" s="242" t="s">
        <v>1830</v>
      </c>
      <c r="G183" s="240"/>
      <c r="H183" s="243">
        <v>31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223</v>
      </c>
      <c r="AU183" s="249" t="s">
        <v>90</v>
      </c>
      <c r="AV183" s="13" t="s">
        <v>162</v>
      </c>
      <c r="AW183" s="13" t="s">
        <v>38</v>
      </c>
      <c r="AX183" s="13" t="s">
        <v>82</v>
      </c>
      <c r="AY183" s="249" t="s">
        <v>154</v>
      </c>
    </row>
    <row r="184" spans="1:51" s="13" customFormat="1" ht="12">
      <c r="A184" s="13"/>
      <c r="B184" s="239"/>
      <c r="C184" s="240"/>
      <c r="D184" s="224" t="s">
        <v>223</v>
      </c>
      <c r="E184" s="241" t="s">
        <v>426</v>
      </c>
      <c r="F184" s="242" t="s">
        <v>1831</v>
      </c>
      <c r="G184" s="240"/>
      <c r="H184" s="243">
        <v>31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223</v>
      </c>
      <c r="AU184" s="249" t="s">
        <v>90</v>
      </c>
      <c r="AV184" s="13" t="s">
        <v>162</v>
      </c>
      <c r="AW184" s="13" t="s">
        <v>38</v>
      </c>
      <c r="AX184" s="13" t="s">
        <v>90</v>
      </c>
      <c r="AY184" s="249" t="s">
        <v>154</v>
      </c>
    </row>
    <row r="185" spans="1:65" s="2" customFormat="1" ht="14.4" customHeight="1">
      <c r="A185" s="37"/>
      <c r="B185" s="38"/>
      <c r="C185" s="255" t="s">
        <v>227</v>
      </c>
      <c r="D185" s="255" t="s">
        <v>253</v>
      </c>
      <c r="E185" s="256" t="s">
        <v>1832</v>
      </c>
      <c r="F185" s="257" t="s">
        <v>1833</v>
      </c>
      <c r="G185" s="258" t="s">
        <v>253</v>
      </c>
      <c r="H185" s="259">
        <v>31</v>
      </c>
      <c r="I185" s="260"/>
      <c r="J185" s="261">
        <f>ROUND(I185*H185,2)</f>
        <v>0</v>
      </c>
      <c r="K185" s="262"/>
      <c r="L185" s="263"/>
      <c r="M185" s="264" t="s">
        <v>1</v>
      </c>
      <c r="N185" s="265" t="s">
        <v>47</v>
      </c>
      <c r="O185" s="90"/>
      <c r="P185" s="220">
        <f>O185*H185</f>
        <v>0</v>
      </c>
      <c r="Q185" s="220">
        <v>0.188</v>
      </c>
      <c r="R185" s="220">
        <f>Q185*H185</f>
        <v>5.828</v>
      </c>
      <c r="S185" s="220">
        <v>0</v>
      </c>
      <c r="T185" s="22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2" t="s">
        <v>192</v>
      </c>
      <c r="AT185" s="222" t="s">
        <v>253</v>
      </c>
      <c r="AU185" s="222" t="s">
        <v>90</v>
      </c>
      <c r="AY185" s="15" t="s">
        <v>154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5" t="s">
        <v>90</v>
      </c>
      <c r="BK185" s="223">
        <f>ROUND(I185*H185,2)</f>
        <v>0</v>
      </c>
      <c r="BL185" s="15" t="s">
        <v>153</v>
      </c>
      <c r="BM185" s="222" t="s">
        <v>1834</v>
      </c>
    </row>
    <row r="186" spans="1:65" s="2" customFormat="1" ht="37.8" customHeight="1">
      <c r="A186" s="37"/>
      <c r="B186" s="38"/>
      <c r="C186" s="210" t="s">
        <v>8</v>
      </c>
      <c r="D186" s="210" t="s">
        <v>155</v>
      </c>
      <c r="E186" s="211" t="s">
        <v>1835</v>
      </c>
      <c r="F186" s="212" t="s">
        <v>1836</v>
      </c>
      <c r="G186" s="213" t="s">
        <v>253</v>
      </c>
      <c r="H186" s="214">
        <v>9</v>
      </c>
      <c r="I186" s="215"/>
      <c r="J186" s="216">
        <f>ROUND(I186*H186,2)</f>
        <v>0</v>
      </c>
      <c r="K186" s="217"/>
      <c r="L186" s="43"/>
      <c r="M186" s="218" t="s">
        <v>1</v>
      </c>
      <c r="N186" s="219" t="s">
        <v>47</v>
      </c>
      <c r="O186" s="90"/>
      <c r="P186" s="220">
        <f>O186*H186</f>
        <v>0</v>
      </c>
      <c r="Q186" s="220">
        <v>1E-05</v>
      </c>
      <c r="R186" s="220">
        <f>Q186*H186</f>
        <v>9E-05</v>
      </c>
      <c r="S186" s="220">
        <v>0</v>
      </c>
      <c r="T186" s="22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2" t="s">
        <v>153</v>
      </c>
      <c r="AT186" s="222" t="s">
        <v>155</v>
      </c>
      <c r="AU186" s="222" t="s">
        <v>90</v>
      </c>
      <c r="AY186" s="15" t="s">
        <v>154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5" t="s">
        <v>90</v>
      </c>
      <c r="BK186" s="223">
        <f>ROUND(I186*H186,2)</f>
        <v>0</v>
      </c>
      <c r="BL186" s="15" t="s">
        <v>153</v>
      </c>
      <c r="BM186" s="222" t="s">
        <v>1837</v>
      </c>
    </row>
    <row r="187" spans="1:65" s="2" customFormat="1" ht="14.4" customHeight="1">
      <c r="A187" s="37"/>
      <c r="B187" s="38"/>
      <c r="C187" s="255" t="s">
        <v>260</v>
      </c>
      <c r="D187" s="255" t="s">
        <v>253</v>
      </c>
      <c r="E187" s="256" t="s">
        <v>1838</v>
      </c>
      <c r="F187" s="257" t="s">
        <v>1839</v>
      </c>
      <c r="G187" s="258" t="s">
        <v>253</v>
      </c>
      <c r="H187" s="259">
        <v>9</v>
      </c>
      <c r="I187" s="260"/>
      <c r="J187" s="261">
        <f>ROUND(I187*H187,2)</f>
        <v>0</v>
      </c>
      <c r="K187" s="262"/>
      <c r="L187" s="263"/>
      <c r="M187" s="264" t="s">
        <v>1</v>
      </c>
      <c r="N187" s="265" t="s">
        <v>47</v>
      </c>
      <c r="O187" s="90"/>
      <c r="P187" s="220">
        <f>O187*H187</f>
        <v>0</v>
      </c>
      <c r="Q187" s="220">
        <v>0.304</v>
      </c>
      <c r="R187" s="220">
        <f>Q187*H187</f>
        <v>2.7359999999999998</v>
      </c>
      <c r="S187" s="220">
        <v>0</v>
      </c>
      <c r="T187" s="22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192</v>
      </c>
      <c r="AT187" s="222" t="s">
        <v>253</v>
      </c>
      <c r="AU187" s="222" t="s">
        <v>90</v>
      </c>
      <c r="AY187" s="15" t="s">
        <v>154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5" t="s">
        <v>90</v>
      </c>
      <c r="BK187" s="223">
        <f>ROUND(I187*H187,2)</f>
        <v>0</v>
      </c>
      <c r="BL187" s="15" t="s">
        <v>153</v>
      </c>
      <c r="BM187" s="222" t="s">
        <v>1840</v>
      </c>
    </row>
    <row r="188" spans="1:65" s="2" customFormat="1" ht="24.15" customHeight="1">
      <c r="A188" s="37"/>
      <c r="B188" s="38"/>
      <c r="C188" s="210" t="s">
        <v>265</v>
      </c>
      <c r="D188" s="210" t="s">
        <v>155</v>
      </c>
      <c r="E188" s="211" t="s">
        <v>1841</v>
      </c>
      <c r="F188" s="212" t="s">
        <v>1842</v>
      </c>
      <c r="G188" s="213" t="s">
        <v>593</v>
      </c>
      <c r="H188" s="214">
        <v>1</v>
      </c>
      <c r="I188" s="215"/>
      <c r="J188" s="216">
        <f>ROUND(I188*H188,2)</f>
        <v>0</v>
      </c>
      <c r="K188" s="217"/>
      <c r="L188" s="43"/>
      <c r="M188" s="218" t="s">
        <v>1</v>
      </c>
      <c r="N188" s="219" t="s">
        <v>47</v>
      </c>
      <c r="O188" s="90"/>
      <c r="P188" s="220">
        <f>O188*H188</f>
        <v>0</v>
      </c>
      <c r="Q188" s="220">
        <v>0.00151</v>
      </c>
      <c r="R188" s="220">
        <f>Q188*H188</f>
        <v>0.00151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153</v>
      </c>
      <c r="AT188" s="222" t="s">
        <v>155</v>
      </c>
      <c r="AU188" s="222" t="s">
        <v>90</v>
      </c>
      <c r="AY188" s="15" t="s">
        <v>154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5" t="s">
        <v>90</v>
      </c>
      <c r="BK188" s="223">
        <f>ROUND(I188*H188,2)</f>
        <v>0</v>
      </c>
      <c r="BL188" s="15" t="s">
        <v>153</v>
      </c>
      <c r="BM188" s="222" t="s">
        <v>1843</v>
      </c>
    </row>
    <row r="189" spans="1:51" s="13" customFormat="1" ht="12">
      <c r="A189" s="13"/>
      <c r="B189" s="239"/>
      <c r="C189" s="240"/>
      <c r="D189" s="224" t="s">
        <v>223</v>
      </c>
      <c r="E189" s="241" t="s">
        <v>463</v>
      </c>
      <c r="F189" s="242" t="s">
        <v>90</v>
      </c>
      <c r="G189" s="240"/>
      <c r="H189" s="243">
        <v>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223</v>
      </c>
      <c r="AU189" s="249" t="s">
        <v>90</v>
      </c>
      <c r="AV189" s="13" t="s">
        <v>162</v>
      </c>
      <c r="AW189" s="13" t="s">
        <v>38</v>
      </c>
      <c r="AX189" s="13" t="s">
        <v>90</v>
      </c>
      <c r="AY189" s="249" t="s">
        <v>154</v>
      </c>
    </row>
    <row r="190" spans="1:65" s="2" customFormat="1" ht="14.4" customHeight="1">
      <c r="A190" s="37"/>
      <c r="B190" s="38"/>
      <c r="C190" s="255" t="s">
        <v>270</v>
      </c>
      <c r="D190" s="255" t="s">
        <v>253</v>
      </c>
      <c r="E190" s="256" t="s">
        <v>1844</v>
      </c>
      <c r="F190" s="257" t="s">
        <v>1845</v>
      </c>
      <c r="G190" s="258" t="s">
        <v>593</v>
      </c>
      <c r="H190" s="259">
        <v>1</v>
      </c>
      <c r="I190" s="260"/>
      <c r="J190" s="261">
        <f>ROUND(I190*H190,2)</f>
        <v>0</v>
      </c>
      <c r="K190" s="262"/>
      <c r="L190" s="263"/>
      <c r="M190" s="264" t="s">
        <v>1</v>
      </c>
      <c r="N190" s="265" t="s">
        <v>47</v>
      </c>
      <c r="O190" s="90"/>
      <c r="P190" s="220">
        <f>O190*H190</f>
        <v>0</v>
      </c>
      <c r="Q190" s="220">
        <v>0.025</v>
      </c>
      <c r="R190" s="220">
        <f>Q190*H190</f>
        <v>0.025</v>
      </c>
      <c r="S190" s="220">
        <v>0</v>
      </c>
      <c r="T190" s="22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2" t="s">
        <v>192</v>
      </c>
      <c r="AT190" s="222" t="s">
        <v>253</v>
      </c>
      <c r="AU190" s="222" t="s">
        <v>90</v>
      </c>
      <c r="AY190" s="15" t="s">
        <v>154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5" t="s">
        <v>90</v>
      </c>
      <c r="BK190" s="223">
        <f>ROUND(I190*H190,2)</f>
        <v>0</v>
      </c>
      <c r="BL190" s="15" t="s">
        <v>153</v>
      </c>
      <c r="BM190" s="222" t="s">
        <v>1846</v>
      </c>
    </row>
    <row r="191" spans="1:65" s="2" customFormat="1" ht="37.8" customHeight="1">
      <c r="A191" s="37"/>
      <c r="B191" s="38"/>
      <c r="C191" s="210" t="s">
        <v>275</v>
      </c>
      <c r="D191" s="210" t="s">
        <v>155</v>
      </c>
      <c r="E191" s="211" t="s">
        <v>1847</v>
      </c>
      <c r="F191" s="212" t="s">
        <v>1848</v>
      </c>
      <c r="G191" s="213" t="s">
        <v>593</v>
      </c>
      <c r="H191" s="214">
        <v>3</v>
      </c>
      <c r="I191" s="215"/>
      <c r="J191" s="216">
        <f>ROUND(I191*H191,2)</f>
        <v>0</v>
      </c>
      <c r="K191" s="217"/>
      <c r="L191" s="43"/>
      <c r="M191" s="218" t="s">
        <v>1</v>
      </c>
      <c r="N191" s="219" t="s">
        <v>47</v>
      </c>
      <c r="O191" s="90"/>
      <c r="P191" s="220">
        <f>O191*H191</f>
        <v>0</v>
      </c>
      <c r="Q191" s="220">
        <v>0.01299</v>
      </c>
      <c r="R191" s="220">
        <f>Q191*H191</f>
        <v>0.03897</v>
      </c>
      <c r="S191" s="220">
        <v>0</v>
      </c>
      <c r="T191" s="22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2" t="s">
        <v>153</v>
      </c>
      <c r="AT191" s="222" t="s">
        <v>155</v>
      </c>
      <c r="AU191" s="222" t="s">
        <v>90</v>
      </c>
      <c r="AY191" s="15" t="s">
        <v>154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5" t="s">
        <v>90</v>
      </c>
      <c r="BK191" s="223">
        <f>ROUND(I191*H191,2)</f>
        <v>0</v>
      </c>
      <c r="BL191" s="15" t="s">
        <v>153</v>
      </c>
      <c r="BM191" s="222" t="s">
        <v>1849</v>
      </c>
    </row>
    <row r="192" spans="1:51" s="13" customFormat="1" ht="12">
      <c r="A192" s="13"/>
      <c r="B192" s="239"/>
      <c r="C192" s="240"/>
      <c r="D192" s="224" t="s">
        <v>223</v>
      </c>
      <c r="E192" s="241" t="s">
        <v>474</v>
      </c>
      <c r="F192" s="242" t="s">
        <v>167</v>
      </c>
      <c r="G192" s="240"/>
      <c r="H192" s="243">
        <v>3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223</v>
      </c>
      <c r="AU192" s="249" t="s">
        <v>90</v>
      </c>
      <c r="AV192" s="13" t="s">
        <v>162</v>
      </c>
      <c r="AW192" s="13" t="s">
        <v>38</v>
      </c>
      <c r="AX192" s="13" t="s">
        <v>90</v>
      </c>
      <c r="AY192" s="249" t="s">
        <v>154</v>
      </c>
    </row>
    <row r="193" spans="1:65" s="2" customFormat="1" ht="14.4" customHeight="1">
      <c r="A193" s="37"/>
      <c r="B193" s="38"/>
      <c r="C193" s="255" t="s">
        <v>282</v>
      </c>
      <c r="D193" s="255" t="s">
        <v>253</v>
      </c>
      <c r="E193" s="256" t="s">
        <v>1850</v>
      </c>
      <c r="F193" s="257" t="s">
        <v>1851</v>
      </c>
      <c r="G193" s="258" t="s">
        <v>593</v>
      </c>
      <c r="H193" s="259">
        <v>1</v>
      </c>
      <c r="I193" s="260"/>
      <c r="J193" s="261">
        <f>ROUND(I193*H193,2)</f>
        <v>0</v>
      </c>
      <c r="K193" s="262"/>
      <c r="L193" s="263"/>
      <c r="M193" s="264" t="s">
        <v>1</v>
      </c>
      <c r="N193" s="265" t="s">
        <v>47</v>
      </c>
      <c r="O193" s="90"/>
      <c r="P193" s="220">
        <f>O193*H193</f>
        <v>0</v>
      </c>
      <c r="Q193" s="220">
        <v>0.028</v>
      </c>
      <c r="R193" s="220">
        <f>Q193*H193</f>
        <v>0.028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192</v>
      </c>
      <c r="AT193" s="222" t="s">
        <v>253</v>
      </c>
      <c r="AU193" s="222" t="s">
        <v>90</v>
      </c>
      <c r="AY193" s="15" t="s">
        <v>154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5" t="s">
        <v>90</v>
      </c>
      <c r="BK193" s="223">
        <f>ROUND(I193*H193,2)</f>
        <v>0</v>
      </c>
      <c r="BL193" s="15" t="s">
        <v>153</v>
      </c>
      <c r="BM193" s="222" t="s">
        <v>1852</v>
      </c>
    </row>
    <row r="194" spans="1:65" s="2" customFormat="1" ht="14.4" customHeight="1">
      <c r="A194" s="37"/>
      <c r="B194" s="38"/>
      <c r="C194" s="255" t="s">
        <v>7</v>
      </c>
      <c r="D194" s="255" t="s">
        <v>253</v>
      </c>
      <c r="E194" s="256" t="s">
        <v>1853</v>
      </c>
      <c r="F194" s="257" t="s">
        <v>1854</v>
      </c>
      <c r="G194" s="258" t="s">
        <v>593</v>
      </c>
      <c r="H194" s="259">
        <v>2</v>
      </c>
      <c r="I194" s="260"/>
      <c r="J194" s="261">
        <f>ROUND(I194*H194,2)</f>
        <v>0</v>
      </c>
      <c r="K194" s="262"/>
      <c r="L194" s="263"/>
      <c r="M194" s="264" t="s">
        <v>1</v>
      </c>
      <c r="N194" s="265" t="s">
        <v>47</v>
      </c>
      <c r="O194" s="90"/>
      <c r="P194" s="220">
        <f>O194*H194</f>
        <v>0</v>
      </c>
      <c r="Q194" s="220">
        <v>0.022</v>
      </c>
      <c r="R194" s="220">
        <f>Q194*H194</f>
        <v>0.044</v>
      </c>
      <c r="S194" s="220">
        <v>0</v>
      </c>
      <c r="T194" s="22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2" t="s">
        <v>192</v>
      </c>
      <c r="AT194" s="222" t="s">
        <v>253</v>
      </c>
      <c r="AU194" s="222" t="s">
        <v>90</v>
      </c>
      <c r="AY194" s="15" t="s">
        <v>154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5" t="s">
        <v>90</v>
      </c>
      <c r="BK194" s="223">
        <f>ROUND(I194*H194,2)</f>
        <v>0</v>
      </c>
      <c r="BL194" s="15" t="s">
        <v>153</v>
      </c>
      <c r="BM194" s="222" t="s">
        <v>1855</v>
      </c>
    </row>
    <row r="195" spans="1:65" s="2" customFormat="1" ht="37.8" customHeight="1">
      <c r="A195" s="37"/>
      <c r="B195" s="38"/>
      <c r="C195" s="210" t="s">
        <v>291</v>
      </c>
      <c r="D195" s="210" t="s">
        <v>155</v>
      </c>
      <c r="E195" s="211" t="s">
        <v>1856</v>
      </c>
      <c r="F195" s="212" t="s">
        <v>1857</v>
      </c>
      <c r="G195" s="213" t="s">
        <v>593</v>
      </c>
      <c r="H195" s="214">
        <v>4</v>
      </c>
      <c r="I195" s="215"/>
      <c r="J195" s="216">
        <f>ROUND(I195*H195,2)</f>
        <v>0</v>
      </c>
      <c r="K195" s="217"/>
      <c r="L195" s="43"/>
      <c r="M195" s="218" t="s">
        <v>1</v>
      </c>
      <c r="N195" s="219" t="s">
        <v>47</v>
      </c>
      <c r="O195" s="90"/>
      <c r="P195" s="220">
        <f>O195*H195</f>
        <v>0</v>
      </c>
      <c r="Q195" s="220">
        <v>0.03573</v>
      </c>
      <c r="R195" s="220">
        <f>Q195*H195</f>
        <v>0.14292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153</v>
      </c>
      <c r="AT195" s="222" t="s">
        <v>155</v>
      </c>
      <c r="AU195" s="222" t="s">
        <v>90</v>
      </c>
      <c r="AY195" s="15" t="s">
        <v>154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5" t="s">
        <v>90</v>
      </c>
      <c r="BK195" s="223">
        <f>ROUND(I195*H195,2)</f>
        <v>0</v>
      </c>
      <c r="BL195" s="15" t="s">
        <v>153</v>
      </c>
      <c r="BM195" s="222" t="s">
        <v>1858</v>
      </c>
    </row>
    <row r="196" spans="1:65" s="2" customFormat="1" ht="37.8" customHeight="1">
      <c r="A196" s="37"/>
      <c r="B196" s="38"/>
      <c r="C196" s="210" t="s">
        <v>298</v>
      </c>
      <c r="D196" s="210" t="s">
        <v>155</v>
      </c>
      <c r="E196" s="211" t="s">
        <v>1859</v>
      </c>
      <c r="F196" s="212" t="s">
        <v>1860</v>
      </c>
      <c r="G196" s="213" t="s">
        <v>593</v>
      </c>
      <c r="H196" s="214">
        <v>3</v>
      </c>
      <c r="I196" s="215"/>
      <c r="J196" s="216">
        <f>ROUND(I196*H196,2)</f>
        <v>0</v>
      </c>
      <c r="K196" s="217"/>
      <c r="L196" s="43"/>
      <c r="M196" s="218" t="s">
        <v>1</v>
      </c>
      <c r="N196" s="219" t="s">
        <v>47</v>
      </c>
      <c r="O196" s="90"/>
      <c r="P196" s="220">
        <f>O196*H196</f>
        <v>0</v>
      </c>
      <c r="Q196" s="220">
        <v>2.25689</v>
      </c>
      <c r="R196" s="220">
        <f>Q196*H196</f>
        <v>6.770669999999999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153</v>
      </c>
      <c r="AT196" s="222" t="s">
        <v>155</v>
      </c>
      <c r="AU196" s="222" t="s">
        <v>90</v>
      </c>
      <c r="AY196" s="15" t="s">
        <v>154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5" t="s">
        <v>90</v>
      </c>
      <c r="BK196" s="223">
        <f>ROUND(I196*H196,2)</f>
        <v>0</v>
      </c>
      <c r="BL196" s="15" t="s">
        <v>153</v>
      </c>
      <c r="BM196" s="222" t="s">
        <v>1861</v>
      </c>
    </row>
    <row r="197" spans="1:47" s="2" customFormat="1" ht="12">
      <c r="A197" s="37"/>
      <c r="B197" s="38"/>
      <c r="C197" s="39"/>
      <c r="D197" s="224" t="s">
        <v>160</v>
      </c>
      <c r="E197" s="39"/>
      <c r="F197" s="225" t="s">
        <v>1862</v>
      </c>
      <c r="G197" s="39"/>
      <c r="H197" s="39"/>
      <c r="I197" s="226"/>
      <c r="J197" s="39"/>
      <c r="K197" s="39"/>
      <c r="L197" s="43"/>
      <c r="M197" s="227"/>
      <c r="N197" s="22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5" t="s">
        <v>160</v>
      </c>
      <c r="AU197" s="15" t="s">
        <v>90</v>
      </c>
    </row>
    <row r="198" spans="1:65" s="2" customFormat="1" ht="24.15" customHeight="1">
      <c r="A198" s="37"/>
      <c r="B198" s="38"/>
      <c r="C198" s="255" t="s">
        <v>21</v>
      </c>
      <c r="D198" s="255" t="s">
        <v>253</v>
      </c>
      <c r="E198" s="256" t="s">
        <v>1863</v>
      </c>
      <c r="F198" s="257" t="s">
        <v>1864</v>
      </c>
      <c r="G198" s="258" t="s">
        <v>593</v>
      </c>
      <c r="H198" s="259">
        <v>3</v>
      </c>
      <c r="I198" s="260"/>
      <c r="J198" s="261">
        <f>ROUND(I198*H198,2)</f>
        <v>0</v>
      </c>
      <c r="K198" s="262"/>
      <c r="L198" s="263"/>
      <c r="M198" s="264" t="s">
        <v>1</v>
      </c>
      <c r="N198" s="265" t="s">
        <v>47</v>
      </c>
      <c r="O198" s="90"/>
      <c r="P198" s="220">
        <f>O198*H198</f>
        <v>0</v>
      </c>
      <c r="Q198" s="220">
        <v>4.29</v>
      </c>
      <c r="R198" s="220">
        <f>Q198*H198</f>
        <v>12.870000000000001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192</v>
      </c>
      <c r="AT198" s="222" t="s">
        <v>253</v>
      </c>
      <c r="AU198" s="222" t="s">
        <v>90</v>
      </c>
      <c r="AY198" s="15" t="s">
        <v>154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5" t="s">
        <v>90</v>
      </c>
      <c r="BK198" s="223">
        <f>ROUND(I198*H198,2)</f>
        <v>0</v>
      </c>
      <c r="BL198" s="15" t="s">
        <v>153</v>
      </c>
      <c r="BM198" s="222" t="s">
        <v>1865</v>
      </c>
    </row>
    <row r="199" spans="1:65" s="2" customFormat="1" ht="14.4" customHeight="1">
      <c r="A199" s="37"/>
      <c r="B199" s="38"/>
      <c r="C199" s="255" t="s">
        <v>490</v>
      </c>
      <c r="D199" s="255" t="s">
        <v>253</v>
      </c>
      <c r="E199" s="256" t="s">
        <v>1866</v>
      </c>
      <c r="F199" s="257" t="s">
        <v>1867</v>
      </c>
      <c r="G199" s="258" t="s">
        <v>593</v>
      </c>
      <c r="H199" s="259">
        <v>3</v>
      </c>
      <c r="I199" s="260"/>
      <c r="J199" s="261">
        <f>ROUND(I199*H199,2)</f>
        <v>0</v>
      </c>
      <c r="K199" s="262"/>
      <c r="L199" s="263"/>
      <c r="M199" s="264" t="s">
        <v>1</v>
      </c>
      <c r="N199" s="265" t="s">
        <v>47</v>
      </c>
      <c r="O199" s="90"/>
      <c r="P199" s="220">
        <f>O199*H199</f>
        <v>0</v>
      </c>
      <c r="Q199" s="220">
        <v>0.89</v>
      </c>
      <c r="R199" s="220">
        <f>Q199*H199</f>
        <v>2.67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192</v>
      </c>
      <c r="AT199" s="222" t="s">
        <v>253</v>
      </c>
      <c r="AU199" s="222" t="s">
        <v>90</v>
      </c>
      <c r="AY199" s="15" t="s">
        <v>154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5" t="s">
        <v>90</v>
      </c>
      <c r="BK199" s="223">
        <f>ROUND(I199*H199,2)</f>
        <v>0</v>
      </c>
      <c r="BL199" s="15" t="s">
        <v>153</v>
      </c>
      <c r="BM199" s="222" t="s">
        <v>1868</v>
      </c>
    </row>
    <row r="200" spans="1:65" s="2" customFormat="1" ht="14.4" customHeight="1">
      <c r="A200" s="37"/>
      <c r="B200" s="38"/>
      <c r="C200" s="255" t="s">
        <v>502</v>
      </c>
      <c r="D200" s="255" t="s">
        <v>253</v>
      </c>
      <c r="E200" s="256" t="s">
        <v>1869</v>
      </c>
      <c r="F200" s="257" t="s">
        <v>1870</v>
      </c>
      <c r="G200" s="258" t="s">
        <v>593</v>
      </c>
      <c r="H200" s="259">
        <v>3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47</v>
      </c>
      <c r="O200" s="90"/>
      <c r="P200" s="220">
        <f>O200*H200</f>
        <v>0</v>
      </c>
      <c r="Q200" s="220">
        <v>1.054</v>
      </c>
      <c r="R200" s="220">
        <f>Q200*H200</f>
        <v>3.162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192</v>
      </c>
      <c r="AT200" s="222" t="s">
        <v>253</v>
      </c>
      <c r="AU200" s="222" t="s">
        <v>90</v>
      </c>
      <c r="AY200" s="15" t="s">
        <v>154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5" t="s">
        <v>90</v>
      </c>
      <c r="BK200" s="223">
        <f>ROUND(I200*H200,2)</f>
        <v>0</v>
      </c>
      <c r="BL200" s="15" t="s">
        <v>153</v>
      </c>
      <c r="BM200" s="222" t="s">
        <v>1871</v>
      </c>
    </row>
    <row r="201" spans="1:65" s="2" customFormat="1" ht="24.15" customHeight="1">
      <c r="A201" s="37"/>
      <c r="B201" s="38"/>
      <c r="C201" s="255" t="s">
        <v>508</v>
      </c>
      <c r="D201" s="255" t="s">
        <v>253</v>
      </c>
      <c r="E201" s="256" t="s">
        <v>1872</v>
      </c>
      <c r="F201" s="257" t="s">
        <v>1873</v>
      </c>
      <c r="G201" s="258" t="s">
        <v>593</v>
      </c>
      <c r="H201" s="259">
        <v>3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47</v>
      </c>
      <c r="O201" s="90"/>
      <c r="P201" s="220">
        <f>O201*H201</f>
        <v>0</v>
      </c>
      <c r="Q201" s="220">
        <v>0.57</v>
      </c>
      <c r="R201" s="220">
        <f>Q201*H201</f>
        <v>1.71</v>
      </c>
      <c r="S201" s="220">
        <v>0</v>
      </c>
      <c r="T201" s="22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2" t="s">
        <v>192</v>
      </c>
      <c r="AT201" s="222" t="s">
        <v>253</v>
      </c>
      <c r="AU201" s="222" t="s">
        <v>90</v>
      </c>
      <c r="AY201" s="15" t="s">
        <v>154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5" t="s">
        <v>90</v>
      </c>
      <c r="BK201" s="223">
        <f>ROUND(I201*H201,2)</f>
        <v>0</v>
      </c>
      <c r="BL201" s="15" t="s">
        <v>153</v>
      </c>
      <c r="BM201" s="222" t="s">
        <v>1874</v>
      </c>
    </row>
    <row r="202" spans="1:65" s="2" customFormat="1" ht="24.15" customHeight="1">
      <c r="A202" s="37"/>
      <c r="B202" s="38"/>
      <c r="C202" s="210" t="s">
        <v>514</v>
      </c>
      <c r="D202" s="210" t="s">
        <v>155</v>
      </c>
      <c r="E202" s="211" t="s">
        <v>1875</v>
      </c>
      <c r="F202" s="212" t="s">
        <v>1876</v>
      </c>
      <c r="G202" s="213" t="s">
        <v>593</v>
      </c>
      <c r="H202" s="214">
        <v>3</v>
      </c>
      <c r="I202" s="215"/>
      <c r="J202" s="216">
        <f>ROUND(I202*H202,2)</f>
        <v>0</v>
      </c>
      <c r="K202" s="217"/>
      <c r="L202" s="43"/>
      <c r="M202" s="218" t="s">
        <v>1</v>
      </c>
      <c r="N202" s="219" t="s">
        <v>47</v>
      </c>
      <c r="O202" s="90"/>
      <c r="P202" s="220">
        <f>O202*H202</f>
        <v>0</v>
      </c>
      <c r="Q202" s="220">
        <v>0.21734</v>
      </c>
      <c r="R202" s="220">
        <f>Q202*H202</f>
        <v>0.65202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153</v>
      </c>
      <c r="AT202" s="222" t="s">
        <v>155</v>
      </c>
      <c r="AU202" s="222" t="s">
        <v>90</v>
      </c>
      <c r="AY202" s="15" t="s">
        <v>154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5" t="s">
        <v>90</v>
      </c>
      <c r="BK202" s="223">
        <f>ROUND(I202*H202,2)</f>
        <v>0</v>
      </c>
      <c r="BL202" s="15" t="s">
        <v>153</v>
      </c>
      <c r="BM202" s="222" t="s">
        <v>1877</v>
      </c>
    </row>
    <row r="203" spans="1:65" s="2" customFormat="1" ht="24.15" customHeight="1">
      <c r="A203" s="37"/>
      <c r="B203" s="38"/>
      <c r="C203" s="255" t="s">
        <v>523</v>
      </c>
      <c r="D203" s="255" t="s">
        <v>253</v>
      </c>
      <c r="E203" s="256" t="s">
        <v>1878</v>
      </c>
      <c r="F203" s="257" t="s">
        <v>1879</v>
      </c>
      <c r="G203" s="258" t="s">
        <v>593</v>
      </c>
      <c r="H203" s="259">
        <v>3</v>
      </c>
      <c r="I203" s="260"/>
      <c r="J203" s="261">
        <f>ROUND(I203*H203,2)</f>
        <v>0</v>
      </c>
      <c r="K203" s="262"/>
      <c r="L203" s="263"/>
      <c r="M203" s="264" t="s">
        <v>1</v>
      </c>
      <c r="N203" s="265" t="s">
        <v>47</v>
      </c>
      <c r="O203" s="90"/>
      <c r="P203" s="220">
        <f>O203*H203</f>
        <v>0</v>
      </c>
      <c r="Q203" s="220">
        <v>0.102</v>
      </c>
      <c r="R203" s="220">
        <f>Q203*H203</f>
        <v>0.306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192</v>
      </c>
      <c r="AT203" s="222" t="s">
        <v>253</v>
      </c>
      <c r="AU203" s="222" t="s">
        <v>90</v>
      </c>
      <c r="AY203" s="15" t="s">
        <v>154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5" t="s">
        <v>90</v>
      </c>
      <c r="BK203" s="223">
        <f>ROUND(I203*H203,2)</f>
        <v>0</v>
      </c>
      <c r="BL203" s="15" t="s">
        <v>153</v>
      </c>
      <c r="BM203" s="222" t="s">
        <v>1880</v>
      </c>
    </row>
    <row r="204" spans="1:65" s="2" customFormat="1" ht="14.4" customHeight="1">
      <c r="A204" s="37"/>
      <c r="B204" s="38"/>
      <c r="C204" s="210" t="s">
        <v>529</v>
      </c>
      <c r="D204" s="210" t="s">
        <v>155</v>
      </c>
      <c r="E204" s="211" t="s">
        <v>1881</v>
      </c>
      <c r="F204" s="212" t="s">
        <v>1882</v>
      </c>
      <c r="G204" s="213" t="s">
        <v>593</v>
      </c>
      <c r="H204" s="214">
        <v>6</v>
      </c>
      <c r="I204" s="215"/>
      <c r="J204" s="216">
        <f>ROUND(I204*H204,2)</f>
        <v>0</v>
      </c>
      <c r="K204" s="217"/>
      <c r="L204" s="43"/>
      <c r="M204" s="218" t="s">
        <v>1</v>
      </c>
      <c r="N204" s="219" t="s">
        <v>47</v>
      </c>
      <c r="O204" s="90"/>
      <c r="P204" s="220">
        <f>O204*H204</f>
        <v>0</v>
      </c>
      <c r="Q204" s="220">
        <v>0.12303</v>
      </c>
      <c r="R204" s="220">
        <f>Q204*H204</f>
        <v>0.7381800000000001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153</v>
      </c>
      <c r="AT204" s="222" t="s">
        <v>155</v>
      </c>
      <c r="AU204" s="222" t="s">
        <v>90</v>
      </c>
      <c r="AY204" s="15" t="s">
        <v>154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5" t="s">
        <v>90</v>
      </c>
      <c r="BK204" s="223">
        <f>ROUND(I204*H204,2)</f>
        <v>0</v>
      </c>
      <c r="BL204" s="15" t="s">
        <v>153</v>
      </c>
      <c r="BM204" s="222" t="s">
        <v>1883</v>
      </c>
    </row>
    <row r="205" spans="1:47" s="2" customFormat="1" ht="12">
      <c r="A205" s="37"/>
      <c r="B205" s="38"/>
      <c r="C205" s="39"/>
      <c r="D205" s="224" t="s">
        <v>160</v>
      </c>
      <c r="E205" s="39"/>
      <c r="F205" s="225" t="s">
        <v>1884</v>
      </c>
      <c r="G205" s="39"/>
      <c r="H205" s="39"/>
      <c r="I205" s="226"/>
      <c r="J205" s="39"/>
      <c r="K205" s="39"/>
      <c r="L205" s="43"/>
      <c r="M205" s="227"/>
      <c r="N205" s="22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160</v>
      </c>
      <c r="AU205" s="15" t="s">
        <v>90</v>
      </c>
    </row>
    <row r="206" spans="1:65" s="2" customFormat="1" ht="24.15" customHeight="1">
      <c r="A206" s="37"/>
      <c r="B206" s="38"/>
      <c r="C206" s="255" t="s">
        <v>535</v>
      </c>
      <c r="D206" s="255" t="s">
        <v>253</v>
      </c>
      <c r="E206" s="256" t="s">
        <v>1885</v>
      </c>
      <c r="F206" s="257" t="s">
        <v>1886</v>
      </c>
      <c r="G206" s="258" t="s">
        <v>593</v>
      </c>
      <c r="H206" s="259">
        <v>3</v>
      </c>
      <c r="I206" s="260"/>
      <c r="J206" s="261">
        <f>ROUND(I206*H206,2)</f>
        <v>0</v>
      </c>
      <c r="K206" s="262"/>
      <c r="L206" s="263"/>
      <c r="M206" s="264" t="s">
        <v>1</v>
      </c>
      <c r="N206" s="265" t="s">
        <v>47</v>
      </c>
      <c r="O206" s="90"/>
      <c r="P206" s="220">
        <f>O206*H206</f>
        <v>0</v>
      </c>
      <c r="Q206" s="220">
        <v>0.0133</v>
      </c>
      <c r="R206" s="220">
        <f>Q206*H206</f>
        <v>0.0399</v>
      </c>
      <c r="S206" s="220">
        <v>0</v>
      </c>
      <c r="T206" s="22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2" t="s">
        <v>192</v>
      </c>
      <c r="AT206" s="222" t="s">
        <v>253</v>
      </c>
      <c r="AU206" s="222" t="s">
        <v>90</v>
      </c>
      <c r="AY206" s="15" t="s">
        <v>154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5" t="s">
        <v>90</v>
      </c>
      <c r="BK206" s="223">
        <f>ROUND(I206*H206,2)</f>
        <v>0</v>
      </c>
      <c r="BL206" s="15" t="s">
        <v>153</v>
      </c>
      <c r="BM206" s="222" t="s">
        <v>1887</v>
      </c>
    </row>
    <row r="207" spans="1:65" s="2" customFormat="1" ht="24.15" customHeight="1">
      <c r="A207" s="37"/>
      <c r="B207" s="38"/>
      <c r="C207" s="255" t="s">
        <v>543</v>
      </c>
      <c r="D207" s="255" t="s">
        <v>253</v>
      </c>
      <c r="E207" s="256" t="s">
        <v>1888</v>
      </c>
      <c r="F207" s="257" t="s">
        <v>1889</v>
      </c>
      <c r="G207" s="258" t="s">
        <v>593</v>
      </c>
      <c r="H207" s="259">
        <v>3</v>
      </c>
      <c r="I207" s="260"/>
      <c r="J207" s="261">
        <f>ROUND(I207*H207,2)</f>
        <v>0</v>
      </c>
      <c r="K207" s="262"/>
      <c r="L207" s="263"/>
      <c r="M207" s="264" t="s">
        <v>1</v>
      </c>
      <c r="N207" s="265" t="s">
        <v>47</v>
      </c>
      <c r="O207" s="90"/>
      <c r="P207" s="220">
        <f>O207*H207</f>
        <v>0</v>
      </c>
      <c r="Q207" s="220">
        <v>0.005</v>
      </c>
      <c r="R207" s="220">
        <f>Q207*H207</f>
        <v>0.015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192</v>
      </c>
      <c r="AT207" s="222" t="s">
        <v>253</v>
      </c>
      <c r="AU207" s="222" t="s">
        <v>90</v>
      </c>
      <c r="AY207" s="15" t="s">
        <v>154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5" t="s">
        <v>90</v>
      </c>
      <c r="BK207" s="223">
        <f>ROUND(I207*H207,2)</f>
        <v>0</v>
      </c>
      <c r="BL207" s="15" t="s">
        <v>153</v>
      </c>
      <c r="BM207" s="222" t="s">
        <v>1890</v>
      </c>
    </row>
    <row r="208" spans="1:65" s="2" customFormat="1" ht="24.15" customHeight="1">
      <c r="A208" s="37"/>
      <c r="B208" s="38"/>
      <c r="C208" s="210" t="s">
        <v>551</v>
      </c>
      <c r="D208" s="210" t="s">
        <v>155</v>
      </c>
      <c r="E208" s="211" t="s">
        <v>1891</v>
      </c>
      <c r="F208" s="212" t="s">
        <v>1892</v>
      </c>
      <c r="G208" s="213" t="s">
        <v>324</v>
      </c>
      <c r="H208" s="214">
        <v>16</v>
      </c>
      <c r="I208" s="215"/>
      <c r="J208" s="216">
        <f>ROUND(I208*H208,2)</f>
        <v>0</v>
      </c>
      <c r="K208" s="217"/>
      <c r="L208" s="43"/>
      <c r="M208" s="218" t="s">
        <v>1</v>
      </c>
      <c r="N208" s="219" t="s">
        <v>47</v>
      </c>
      <c r="O208" s="90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2" t="s">
        <v>153</v>
      </c>
      <c r="AT208" s="222" t="s">
        <v>155</v>
      </c>
      <c r="AU208" s="222" t="s">
        <v>90</v>
      </c>
      <c r="AY208" s="15" t="s">
        <v>154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5" t="s">
        <v>90</v>
      </c>
      <c r="BK208" s="223">
        <f>ROUND(I208*H208,2)</f>
        <v>0</v>
      </c>
      <c r="BL208" s="15" t="s">
        <v>153</v>
      </c>
      <c r="BM208" s="222" t="s">
        <v>1893</v>
      </c>
    </row>
    <row r="209" spans="1:51" s="13" customFormat="1" ht="12">
      <c r="A209" s="13"/>
      <c r="B209" s="239"/>
      <c r="C209" s="240"/>
      <c r="D209" s="224" t="s">
        <v>223</v>
      </c>
      <c r="E209" s="241" t="s">
        <v>582</v>
      </c>
      <c r="F209" s="242" t="s">
        <v>1894</v>
      </c>
      <c r="G209" s="240"/>
      <c r="H209" s="243">
        <v>16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223</v>
      </c>
      <c r="AU209" s="249" t="s">
        <v>90</v>
      </c>
      <c r="AV209" s="13" t="s">
        <v>162</v>
      </c>
      <c r="AW209" s="13" t="s">
        <v>38</v>
      </c>
      <c r="AX209" s="13" t="s">
        <v>82</v>
      </c>
      <c r="AY209" s="249" t="s">
        <v>154</v>
      </c>
    </row>
    <row r="210" spans="1:51" s="13" customFormat="1" ht="12">
      <c r="A210" s="13"/>
      <c r="B210" s="239"/>
      <c r="C210" s="240"/>
      <c r="D210" s="224" t="s">
        <v>223</v>
      </c>
      <c r="E210" s="241" t="s">
        <v>1895</v>
      </c>
      <c r="F210" s="242" t="s">
        <v>1896</v>
      </c>
      <c r="G210" s="240"/>
      <c r="H210" s="243">
        <v>16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223</v>
      </c>
      <c r="AU210" s="249" t="s">
        <v>90</v>
      </c>
      <c r="AV210" s="13" t="s">
        <v>162</v>
      </c>
      <c r="AW210" s="13" t="s">
        <v>38</v>
      </c>
      <c r="AX210" s="13" t="s">
        <v>90</v>
      </c>
      <c r="AY210" s="249" t="s">
        <v>154</v>
      </c>
    </row>
    <row r="211" spans="1:63" s="11" customFormat="1" ht="25.9" customHeight="1">
      <c r="A211" s="11"/>
      <c r="B211" s="196"/>
      <c r="C211" s="197"/>
      <c r="D211" s="198" t="s">
        <v>81</v>
      </c>
      <c r="E211" s="199" t="s">
        <v>1897</v>
      </c>
      <c r="F211" s="199" t="s">
        <v>1898</v>
      </c>
      <c r="G211" s="197"/>
      <c r="H211" s="197"/>
      <c r="I211" s="200"/>
      <c r="J211" s="201">
        <f>BK211</f>
        <v>0</v>
      </c>
      <c r="K211" s="197"/>
      <c r="L211" s="202"/>
      <c r="M211" s="203"/>
      <c r="N211" s="204"/>
      <c r="O211" s="204"/>
      <c r="P211" s="205">
        <f>SUM(P212:P219)</f>
        <v>0</v>
      </c>
      <c r="Q211" s="204"/>
      <c r="R211" s="205">
        <f>SUM(R212:R219)</f>
        <v>0</v>
      </c>
      <c r="S211" s="204"/>
      <c r="T211" s="206">
        <f>SUM(T212:T219)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07" t="s">
        <v>153</v>
      </c>
      <c r="AT211" s="208" t="s">
        <v>81</v>
      </c>
      <c r="AU211" s="208" t="s">
        <v>82</v>
      </c>
      <c r="AY211" s="207" t="s">
        <v>154</v>
      </c>
      <c r="BK211" s="209">
        <f>SUM(BK212:BK219)</f>
        <v>0</v>
      </c>
    </row>
    <row r="212" spans="1:65" s="2" customFormat="1" ht="24.15" customHeight="1">
      <c r="A212" s="37"/>
      <c r="B212" s="38"/>
      <c r="C212" s="210" t="s">
        <v>557</v>
      </c>
      <c r="D212" s="210" t="s">
        <v>155</v>
      </c>
      <c r="E212" s="211" t="s">
        <v>1899</v>
      </c>
      <c r="F212" s="212" t="s">
        <v>1900</v>
      </c>
      <c r="G212" s="213" t="s">
        <v>486</v>
      </c>
      <c r="H212" s="214">
        <v>11.616</v>
      </c>
      <c r="I212" s="215"/>
      <c r="J212" s="216">
        <f>ROUND(I212*H212,2)</f>
        <v>0</v>
      </c>
      <c r="K212" s="217"/>
      <c r="L212" s="43"/>
      <c r="M212" s="218" t="s">
        <v>1</v>
      </c>
      <c r="N212" s="219" t="s">
        <v>47</v>
      </c>
      <c r="O212" s="90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153</v>
      </c>
      <c r="AT212" s="222" t="s">
        <v>155</v>
      </c>
      <c r="AU212" s="222" t="s">
        <v>90</v>
      </c>
      <c r="AY212" s="15" t="s">
        <v>154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5" t="s">
        <v>90</v>
      </c>
      <c r="BK212" s="223">
        <f>ROUND(I212*H212,2)</f>
        <v>0</v>
      </c>
      <c r="BL212" s="15" t="s">
        <v>153</v>
      </c>
      <c r="BM212" s="222" t="s">
        <v>1901</v>
      </c>
    </row>
    <row r="213" spans="1:65" s="2" customFormat="1" ht="37.8" customHeight="1">
      <c r="A213" s="37"/>
      <c r="B213" s="38"/>
      <c r="C213" s="210" t="s">
        <v>564</v>
      </c>
      <c r="D213" s="210" t="s">
        <v>155</v>
      </c>
      <c r="E213" s="211" t="s">
        <v>1902</v>
      </c>
      <c r="F213" s="212" t="s">
        <v>1903</v>
      </c>
      <c r="G213" s="213" t="s">
        <v>486</v>
      </c>
      <c r="H213" s="214">
        <v>127.776</v>
      </c>
      <c r="I213" s="215"/>
      <c r="J213" s="216">
        <f>ROUND(I213*H213,2)</f>
        <v>0</v>
      </c>
      <c r="K213" s="217"/>
      <c r="L213" s="43"/>
      <c r="M213" s="218" t="s">
        <v>1</v>
      </c>
      <c r="N213" s="219" t="s">
        <v>47</v>
      </c>
      <c r="O213" s="90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2" t="s">
        <v>153</v>
      </c>
      <c r="AT213" s="222" t="s">
        <v>155</v>
      </c>
      <c r="AU213" s="222" t="s">
        <v>90</v>
      </c>
      <c r="AY213" s="15" t="s">
        <v>154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5" t="s">
        <v>90</v>
      </c>
      <c r="BK213" s="223">
        <f>ROUND(I213*H213,2)</f>
        <v>0</v>
      </c>
      <c r="BL213" s="15" t="s">
        <v>153</v>
      </c>
      <c r="BM213" s="222" t="s">
        <v>1904</v>
      </c>
    </row>
    <row r="214" spans="1:47" s="2" customFormat="1" ht="12">
      <c r="A214" s="37"/>
      <c r="B214" s="38"/>
      <c r="C214" s="39"/>
      <c r="D214" s="224" t="s">
        <v>160</v>
      </c>
      <c r="E214" s="39"/>
      <c r="F214" s="225" t="s">
        <v>1905</v>
      </c>
      <c r="G214" s="39"/>
      <c r="H214" s="39"/>
      <c r="I214" s="226"/>
      <c r="J214" s="39"/>
      <c r="K214" s="39"/>
      <c r="L214" s="43"/>
      <c r="M214" s="227"/>
      <c r="N214" s="22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5" t="s">
        <v>160</v>
      </c>
      <c r="AU214" s="15" t="s">
        <v>90</v>
      </c>
    </row>
    <row r="215" spans="1:51" s="13" customFormat="1" ht="12">
      <c r="A215" s="13"/>
      <c r="B215" s="239"/>
      <c r="C215" s="240"/>
      <c r="D215" s="224" t="s">
        <v>223</v>
      </c>
      <c r="E215" s="241" t="s">
        <v>1906</v>
      </c>
      <c r="F215" s="242" t="s">
        <v>1907</v>
      </c>
      <c r="G215" s="240"/>
      <c r="H215" s="243">
        <v>127.776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223</v>
      </c>
      <c r="AU215" s="249" t="s">
        <v>90</v>
      </c>
      <c r="AV215" s="13" t="s">
        <v>162</v>
      </c>
      <c r="AW215" s="13" t="s">
        <v>38</v>
      </c>
      <c r="AX215" s="13" t="s">
        <v>82</v>
      </c>
      <c r="AY215" s="249" t="s">
        <v>154</v>
      </c>
    </row>
    <row r="216" spans="1:51" s="13" customFormat="1" ht="12">
      <c r="A216" s="13"/>
      <c r="B216" s="239"/>
      <c r="C216" s="240"/>
      <c r="D216" s="224" t="s">
        <v>223</v>
      </c>
      <c r="E216" s="241" t="s">
        <v>1908</v>
      </c>
      <c r="F216" s="242" t="s">
        <v>1909</v>
      </c>
      <c r="G216" s="240"/>
      <c r="H216" s="243">
        <v>127.776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223</v>
      </c>
      <c r="AU216" s="249" t="s">
        <v>90</v>
      </c>
      <c r="AV216" s="13" t="s">
        <v>162</v>
      </c>
      <c r="AW216" s="13" t="s">
        <v>38</v>
      </c>
      <c r="AX216" s="13" t="s">
        <v>90</v>
      </c>
      <c r="AY216" s="249" t="s">
        <v>154</v>
      </c>
    </row>
    <row r="217" spans="1:65" s="2" customFormat="1" ht="24.15" customHeight="1">
      <c r="A217" s="37"/>
      <c r="B217" s="38"/>
      <c r="C217" s="255" t="s">
        <v>571</v>
      </c>
      <c r="D217" s="255" t="s">
        <v>253</v>
      </c>
      <c r="E217" s="256" t="s">
        <v>1910</v>
      </c>
      <c r="F217" s="257" t="s">
        <v>1911</v>
      </c>
      <c r="G217" s="258" t="s">
        <v>486</v>
      </c>
      <c r="H217" s="259">
        <v>11.616</v>
      </c>
      <c r="I217" s="260"/>
      <c r="J217" s="261">
        <f>ROUND(I217*H217,2)</f>
        <v>0</v>
      </c>
      <c r="K217" s="262"/>
      <c r="L217" s="263"/>
      <c r="M217" s="264" t="s">
        <v>1</v>
      </c>
      <c r="N217" s="265" t="s">
        <v>47</v>
      </c>
      <c r="O217" s="90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2" t="s">
        <v>192</v>
      </c>
      <c r="AT217" s="222" t="s">
        <v>253</v>
      </c>
      <c r="AU217" s="222" t="s">
        <v>90</v>
      </c>
      <c r="AY217" s="15" t="s">
        <v>154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5" t="s">
        <v>90</v>
      </c>
      <c r="BK217" s="223">
        <f>ROUND(I217*H217,2)</f>
        <v>0</v>
      </c>
      <c r="BL217" s="15" t="s">
        <v>153</v>
      </c>
      <c r="BM217" s="222" t="s">
        <v>1912</v>
      </c>
    </row>
    <row r="218" spans="1:51" s="13" customFormat="1" ht="12">
      <c r="A218" s="13"/>
      <c r="B218" s="239"/>
      <c r="C218" s="240"/>
      <c r="D218" s="224" t="s">
        <v>223</v>
      </c>
      <c r="E218" s="241" t="s">
        <v>597</v>
      </c>
      <c r="F218" s="242" t="s">
        <v>1913</v>
      </c>
      <c r="G218" s="240"/>
      <c r="H218" s="243">
        <v>11.616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223</v>
      </c>
      <c r="AU218" s="249" t="s">
        <v>90</v>
      </c>
      <c r="AV218" s="13" t="s">
        <v>162</v>
      </c>
      <c r="AW218" s="13" t="s">
        <v>38</v>
      </c>
      <c r="AX218" s="13" t="s">
        <v>82</v>
      </c>
      <c r="AY218" s="249" t="s">
        <v>154</v>
      </c>
    </row>
    <row r="219" spans="1:51" s="13" customFormat="1" ht="12">
      <c r="A219" s="13"/>
      <c r="B219" s="239"/>
      <c r="C219" s="240"/>
      <c r="D219" s="224" t="s">
        <v>223</v>
      </c>
      <c r="E219" s="241" t="s">
        <v>1914</v>
      </c>
      <c r="F219" s="242" t="s">
        <v>1915</v>
      </c>
      <c r="G219" s="240"/>
      <c r="H219" s="243">
        <v>11.616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223</v>
      </c>
      <c r="AU219" s="249" t="s">
        <v>90</v>
      </c>
      <c r="AV219" s="13" t="s">
        <v>162</v>
      </c>
      <c r="AW219" s="13" t="s">
        <v>38</v>
      </c>
      <c r="AX219" s="13" t="s">
        <v>90</v>
      </c>
      <c r="AY219" s="249" t="s">
        <v>154</v>
      </c>
    </row>
    <row r="220" spans="1:63" s="11" customFormat="1" ht="25.9" customHeight="1">
      <c r="A220" s="11"/>
      <c r="B220" s="196"/>
      <c r="C220" s="197"/>
      <c r="D220" s="198" t="s">
        <v>81</v>
      </c>
      <c r="E220" s="199" t="s">
        <v>1916</v>
      </c>
      <c r="F220" s="199" t="s">
        <v>88</v>
      </c>
      <c r="G220" s="197"/>
      <c r="H220" s="197"/>
      <c r="I220" s="200"/>
      <c r="J220" s="201">
        <f>BK220</f>
        <v>0</v>
      </c>
      <c r="K220" s="197"/>
      <c r="L220" s="202"/>
      <c r="M220" s="203"/>
      <c r="N220" s="204"/>
      <c r="O220" s="204"/>
      <c r="P220" s="205">
        <f>SUM(P221:P224)</f>
        <v>0</v>
      </c>
      <c r="Q220" s="204"/>
      <c r="R220" s="205">
        <f>SUM(R221:R224)</f>
        <v>0</v>
      </c>
      <c r="S220" s="204"/>
      <c r="T220" s="206">
        <f>SUM(T221:T224)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07" t="s">
        <v>153</v>
      </c>
      <c r="AT220" s="208" t="s">
        <v>81</v>
      </c>
      <c r="AU220" s="208" t="s">
        <v>82</v>
      </c>
      <c r="AY220" s="207" t="s">
        <v>154</v>
      </c>
      <c r="BK220" s="209">
        <f>SUM(BK221:BK224)</f>
        <v>0</v>
      </c>
    </row>
    <row r="221" spans="1:65" s="2" customFormat="1" ht="24.15" customHeight="1">
      <c r="A221" s="37"/>
      <c r="B221" s="38"/>
      <c r="C221" s="210" t="s">
        <v>599</v>
      </c>
      <c r="D221" s="210" t="s">
        <v>155</v>
      </c>
      <c r="E221" s="211" t="s">
        <v>1917</v>
      </c>
      <c r="F221" s="212" t="s">
        <v>1918</v>
      </c>
      <c r="G221" s="213" t="s">
        <v>158</v>
      </c>
      <c r="H221" s="214">
        <v>3</v>
      </c>
      <c r="I221" s="215"/>
      <c r="J221" s="216">
        <f>ROUND(I221*H221,2)</f>
        <v>0</v>
      </c>
      <c r="K221" s="217"/>
      <c r="L221" s="43"/>
      <c r="M221" s="218" t="s">
        <v>1</v>
      </c>
      <c r="N221" s="219" t="s">
        <v>47</v>
      </c>
      <c r="O221" s="90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2" t="s">
        <v>153</v>
      </c>
      <c r="AT221" s="222" t="s">
        <v>155</v>
      </c>
      <c r="AU221" s="222" t="s">
        <v>90</v>
      </c>
      <c r="AY221" s="15" t="s">
        <v>154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5" t="s">
        <v>90</v>
      </c>
      <c r="BK221" s="223">
        <f>ROUND(I221*H221,2)</f>
        <v>0</v>
      </c>
      <c r="BL221" s="15" t="s">
        <v>153</v>
      </c>
      <c r="BM221" s="222" t="s">
        <v>1919</v>
      </c>
    </row>
    <row r="222" spans="1:47" s="2" customFormat="1" ht="12">
      <c r="A222" s="37"/>
      <c r="B222" s="38"/>
      <c r="C222" s="39"/>
      <c r="D222" s="224" t="s">
        <v>160</v>
      </c>
      <c r="E222" s="39"/>
      <c r="F222" s="225" t="s">
        <v>1920</v>
      </c>
      <c r="G222" s="39"/>
      <c r="H222" s="39"/>
      <c r="I222" s="226"/>
      <c r="J222" s="39"/>
      <c r="K222" s="39"/>
      <c r="L222" s="43"/>
      <c r="M222" s="227"/>
      <c r="N222" s="228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5" t="s">
        <v>160</v>
      </c>
      <c r="AU222" s="15" t="s">
        <v>90</v>
      </c>
    </row>
    <row r="223" spans="1:51" s="13" customFormat="1" ht="12">
      <c r="A223" s="13"/>
      <c r="B223" s="239"/>
      <c r="C223" s="240"/>
      <c r="D223" s="224" t="s">
        <v>223</v>
      </c>
      <c r="E223" s="241" t="s">
        <v>603</v>
      </c>
      <c r="F223" s="242" t="s">
        <v>167</v>
      </c>
      <c r="G223" s="240"/>
      <c r="H223" s="243">
        <v>3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223</v>
      </c>
      <c r="AU223" s="249" t="s">
        <v>90</v>
      </c>
      <c r="AV223" s="13" t="s">
        <v>162</v>
      </c>
      <c r="AW223" s="13" t="s">
        <v>38</v>
      </c>
      <c r="AX223" s="13" t="s">
        <v>82</v>
      </c>
      <c r="AY223" s="249" t="s">
        <v>154</v>
      </c>
    </row>
    <row r="224" spans="1:51" s="13" customFormat="1" ht="12">
      <c r="A224" s="13"/>
      <c r="B224" s="239"/>
      <c r="C224" s="240"/>
      <c r="D224" s="224" t="s">
        <v>223</v>
      </c>
      <c r="E224" s="241" t="s">
        <v>605</v>
      </c>
      <c r="F224" s="242" t="s">
        <v>1921</v>
      </c>
      <c r="G224" s="240"/>
      <c r="H224" s="243">
        <v>3</v>
      </c>
      <c r="I224" s="244"/>
      <c r="J224" s="240"/>
      <c r="K224" s="240"/>
      <c r="L224" s="245"/>
      <c r="M224" s="268"/>
      <c r="N224" s="269"/>
      <c r="O224" s="269"/>
      <c r="P224" s="269"/>
      <c r="Q224" s="269"/>
      <c r="R224" s="269"/>
      <c r="S224" s="269"/>
      <c r="T224" s="27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223</v>
      </c>
      <c r="AU224" s="249" t="s">
        <v>90</v>
      </c>
      <c r="AV224" s="13" t="s">
        <v>162</v>
      </c>
      <c r="AW224" s="13" t="s">
        <v>38</v>
      </c>
      <c r="AX224" s="13" t="s">
        <v>90</v>
      </c>
      <c r="AY224" s="249" t="s">
        <v>154</v>
      </c>
    </row>
    <row r="225" spans="1:31" s="2" customFormat="1" ht="6.95" customHeight="1">
      <c r="A225" s="37"/>
      <c r="B225" s="65"/>
      <c r="C225" s="66"/>
      <c r="D225" s="66"/>
      <c r="E225" s="66"/>
      <c r="F225" s="66"/>
      <c r="G225" s="66"/>
      <c r="H225" s="66"/>
      <c r="I225" s="66"/>
      <c r="J225" s="66"/>
      <c r="K225" s="66"/>
      <c r="L225" s="43"/>
      <c r="M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</sheetData>
  <sheetProtection password="CC35" sheet="1" objects="1" scenarios="1" formatColumns="0" formatRows="0" autoFilter="0"/>
  <autoFilter ref="C122:K22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1922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ROUND((SUM(BE117:BE184)),2)</f>
        <v>0</v>
      </c>
      <c r="G33" s="37"/>
      <c r="H33" s="37"/>
      <c r="I33" s="154">
        <v>0.21</v>
      </c>
      <c r="J33" s="153">
        <f>ROUND(((SUM(BE117:BE184))*I33),2)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ROUND((SUM(BF117:BF184)),2)</f>
        <v>0</v>
      </c>
      <c r="G34" s="37"/>
      <c r="H34" s="37"/>
      <c r="I34" s="154">
        <v>0.15</v>
      </c>
      <c r="J34" s="153">
        <f>ROUND(((SUM(BF117:BF184))*I34),2)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ROUND((SUM(BG117:BG184)),2)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ROUND((SUM(BH117:BH184)),2)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ROUND((SUM(BI117:BI184)),2)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06.4 - Kácení na PB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1" t="s">
        <v>138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0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3" t="str">
        <f>E7</f>
        <v>Bečva, Hranice - PPO města - oprava 01/2021</v>
      </c>
      <c r="F107" s="30"/>
      <c r="G107" s="30"/>
      <c r="H107" s="30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0" t="s">
        <v>127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SO 06.4 - Kácení na PB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0" t="s">
        <v>22</v>
      </c>
      <c r="D111" s="39"/>
      <c r="E111" s="39"/>
      <c r="F111" s="25" t="str">
        <f>F12</f>
        <v xml:space="preserve"> </v>
      </c>
      <c r="G111" s="39"/>
      <c r="H111" s="39"/>
      <c r="I111" s="30" t="s">
        <v>24</v>
      </c>
      <c r="J111" s="78" t="str">
        <f>IF(J12="","",J12)</f>
        <v>5. 1. 2021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0" t="s">
        <v>30</v>
      </c>
      <c r="D113" s="39"/>
      <c r="E113" s="39"/>
      <c r="F113" s="25" t="str">
        <f>E15</f>
        <v>Povodí Moravy, s.p.</v>
      </c>
      <c r="G113" s="39"/>
      <c r="H113" s="39"/>
      <c r="I113" s="30" t="s">
        <v>36</v>
      </c>
      <c r="J113" s="35" t="str">
        <f>E21</f>
        <v>Dopravoprojekt Brno a.s.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0" t="s">
        <v>34</v>
      </c>
      <c r="D114" s="39"/>
      <c r="E114" s="39"/>
      <c r="F114" s="25" t="str">
        <f>IF(E18="","",E18)</f>
        <v>Vyplň údaj</v>
      </c>
      <c r="G114" s="39"/>
      <c r="H114" s="39"/>
      <c r="I114" s="30" t="s">
        <v>39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4"/>
      <c r="B116" s="185"/>
      <c r="C116" s="186" t="s">
        <v>139</v>
      </c>
      <c r="D116" s="187" t="s">
        <v>67</v>
      </c>
      <c r="E116" s="187" t="s">
        <v>63</v>
      </c>
      <c r="F116" s="187" t="s">
        <v>64</v>
      </c>
      <c r="G116" s="187" t="s">
        <v>140</v>
      </c>
      <c r="H116" s="187" t="s">
        <v>141</v>
      </c>
      <c r="I116" s="187" t="s">
        <v>142</v>
      </c>
      <c r="J116" s="188" t="s">
        <v>131</v>
      </c>
      <c r="K116" s="189" t="s">
        <v>143</v>
      </c>
      <c r="L116" s="190"/>
      <c r="M116" s="99" t="s">
        <v>1</v>
      </c>
      <c r="N116" s="100" t="s">
        <v>46</v>
      </c>
      <c r="O116" s="100" t="s">
        <v>144</v>
      </c>
      <c r="P116" s="100" t="s">
        <v>145</v>
      </c>
      <c r="Q116" s="100" t="s">
        <v>146</v>
      </c>
      <c r="R116" s="100" t="s">
        <v>147</v>
      </c>
      <c r="S116" s="100" t="s">
        <v>148</v>
      </c>
      <c r="T116" s="101" t="s">
        <v>149</v>
      </c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63" s="2" customFormat="1" ht="22.8" customHeight="1">
      <c r="A117" s="37"/>
      <c r="B117" s="38"/>
      <c r="C117" s="106" t="s">
        <v>150</v>
      </c>
      <c r="D117" s="39"/>
      <c r="E117" s="39"/>
      <c r="F117" s="39"/>
      <c r="G117" s="39"/>
      <c r="H117" s="39"/>
      <c r="I117" s="39"/>
      <c r="J117" s="191">
        <f>BK117</f>
        <v>0</v>
      </c>
      <c r="K117" s="39"/>
      <c r="L117" s="43"/>
      <c r="M117" s="102"/>
      <c r="N117" s="192"/>
      <c r="O117" s="103"/>
      <c r="P117" s="193">
        <f>P118</f>
        <v>0</v>
      </c>
      <c r="Q117" s="103"/>
      <c r="R117" s="193">
        <f>R118</f>
        <v>0</v>
      </c>
      <c r="S117" s="103"/>
      <c r="T117" s="194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5" t="s">
        <v>81</v>
      </c>
      <c r="AU117" s="15" t="s">
        <v>92</v>
      </c>
      <c r="BK117" s="195">
        <f>BK118</f>
        <v>0</v>
      </c>
    </row>
    <row r="118" spans="1:63" s="11" customFormat="1" ht="25.9" customHeight="1">
      <c r="A118" s="11"/>
      <c r="B118" s="196"/>
      <c r="C118" s="197"/>
      <c r="D118" s="198" t="s">
        <v>81</v>
      </c>
      <c r="E118" s="199" t="s">
        <v>90</v>
      </c>
      <c r="F118" s="199" t="s">
        <v>321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SUM(P119:P184)</f>
        <v>0</v>
      </c>
      <c r="Q118" s="204"/>
      <c r="R118" s="205">
        <f>SUM(R119:R184)</f>
        <v>0</v>
      </c>
      <c r="S118" s="204"/>
      <c r="T118" s="206">
        <f>SUM(T119:T184)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153</v>
      </c>
      <c r="AT118" s="208" t="s">
        <v>81</v>
      </c>
      <c r="AU118" s="208" t="s">
        <v>82</v>
      </c>
      <c r="AY118" s="207" t="s">
        <v>154</v>
      </c>
      <c r="BK118" s="209">
        <f>SUM(BK119:BK184)</f>
        <v>0</v>
      </c>
    </row>
    <row r="119" spans="1:65" s="2" customFormat="1" ht="24.15" customHeight="1">
      <c r="A119" s="37"/>
      <c r="B119" s="38"/>
      <c r="C119" s="210" t="s">
        <v>90</v>
      </c>
      <c r="D119" s="210" t="s">
        <v>155</v>
      </c>
      <c r="E119" s="211" t="s">
        <v>1923</v>
      </c>
      <c r="F119" s="212" t="s">
        <v>1924</v>
      </c>
      <c r="G119" s="213" t="s">
        <v>593</v>
      </c>
      <c r="H119" s="214">
        <v>38</v>
      </c>
      <c r="I119" s="215"/>
      <c r="J119" s="216">
        <f>ROUND(I119*H119,2)</f>
        <v>0</v>
      </c>
      <c r="K119" s="217"/>
      <c r="L119" s="43"/>
      <c r="M119" s="218" t="s">
        <v>1</v>
      </c>
      <c r="N119" s="219" t="s">
        <v>47</v>
      </c>
      <c r="O119" s="90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2" t="s">
        <v>153</v>
      </c>
      <c r="AT119" s="222" t="s">
        <v>155</v>
      </c>
      <c r="AU119" s="222" t="s">
        <v>90</v>
      </c>
      <c r="AY119" s="15" t="s">
        <v>154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5" t="s">
        <v>90</v>
      </c>
      <c r="BK119" s="223">
        <f>ROUND(I119*H119,2)</f>
        <v>0</v>
      </c>
      <c r="BL119" s="15" t="s">
        <v>153</v>
      </c>
      <c r="BM119" s="222" t="s">
        <v>1925</v>
      </c>
    </row>
    <row r="120" spans="1:47" s="2" customFormat="1" ht="12">
      <c r="A120" s="37"/>
      <c r="B120" s="38"/>
      <c r="C120" s="39"/>
      <c r="D120" s="224" t="s">
        <v>160</v>
      </c>
      <c r="E120" s="39"/>
      <c r="F120" s="225" t="s">
        <v>1926</v>
      </c>
      <c r="G120" s="39"/>
      <c r="H120" s="39"/>
      <c r="I120" s="226"/>
      <c r="J120" s="39"/>
      <c r="K120" s="39"/>
      <c r="L120" s="43"/>
      <c r="M120" s="227"/>
      <c r="N120" s="228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5" t="s">
        <v>160</v>
      </c>
      <c r="AU120" s="15" t="s">
        <v>90</v>
      </c>
    </row>
    <row r="121" spans="1:51" s="13" customFormat="1" ht="12">
      <c r="A121" s="13"/>
      <c r="B121" s="239"/>
      <c r="C121" s="240"/>
      <c r="D121" s="224" t="s">
        <v>223</v>
      </c>
      <c r="E121" s="241" t="s">
        <v>326</v>
      </c>
      <c r="F121" s="242" t="s">
        <v>1927</v>
      </c>
      <c r="G121" s="240"/>
      <c r="H121" s="243">
        <v>38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9" t="s">
        <v>223</v>
      </c>
      <c r="AU121" s="249" t="s">
        <v>90</v>
      </c>
      <c r="AV121" s="13" t="s">
        <v>162</v>
      </c>
      <c r="AW121" s="13" t="s">
        <v>38</v>
      </c>
      <c r="AX121" s="13" t="s">
        <v>82</v>
      </c>
      <c r="AY121" s="249" t="s">
        <v>154</v>
      </c>
    </row>
    <row r="122" spans="1:51" s="13" customFormat="1" ht="12">
      <c r="A122" s="13"/>
      <c r="B122" s="239"/>
      <c r="C122" s="240"/>
      <c r="D122" s="224" t="s">
        <v>223</v>
      </c>
      <c r="E122" s="241" t="s">
        <v>328</v>
      </c>
      <c r="F122" s="242" t="s">
        <v>1928</v>
      </c>
      <c r="G122" s="240"/>
      <c r="H122" s="243">
        <v>38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9" t="s">
        <v>223</v>
      </c>
      <c r="AU122" s="249" t="s">
        <v>90</v>
      </c>
      <c r="AV122" s="13" t="s">
        <v>162</v>
      </c>
      <c r="AW122" s="13" t="s">
        <v>38</v>
      </c>
      <c r="AX122" s="13" t="s">
        <v>90</v>
      </c>
      <c r="AY122" s="249" t="s">
        <v>154</v>
      </c>
    </row>
    <row r="123" spans="1:65" s="2" customFormat="1" ht="24.15" customHeight="1">
      <c r="A123" s="37"/>
      <c r="B123" s="38"/>
      <c r="C123" s="210" t="s">
        <v>162</v>
      </c>
      <c r="D123" s="210" t="s">
        <v>155</v>
      </c>
      <c r="E123" s="211" t="s">
        <v>1929</v>
      </c>
      <c r="F123" s="212" t="s">
        <v>1930</v>
      </c>
      <c r="G123" s="213" t="s">
        <v>593</v>
      </c>
      <c r="H123" s="214">
        <v>5</v>
      </c>
      <c r="I123" s="215"/>
      <c r="J123" s="216">
        <f>ROUND(I123*H123,2)</f>
        <v>0</v>
      </c>
      <c r="K123" s="217"/>
      <c r="L123" s="43"/>
      <c r="M123" s="218" t="s">
        <v>1</v>
      </c>
      <c r="N123" s="219" t="s">
        <v>47</v>
      </c>
      <c r="O123" s="90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2" t="s">
        <v>153</v>
      </c>
      <c r="AT123" s="222" t="s">
        <v>155</v>
      </c>
      <c r="AU123" s="222" t="s">
        <v>90</v>
      </c>
      <c r="AY123" s="15" t="s">
        <v>154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5" t="s">
        <v>90</v>
      </c>
      <c r="BK123" s="223">
        <f>ROUND(I123*H123,2)</f>
        <v>0</v>
      </c>
      <c r="BL123" s="15" t="s">
        <v>153</v>
      </c>
      <c r="BM123" s="222" t="s">
        <v>1931</v>
      </c>
    </row>
    <row r="124" spans="1:47" s="2" customFormat="1" ht="12">
      <c r="A124" s="37"/>
      <c r="B124" s="38"/>
      <c r="C124" s="39"/>
      <c r="D124" s="224" t="s">
        <v>160</v>
      </c>
      <c r="E124" s="39"/>
      <c r="F124" s="225" t="s">
        <v>1932</v>
      </c>
      <c r="G124" s="39"/>
      <c r="H124" s="39"/>
      <c r="I124" s="226"/>
      <c r="J124" s="39"/>
      <c r="K124" s="39"/>
      <c r="L124" s="43"/>
      <c r="M124" s="227"/>
      <c r="N124" s="22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5" t="s">
        <v>160</v>
      </c>
      <c r="AU124" s="15" t="s">
        <v>90</v>
      </c>
    </row>
    <row r="125" spans="1:51" s="13" customFormat="1" ht="12">
      <c r="A125" s="13"/>
      <c r="B125" s="239"/>
      <c r="C125" s="240"/>
      <c r="D125" s="224" t="s">
        <v>223</v>
      </c>
      <c r="E125" s="241" t="s">
        <v>334</v>
      </c>
      <c r="F125" s="242" t="s">
        <v>1933</v>
      </c>
      <c r="G125" s="240"/>
      <c r="H125" s="243">
        <v>5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223</v>
      </c>
      <c r="AU125" s="249" t="s">
        <v>90</v>
      </c>
      <c r="AV125" s="13" t="s">
        <v>162</v>
      </c>
      <c r="AW125" s="13" t="s">
        <v>38</v>
      </c>
      <c r="AX125" s="13" t="s">
        <v>82</v>
      </c>
      <c r="AY125" s="249" t="s">
        <v>154</v>
      </c>
    </row>
    <row r="126" spans="1:51" s="13" customFormat="1" ht="12">
      <c r="A126" s="13"/>
      <c r="B126" s="239"/>
      <c r="C126" s="240"/>
      <c r="D126" s="224" t="s">
        <v>223</v>
      </c>
      <c r="E126" s="241" t="s">
        <v>1765</v>
      </c>
      <c r="F126" s="242" t="s">
        <v>1934</v>
      </c>
      <c r="G126" s="240"/>
      <c r="H126" s="243">
        <v>5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9" t="s">
        <v>223</v>
      </c>
      <c r="AU126" s="249" t="s">
        <v>90</v>
      </c>
      <c r="AV126" s="13" t="s">
        <v>162</v>
      </c>
      <c r="AW126" s="13" t="s">
        <v>38</v>
      </c>
      <c r="AX126" s="13" t="s">
        <v>90</v>
      </c>
      <c r="AY126" s="249" t="s">
        <v>154</v>
      </c>
    </row>
    <row r="127" spans="1:65" s="2" customFormat="1" ht="24.15" customHeight="1">
      <c r="A127" s="37"/>
      <c r="B127" s="38"/>
      <c r="C127" s="210" t="s">
        <v>167</v>
      </c>
      <c r="D127" s="210" t="s">
        <v>155</v>
      </c>
      <c r="E127" s="211" t="s">
        <v>1935</v>
      </c>
      <c r="F127" s="212" t="s">
        <v>1936</v>
      </c>
      <c r="G127" s="213" t="s">
        <v>593</v>
      </c>
      <c r="H127" s="214">
        <v>7</v>
      </c>
      <c r="I127" s="215"/>
      <c r="J127" s="216">
        <f>ROUND(I127*H127,2)</f>
        <v>0</v>
      </c>
      <c r="K127" s="217"/>
      <c r="L127" s="43"/>
      <c r="M127" s="218" t="s">
        <v>1</v>
      </c>
      <c r="N127" s="219" t="s">
        <v>47</v>
      </c>
      <c r="O127" s="90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2" t="s">
        <v>153</v>
      </c>
      <c r="AT127" s="222" t="s">
        <v>155</v>
      </c>
      <c r="AU127" s="222" t="s">
        <v>90</v>
      </c>
      <c r="AY127" s="15" t="s">
        <v>154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5" t="s">
        <v>90</v>
      </c>
      <c r="BK127" s="223">
        <f>ROUND(I127*H127,2)</f>
        <v>0</v>
      </c>
      <c r="BL127" s="15" t="s">
        <v>153</v>
      </c>
      <c r="BM127" s="222" t="s">
        <v>1937</v>
      </c>
    </row>
    <row r="128" spans="1:47" s="2" customFormat="1" ht="12">
      <c r="A128" s="37"/>
      <c r="B128" s="38"/>
      <c r="C128" s="39"/>
      <c r="D128" s="224" t="s">
        <v>160</v>
      </c>
      <c r="E128" s="39"/>
      <c r="F128" s="225" t="s">
        <v>1938</v>
      </c>
      <c r="G128" s="39"/>
      <c r="H128" s="39"/>
      <c r="I128" s="226"/>
      <c r="J128" s="39"/>
      <c r="K128" s="39"/>
      <c r="L128" s="43"/>
      <c r="M128" s="227"/>
      <c r="N128" s="22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5" t="s">
        <v>160</v>
      </c>
      <c r="AU128" s="15" t="s">
        <v>90</v>
      </c>
    </row>
    <row r="129" spans="1:51" s="13" customFormat="1" ht="12">
      <c r="A129" s="13"/>
      <c r="B129" s="239"/>
      <c r="C129" s="240"/>
      <c r="D129" s="224" t="s">
        <v>223</v>
      </c>
      <c r="E129" s="241" t="s">
        <v>339</v>
      </c>
      <c r="F129" s="242" t="s">
        <v>1939</v>
      </c>
      <c r="G129" s="240"/>
      <c r="H129" s="243">
        <v>7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223</v>
      </c>
      <c r="AU129" s="249" t="s">
        <v>90</v>
      </c>
      <c r="AV129" s="13" t="s">
        <v>162</v>
      </c>
      <c r="AW129" s="13" t="s">
        <v>38</v>
      </c>
      <c r="AX129" s="13" t="s">
        <v>82</v>
      </c>
      <c r="AY129" s="249" t="s">
        <v>154</v>
      </c>
    </row>
    <row r="130" spans="1:51" s="13" customFormat="1" ht="12">
      <c r="A130" s="13"/>
      <c r="B130" s="239"/>
      <c r="C130" s="240"/>
      <c r="D130" s="224" t="s">
        <v>223</v>
      </c>
      <c r="E130" s="241" t="s">
        <v>1769</v>
      </c>
      <c r="F130" s="242" t="s">
        <v>1940</v>
      </c>
      <c r="G130" s="240"/>
      <c r="H130" s="243">
        <v>7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223</v>
      </c>
      <c r="AU130" s="249" t="s">
        <v>90</v>
      </c>
      <c r="AV130" s="13" t="s">
        <v>162</v>
      </c>
      <c r="AW130" s="13" t="s">
        <v>38</v>
      </c>
      <c r="AX130" s="13" t="s">
        <v>90</v>
      </c>
      <c r="AY130" s="249" t="s">
        <v>154</v>
      </c>
    </row>
    <row r="131" spans="1:65" s="2" customFormat="1" ht="24.15" customHeight="1">
      <c r="A131" s="37"/>
      <c r="B131" s="38"/>
      <c r="C131" s="210" t="s">
        <v>153</v>
      </c>
      <c r="D131" s="210" t="s">
        <v>155</v>
      </c>
      <c r="E131" s="211" t="s">
        <v>1941</v>
      </c>
      <c r="F131" s="212" t="s">
        <v>1942</v>
      </c>
      <c r="G131" s="213" t="s">
        <v>593</v>
      </c>
      <c r="H131" s="214">
        <v>1</v>
      </c>
      <c r="I131" s="215"/>
      <c r="J131" s="216">
        <f>ROUND(I131*H131,2)</f>
        <v>0</v>
      </c>
      <c r="K131" s="217"/>
      <c r="L131" s="43"/>
      <c r="M131" s="218" t="s">
        <v>1</v>
      </c>
      <c r="N131" s="219" t="s">
        <v>47</v>
      </c>
      <c r="O131" s="90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2" t="s">
        <v>153</v>
      </c>
      <c r="AT131" s="222" t="s">
        <v>155</v>
      </c>
      <c r="AU131" s="222" t="s">
        <v>90</v>
      </c>
      <c r="AY131" s="15" t="s">
        <v>154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90</v>
      </c>
      <c r="BK131" s="223">
        <f>ROUND(I131*H131,2)</f>
        <v>0</v>
      </c>
      <c r="BL131" s="15" t="s">
        <v>153</v>
      </c>
      <c r="BM131" s="222" t="s">
        <v>1943</v>
      </c>
    </row>
    <row r="132" spans="1:47" s="2" customFormat="1" ht="12">
      <c r="A132" s="37"/>
      <c r="B132" s="38"/>
      <c r="C132" s="39"/>
      <c r="D132" s="224" t="s">
        <v>160</v>
      </c>
      <c r="E132" s="39"/>
      <c r="F132" s="225" t="s">
        <v>1944</v>
      </c>
      <c r="G132" s="39"/>
      <c r="H132" s="39"/>
      <c r="I132" s="226"/>
      <c r="J132" s="39"/>
      <c r="K132" s="39"/>
      <c r="L132" s="43"/>
      <c r="M132" s="227"/>
      <c r="N132" s="22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160</v>
      </c>
      <c r="AU132" s="15" t="s">
        <v>90</v>
      </c>
    </row>
    <row r="133" spans="1:51" s="13" customFormat="1" ht="12">
      <c r="A133" s="13"/>
      <c r="B133" s="239"/>
      <c r="C133" s="240"/>
      <c r="D133" s="224" t="s">
        <v>223</v>
      </c>
      <c r="E133" s="241" t="s">
        <v>345</v>
      </c>
      <c r="F133" s="242" t="s">
        <v>90</v>
      </c>
      <c r="G133" s="240"/>
      <c r="H133" s="243">
        <v>1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223</v>
      </c>
      <c r="AU133" s="249" t="s">
        <v>90</v>
      </c>
      <c r="AV133" s="13" t="s">
        <v>162</v>
      </c>
      <c r="AW133" s="13" t="s">
        <v>38</v>
      </c>
      <c r="AX133" s="13" t="s">
        <v>82</v>
      </c>
      <c r="AY133" s="249" t="s">
        <v>154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1772</v>
      </c>
      <c r="F134" s="242" t="s">
        <v>1945</v>
      </c>
      <c r="G134" s="240"/>
      <c r="H134" s="243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5" s="2" customFormat="1" ht="37.8" customHeight="1">
      <c r="A135" s="37"/>
      <c r="B135" s="38"/>
      <c r="C135" s="210" t="s">
        <v>176</v>
      </c>
      <c r="D135" s="210" t="s">
        <v>155</v>
      </c>
      <c r="E135" s="211" t="s">
        <v>1946</v>
      </c>
      <c r="F135" s="212" t="s">
        <v>1947</v>
      </c>
      <c r="G135" s="213" t="s">
        <v>324</v>
      </c>
      <c r="H135" s="214">
        <v>41.6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47</v>
      </c>
      <c r="O135" s="90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153</v>
      </c>
      <c r="AT135" s="222" t="s">
        <v>155</v>
      </c>
      <c r="AU135" s="222" t="s">
        <v>90</v>
      </c>
      <c r="AY135" s="15" t="s">
        <v>154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90</v>
      </c>
      <c r="BK135" s="223">
        <f>ROUND(I135*H135,2)</f>
        <v>0</v>
      </c>
      <c r="BL135" s="15" t="s">
        <v>153</v>
      </c>
      <c r="BM135" s="222" t="s">
        <v>1948</v>
      </c>
    </row>
    <row r="136" spans="1:47" s="2" customFormat="1" ht="12">
      <c r="A136" s="37"/>
      <c r="B136" s="38"/>
      <c r="C136" s="39"/>
      <c r="D136" s="224" t="s">
        <v>160</v>
      </c>
      <c r="E136" s="39"/>
      <c r="F136" s="225" t="s">
        <v>1949</v>
      </c>
      <c r="G136" s="39"/>
      <c r="H136" s="39"/>
      <c r="I136" s="226"/>
      <c r="J136" s="39"/>
      <c r="K136" s="39"/>
      <c r="L136" s="43"/>
      <c r="M136" s="227"/>
      <c r="N136" s="22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160</v>
      </c>
      <c r="AU136" s="15" t="s">
        <v>90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1776</v>
      </c>
      <c r="F137" s="242" t="s">
        <v>1950</v>
      </c>
      <c r="G137" s="240"/>
      <c r="H137" s="243">
        <v>41.6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82</v>
      </c>
      <c r="AY137" s="249" t="s">
        <v>154</v>
      </c>
    </row>
    <row r="138" spans="1:51" s="13" customFormat="1" ht="12">
      <c r="A138" s="13"/>
      <c r="B138" s="239"/>
      <c r="C138" s="240"/>
      <c r="D138" s="224" t="s">
        <v>223</v>
      </c>
      <c r="E138" s="241" t="s">
        <v>1778</v>
      </c>
      <c r="F138" s="242" t="s">
        <v>1951</v>
      </c>
      <c r="G138" s="240"/>
      <c r="H138" s="243">
        <v>41.6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223</v>
      </c>
      <c r="AU138" s="249" t="s">
        <v>90</v>
      </c>
      <c r="AV138" s="13" t="s">
        <v>162</v>
      </c>
      <c r="AW138" s="13" t="s">
        <v>38</v>
      </c>
      <c r="AX138" s="13" t="s">
        <v>90</v>
      </c>
      <c r="AY138" s="249" t="s">
        <v>154</v>
      </c>
    </row>
    <row r="139" spans="1:65" s="2" customFormat="1" ht="37.8" customHeight="1">
      <c r="A139" s="37"/>
      <c r="B139" s="38"/>
      <c r="C139" s="210" t="s">
        <v>181</v>
      </c>
      <c r="D139" s="210" t="s">
        <v>155</v>
      </c>
      <c r="E139" s="211" t="s">
        <v>1952</v>
      </c>
      <c r="F139" s="212" t="s">
        <v>1953</v>
      </c>
      <c r="G139" s="213" t="s">
        <v>220</v>
      </c>
      <c r="H139" s="214">
        <v>448</v>
      </c>
      <c r="I139" s="215"/>
      <c r="J139" s="216">
        <f>ROUND(I139*H139,2)</f>
        <v>0</v>
      </c>
      <c r="K139" s="217"/>
      <c r="L139" s="43"/>
      <c r="M139" s="218" t="s">
        <v>1</v>
      </c>
      <c r="N139" s="219" t="s">
        <v>47</v>
      </c>
      <c r="O139" s="90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2" t="s">
        <v>153</v>
      </c>
      <c r="AT139" s="222" t="s">
        <v>155</v>
      </c>
      <c r="AU139" s="222" t="s">
        <v>90</v>
      </c>
      <c r="AY139" s="15" t="s">
        <v>154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5" t="s">
        <v>90</v>
      </c>
      <c r="BK139" s="223">
        <f>ROUND(I139*H139,2)</f>
        <v>0</v>
      </c>
      <c r="BL139" s="15" t="s">
        <v>153</v>
      </c>
      <c r="BM139" s="222" t="s">
        <v>1954</v>
      </c>
    </row>
    <row r="140" spans="1:47" s="2" customFormat="1" ht="12">
      <c r="A140" s="37"/>
      <c r="B140" s="38"/>
      <c r="C140" s="39"/>
      <c r="D140" s="224" t="s">
        <v>160</v>
      </c>
      <c r="E140" s="39"/>
      <c r="F140" s="225" t="s">
        <v>1955</v>
      </c>
      <c r="G140" s="39"/>
      <c r="H140" s="39"/>
      <c r="I140" s="226"/>
      <c r="J140" s="39"/>
      <c r="K140" s="39"/>
      <c r="L140" s="43"/>
      <c r="M140" s="227"/>
      <c r="N140" s="22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160</v>
      </c>
      <c r="AU140" s="15" t="s">
        <v>90</v>
      </c>
    </row>
    <row r="141" spans="1:51" s="13" customFormat="1" ht="12">
      <c r="A141" s="13"/>
      <c r="B141" s="239"/>
      <c r="C141" s="240"/>
      <c r="D141" s="224" t="s">
        <v>223</v>
      </c>
      <c r="E141" s="241" t="s">
        <v>356</v>
      </c>
      <c r="F141" s="242" t="s">
        <v>1956</v>
      </c>
      <c r="G141" s="240"/>
      <c r="H141" s="243">
        <v>448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223</v>
      </c>
      <c r="AU141" s="249" t="s">
        <v>90</v>
      </c>
      <c r="AV141" s="13" t="s">
        <v>162</v>
      </c>
      <c r="AW141" s="13" t="s">
        <v>38</v>
      </c>
      <c r="AX141" s="13" t="s">
        <v>82</v>
      </c>
      <c r="AY141" s="249" t="s">
        <v>154</v>
      </c>
    </row>
    <row r="142" spans="1:51" s="13" customFormat="1" ht="12">
      <c r="A142" s="13"/>
      <c r="B142" s="239"/>
      <c r="C142" s="240"/>
      <c r="D142" s="224" t="s">
        <v>223</v>
      </c>
      <c r="E142" s="241" t="s">
        <v>358</v>
      </c>
      <c r="F142" s="242" t="s">
        <v>1957</v>
      </c>
      <c r="G142" s="240"/>
      <c r="H142" s="243">
        <v>448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223</v>
      </c>
      <c r="AU142" s="249" t="s">
        <v>90</v>
      </c>
      <c r="AV142" s="13" t="s">
        <v>162</v>
      </c>
      <c r="AW142" s="13" t="s">
        <v>38</v>
      </c>
      <c r="AX142" s="13" t="s">
        <v>90</v>
      </c>
      <c r="AY142" s="249" t="s">
        <v>154</v>
      </c>
    </row>
    <row r="143" spans="1:65" s="2" customFormat="1" ht="24.15" customHeight="1">
      <c r="A143" s="37"/>
      <c r="B143" s="38"/>
      <c r="C143" s="210" t="s">
        <v>185</v>
      </c>
      <c r="D143" s="210" t="s">
        <v>155</v>
      </c>
      <c r="E143" s="211" t="s">
        <v>1958</v>
      </c>
      <c r="F143" s="212" t="s">
        <v>1959</v>
      </c>
      <c r="G143" s="213" t="s">
        <v>593</v>
      </c>
      <c r="H143" s="214">
        <v>1</v>
      </c>
      <c r="I143" s="215"/>
      <c r="J143" s="216">
        <f>ROUND(I143*H143,2)</f>
        <v>0</v>
      </c>
      <c r="K143" s="217"/>
      <c r="L143" s="43"/>
      <c r="M143" s="218" t="s">
        <v>1</v>
      </c>
      <c r="N143" s="219" t="s">
        <v>47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153</v>
      </c>
      <c r="AT143" s="222" t="s">
        <v>155</v>
      </c>
      <c r="AU143" s="222" t="s">
        <v>90</v>
      </c>
      <c r="AY143" s="15" t="s">
        <v>154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5" t="s">
        <v>90</v>
      </c>
      <c r="BK143" s="223">
        <f>ROUND(I143*H143,2)</f>
        <v>0</v>
      </c>
      <c r="BL143" s="15" t="s">
        <v>153</v>
      </c>
      <c r="BM143" s="222" t="s">
        <v>1960</v>
      </c>
    </row>
    <row r="144" spans="1:47" s="2" customFormat="1" ht="12">
      <c r="A144" s="37"/>
      <c r="B144" s="38"/>
      <c r="C144" s="39"/>
      <c r="D144" s="224" t="s">
        <v>160</v>
      </c>
      <c r="E144" s="39"/>
      <c r="F144" s="225" t="s">
        <v>1961</v>
      </c>
      <c r="G144" s="39"/>
      <c r="H144" s="39"/>
      <c r="I144" s="226"/>
      <c r="J144" s="39"/>
      <c r="K144" s="39"/>
      <c r="L144" s="43"/>
      <c r="M144" s="227"/>
      <c r="N144" s="22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160</v>
      </c>
      <c r="AU144" s="15" t="s">
        <v>90</v>
      </c>
    </row>
    <row r="145" spans="1:51" s="13" customFormat="1" ht="12">
      <c r="A145" s="13"/>
      <c r="B145" s="239"/>
      <c r="C145" s="240"/>
      <c r="D145" s="224" t="s">
        <v>223</v>
      </c>
      <c r="E145" s="241" t="s">
        <v>365</v>
      </c>
      <c r="F145" s="242" t="s">
        <v>90</v>
      </c>
      <c r="G145" s="240"/>
      <c r="H145" s="243">
        <v>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223</v>
      </c>
      <c r="AU145" s="249" t="s">
        <v>90</v>
      </c>
      <c r="AV145" s="13" t="s">
        <v>162</v>
      </c>
      <c r="AW145" s="13" t="s">
        <v>38</v>
      </c>
      <c r="AX145" s="13" t="s">
        <v>82</v>
      </c>
      <c r="AY145" s="249" t="s">
        <v>154</v>
      </c>
    </row>
    <row r="146" spans="1:51" s="13" customFormat="1" ht="12">
      <c r="A146" s="13"/>
      <c r="B146" s="239"/>
      <c r="C146" s="240"/>
      <c r="D146" s="224" t="s">
        <v>223</v>
      </c>
      <c r="E146" s="241" t="s">
        <v>1786</v>
      </c>
      <c r="F146" s="242" t="s">
        <v>1945</v>
      </c>
      <c r="G146" s="240"/>
      <c r="H146" s="243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223</v>
      </c>
      <c r="AU146" s="249" t="s">
        <v>90</v>
      </c>
      <c r="AV146" s="13" t="s">
        <v>162</v>
      </c>
      <c r="AW146" s="13" t="s">
        <v>38</v>
      </c>
      <c r="AX146" s="13" t="s">
        <v>90</v>
      </c>
      <c r="AY146" s="249" t="s">
        <v>154</v>
      </c>
    </row>
    <row r="147" spans="1:65" s="2" customFormat="1" ht="24.15" customHeight="1">
      <c r="A147" s="37"/>
      <c r="B147" s="38"/>
      <c r="C147" s="210" t="s">
        <v>192</v>
      </c>
      <c r="D147" s="210" t="s">
        <v>155</v>
      </c>
      <c r="E147" s="211" t="s">
        <v>1962</v>
      </c>
      <c r="F147" s="212" t="s">
        <v>1963</v>
      </c>
      <c r="G147" s="213" t="s">
        <v>593</v>
      </c>
      <c r="H147" s="214">
        <v>38</v>
      </c>
      <c r="I147" s="215"/>
      <c r="J147" s="216">
        <f>ROUND(I147*H147,2)</f>
        <v>0</v>
      </c>
      <c r="K147" s="217"/>
      <c r="L147" s="43"/>
      <c r="M147" s="218" t="s">
        <v>1</v>
      </c>
      <c r="N147" s="219" t="s">
        <v>47</v>
      </c>
      <c r="O147" s="90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2" t="s">
        <v>153</v>
      </c>
      <c r="AT147" s="222" t="s">
        <v>155</v>
      </c>
      <c r="AU147" s="222" t="s">
        <v>90</v>
      </c>
      <c r="AY147" s="15" t="s">
        <v>154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5" t="s">
        <v>90</v>
      </c>
      <c r="BK147" s="223">
        <f>ROUND(I147*H147,2)</f>
        <v>0</v>
      </c>
      <c r="BL147" s="15" t="s">
        <v>153</v>
      </c>
      <c r="BM147" s="222" t="s">
        <v>1964</v>
      </c>
    </row>
    <row r="148" spans="1:47" s="2" customFormat="1" ht="12">
      <c r="A148" s="37"/>
      <c r="B148" s="38"/>
      <c r="C148" s="39"/>
      <c r="D148" s="224" t="s">
        <v>160</v>
      </c>
      <c r="E148" s="39"/>
      <c r="F148" s="225" t="s">
        <v>1965</v>
      </c>
      <c r="G148" s="39"/>
      <c r="H148" s="39"/>
      <c r="I148" s="226"/>
      <c r="J148" s="39"/>
      <c r="K148" s="39"/>
      <c r="L148" s="43"/>
      <c r="M148" s="227"/>
      <c r="N148" s="22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160</v>
      </c>
      <c r="AU148" s="15" t="s">
        <v>90</v>
      </c>
    </row>
    <row r="149" spans="1:51" s="13" customFormat="1" ht="12">
      <c r="A149" s="13"/>
      <c r="B149" s="239"/>
      <c r="C149" s="240"/>
      <c r="D149" s="224" t="s">
        <v>223</v>
      </c>
      <c r="E149" s="241" t="s">
        <v>1788</v>
      </c>
      <c r="F149" s="242" t="s">
        <v>584</v>
      </c>
      <c r="G149" s="240"/>
      <c r="H149" s="243">
        <v>38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223</v>
      </c>
      <c r="AU149" s="249" t="s">
        <v>90</v>
      </c>
      <c r="AV149" s="13" t="s">
        <v>162</v>
      </c>
      <c r="AW149" s="13" t="s">
        <v>38</v>
      </c>
      <c r="AX149" s="13" t="s">
        <v>82</v>
      </c>
      <c r="AY149" s="249" t="s">
        <v>154</v>
      </c>
    </row>
    <row r="150" spans="1:51" s="13" customFormat="1" ht="12">
      <c r="A150" s="13"/>
      <c r="B150" s="239"/>
      <c r="C150" s="240"/>
      <c r="D150" s="224" t="s">
        <v>223</v>
      </c>
      <c r="E150" s="241" t="s">
        <v>1966</v>
      </c>
      <c r="F150" s="242" t="s">
        <v>1928</v>
      </c>
      <c r="G150" s="240"/>
      <c r="H150" s="243">
        <v>38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223</v>
      </c>
      <c r="AU150" s="249" t="s">
        <v>90</v>
      </c>
      <c r="AV150" s="13" t="s">
        <v>162</v>
      </c>
      <c r="AW150" s="13" t="s">
        <v>38</v>
      </c>
      <c r="AX150" s="13" t="s">
        <v>90</v>
      </c>
      <c r="AY150" s="249" t="s">
        <v>154</v>
      </c>
    </row>
    <row r="151" spans="1:65" s="2" customFormat="1" ht="24.15" customHeight="1">
      <c r="A151" s="37"/>
      <c r="B151" s="38"/>
      <c r="C151" s="210" t="s">
        <v>197</v>
      </c>
      <c r="D151" s="210" t="s">
        <v>155</v>
      </c>
      <c r="E151" s="211" t="s">
        <v>1967</v>
      </c>
      <c r="F151" s="212" t="s">
        <v>1968</v>
      </c>
      <c r="G151" s="213" t="s">
        <v>593</v>
      </c>
      <c r="H151" s="214">
        <v>5</v>
      </c>
      <c r="I151" s="215"/>
      <c r="J151" s="216">
        <f>ROUND(I151*H151,2)</f>
        <v>0</v>
      </c>
      <c r="K151" s="217"/>
      <c r="L151" s="43"/>
      <c r="M151" s="218" t="s">
        <v>1</v>
      </c>
      <c r="N151" s="219" t="s">
        <v>47</v>
      </c>
      <c r="O151" s="90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153</v>
      </c>
      <c r="AT151" s="222" t="s">
        <v>155</v>
      </c>
      <c r="AU151" s="222" t="s">
        <v>90</v>
      </c>
      <c r="AY151" s="15" t="s">
        <v>154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5" t="s">
        <v>90</v>
      </c>
      <c r="BK151" s="223">
        <f>ROUND(I151*H151,2)</f>
        <v>0</v>
      </c>
      <c r="BL151" s="15" t="s">
        <v>153</v>
      </c>
      <c r="BM151" s="222" t="s">
        <v>1969</v>
      </c>
    </row>
    <row r="152" spans="1:47" s="2" customFormat="1" ht="12">
      <c r="A152" s="37"/>
      <c r="B152" s="38"/>
      <c r="C152" s="39"/>
      <c r="D152" s="224" t="s">
        <v>160</v>
      </c>
      <c r="E152" s="39"/>
      <c r="F152" s="225" t="s">
        <v>1965</v>
      </c>
      <c r="G152" s="39"/>
      <c r="H152" s="39"/>
      <c r="I152" s="226"/>
      <c r="J152" s="39"/>
      <c r="K152" s="39"/>
      <c r="L152" s="43"/>
      <c r="M152" s="227"/>
      <c r="N152" s="22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5" t="s">
        <v>160</v>
      </c>
      <c r="AU152" s="15" t="s">
        <v>90</v>
      </c>
    </row>
    <row r="153" spans="1:51" s="13" customFormat="1" ht="12">
      <c r="A153" s="13"/>
      <c r="B153" s="239"/>
      <c r="C153" s="240"/>
      <c r="D153" s="224" t="s">
        <v>223</v>
      </c>
      <c r="E153" s="241" t="s">
        <v>375</v>
      </c>
      <c r="F153" s="242" t="s">
        <v>176</v>
      </c>
      <c r="G153" s="240"/>
      <c r="H153" s="243">
        <v>5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223</v>
      </c>
      <c r="AU153" s="249" t="s">
        <v>90</v>
      </c>
      <c r="AV153" s="13" t="s">
        <v>162</v>
      </c>
      <c r="AW153" s="13" t="s">
        <v>38</v>
      </c>
      <c r="AX153" s="13" t="s">
        <v>82</v>
      </c>
      <c r="AY153" s="249" t="s">
        <v>154</v>
      </c>
    </row>
    <row r="154" spans="1:51" s="13" customFormat="1" ht="12">
      <c r="A154" s="13"/>
      <c r="B154" s="239"/>
      <c r="C154" s="240"/>
      <c r="D154" s="224" t="s">
        <v>223</v>
      </c>
      <c r="E154" s="241" t="s">
        <v>1795</v>
      </c>
      <c r="F154" s="242" t="s">
        <v>1934</v>
      </c>
      <c r="G154" s="240"/>
      <c r="H154" s="243">
        <v>5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223</v>
      </c>
      <c r="AU154" s="249" t="s">
        <v>90</v>
      </c>
      <c r="AV154" s="13" t="s">
        <v>162</v>
      </c>
      <c r="AW154" s="13" t="s">
        <v>38</v>
      </c>
      <c r="AX154" s="13" t="s">
        <v>90</v>
      </c>
      <c r="AY154" s="249" t="s">
        <v>154</v>
      </c>
    </row>
    <row r="155" spans="1:65" s="2" customFormat="1" ht="24.15" customHeight="1">
      <c r="A155" s="37"/>
      <c r="B155" s="38"/>
      <c r="C155" s="210" t="s">
        <v>201</v>
      </c>
      <c r="D155" s="210" t="s">
        <v>155</v>
      </c>
      <c r="E155" s="211" t="s">
        <v>1970</v>
      </c>
      <c r="F155" s="212" t="s">
        <v>1971</v>
      </c>
      <c r="G155" s="213" t="s">
        <v>593</v>
      </c>
      <c r="H155" s="214">
        <v>7</v>
      </c>
      <c r="I155" s="215"/>
      <c r="J155" s="216">
        <f>ROUND(I155*H155,2)</f>
        <v>0</v>
      </c>
      <c r="K155" s="217"/>
      <c r="L155" s="43"/>
      <c r="M155" s="218" t="s">
        <v>1</v>
      </c>
      <c r="N155" s="219" t="s">
        <v>47</v>
      </c>
      <c r="O155" s="90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2" t="s">
        <v>153</v>
      </c>
      <c r="AT155" s="222" t="s">
        <v>155</v>
      </c>
      <c r="AU155" s="222" t="s">
        <v>90</v>
      </c>
      <c r="AY155" s="15" t="s">
        <v>154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5" t="s">
        <v>90</v>
      </c>
      <c r="BK155" s="223">
        <f>ROUND(I155*H155,2)</f>
        <v>0</v>
      </c>
      <c r="BL155" s="15" t="s">
        <v>153</v>
      </c>
      <c r="BM155" s="222" t="s">
        <v>1972</v>
      </c>
    </row>
    <row r="156" spans="1:47" s="2" customFormat="1" ht="12">
      <c r="A156" s="37"/>
      <c r="B156" s="38"/>
      <c r="C156" s="39"/>
      <c r="D156" s="224" t="s">
        <v>160</v>
      </c>
      <c r="E156" s="39"/>
      <c r="F156" s="225" t="s">
        <v>1965</v>
      </c>
      <c r="G156" s="39"/>
      <c r="H156" s="39"/>
      <c r="I156" s="226"/>
      <c r="J156" s="39"/>
      <c r="K156" s="39"/>
      <c r="L156" s="43"/>
      <c r="M156" s="227"/>
      <c r="N156" s="22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160</v>
      </c>
      <c r="AU156" s="15" t="s">
        <v>90</v>
      </c>
    </row>
    <row r="157" spans="1:51" s="13" customFormat="1" ht="12">
      <c r="A157" s="13"/>
      <c r="B157" s="239"/>
      <c r="C157" s="240"/>
      <c r="D157" s="224" t="s">
        <v>223</v>
      </c>
      <c r="E157" s="241" t="s">
        <v>381</v>
      </c>
      <c r="F157" s="242" t="s">
        <v>185</v>
      </c>
      <c r="G157" s="240"/>
      <c r="H157" s="243">
        <v>7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223</v>
      </c>
      <c r="AU157" s="249" t="s">
        <v>90</v>
      </c>
      <c r="AV157" s="13" t="s">
        <v>162</v>
      </c>
      <c r="AW157" s="13" t="s">
        <v>38</v>
      </c>
      <c r="AX157" s="13" t="s">
        <v>82</v>
      </c>
      <c r="AY157" s="249" t="s">
        <v>154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383</v>
      </c>
      <c r="F158" s="242" t="s">
        <v>1940</v>
      </c>
      <c r="G158" s="240"/>
      <c r="H158" s="243">
        <v>7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90</v>
      </c>
      <c r="AY158" s="249" t="s">
        <v>154</v>
      </c>
    </row>
    <row r="159" spans="1:65" s="2" customFormat="1" ht="24.15" customHeight="1">
      <c r="A159" s="37"/>
      <c r="B159" s="38"/>
      <c r="C159" s="210" t="s">
        <v>207</v>
      </c>
      <c r="D159" s="210" t="s">
        <v>155</v>
      </c>
      <c r="E159" s="211" t="s">
        <v>1973</v>
      </c>
      <c r="F159" s="212" t="s">
        <v>1974</v>
      </c>
      <c r="G159" s="213" t="s">
        <v>593</v>
      </c>
      <c r="H159" s="214">
        <v>1</v>
      </c>
      <c r="I159" s="215"/>
      <c r="J159" s="216">
        <f>ROUND(I159*H159,2)</f>
        <v>0</v>
      </c>
      <c r="K159" s="217"/>
      <c r="L159" s="43"/>
      <c r="M159" s="218" t="s">
        <v>1</v>
      </c>
      <c r="N159" s="219" t="s">
        <v>47</v>
      </c>
      <c r="O159" s="90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153</v>
      </c>
      <c r="AT159" s="222" t="s">
        <v>155</v>
      </c>
      <c r="AU159" s="222" t="s">
        <v>90</v>
      </c>
      <c r="AY159" s="15" t="s">
        <v>154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5" t="s">
        <v>90</v>
      </c>
      <c r="BK159" s="223">
        <f>ROUND(I159*H159,2)</f>
        <v>0</v>
      </c>
      <c r="BL159" s="15" t="s">
        <v>153</v>
      </c>
      <c r="BM159" s="222" t="s">
        <v>1975</v>
      </c>
    </row>
    <row r="160" spans="1:47" s="2" customFormat="1" ht="12">
      <c r="A160" s="37"/>
      <c r="B160" s="38"/>
      <c r="C160" s="39"/>
      <c r="D160" s="224" t="s">
        <v>160</v>
      </c>
      <c r="E160" s="39"/>
      <c r="F160" s="225" t="s">
        <v>1965</v>
      </c>
      <c r="G160" s="39"/>
      <c r="H160" s="39"/>
      <c r="I160" s="226"/>
      <c r="J160" s="39"/>
      <c r="K160" s="39"/>
      <c r="L160" s="43"/>
      <c r="M160" s="227"/>
      <c r="N160" s="22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160</v>
      </c>
      <c r="AU160" s="15" t="s">
        <v>90</v>
      </c>
    </row>
    <row r="161" spans="1:51" s="13" customFormat="1" ht="12">
      <c r="A161" s="13"/>
      <c r="B161" s="239"/>
      <c r="C161" s="240"/>
      <c r="D161" s="224" t="s">
        <v>223</v>
      </c>
      <c r="E161" s="241" t="s">
        <v>389</v>
      </c>
      <c r="F161" s="242" t="s">
        <v>90</v>
      </c>
      <c r="G161" s="240"/>
      <c r="H161" s="243">
        <v>1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223</v>
      </c>
      <c r="AU161" s="249" t="s">
        <v>90</v>
      </c>
      <c r="AV161" s="13" t="s">
        <v>162</v>
      </c>
      <c r="AW161" s="13" t="s">
        <v>38</v>
      </c>
      <c r="AX161" s="13" t="s">
        <v>82</v>
      </c>
      <c r="AY161" s="249" t="s">
        <v>154</v>
      </c>
    </row>
    <row r="162" spans="1:51" s="13" customFormat="1" ht="12">
      <c r="A162" s="13"/>
      <c r="B162" s="239"/>
      <c r="C162" s="240"/>
      <c r="D162" s="224" t="s">
        <v>223</v>
      </c>
      <c r="E162" s="241" t="s">
        <v>1976</v>
      </c>
      <c r="F162" s="242" t="s">
        <v>1945</v>
      </c>
      <c r="G162" s="240"/>
      <c r="H162" s="243">
        <v>1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223</v>
      </c>
      <c r="AU162" s="249" t="s">
        <v>90</v>
      </c>
      <c r="AV162" s="13" t="s">
        <v>162</v>
      </c>
      <c r="AW162" s="13" t="s">
        <v>38</v>
      </c>
      <c r="AX162" s="13" t="s">
        <v>90</v>
      </c>
      <c r="AY162" s="249" t="s">
        <v>154</v>
      </c>
    </row>
    <row r="163" spans="1:65" s="2" customFormat="1" ht="24.15" customHeight="1">
      <c r="A163" s="37"/>
      <c r="B163" s="38"/>
      <c r="C163" s="210" t="s">
        <v>212</v>
      </c>
      <c r="D163" s="210" t="s">
        <v>155</v>
      </c>
      <c r="E163" s="211" t="s">
        <v>1977</v>
      </c>
      <c r="F163" s="212" t="s">
        <v>1978</v>
      </c>
      <c r="G163" s="213" t="s">
        <v>593</v>
      </c>
      <c r="H163" s="214">
        <v>1</v>
      </c>
      <c r="I163" s="215"/>
      <c r="J163" s="216">
        <f>ROUND(I163*H163,2)</f>
        <v>0</v>
      </c>
      <c r="K163" s="217"/>
      <c r="L163" s="43"/>
      <c r="M163" s="218" t="s">
        <v>1</v>
      </c>
      <c r="N163" s="219" t="s">
        <v>47</v>
      </c>
      <c r="O163" s="90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153</v>
      </c>
      <c r="AT163" s="222" t="s">
        <v>155</v>
      </c>
      <c r="AU163" s="222" t="s">
        <v>90</v>
      </c>
      <c r="AY163" s="15" t="s">
        <v>154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5" t="s">
        <v>90</v>
      </c>
      <c r="BK163" s="223">
        <f>ROUND(I163*H163,2)</f>
        <v>0</v>
      </c>
      <c r="BL163" s="15" t="s">
        <v>153</v>
      </c>
      <c r="BM163" s="222" t="s">
        <v>1979</v>
      </c>
    </row>
    <row r="164" spans="1:47" s="2" customFormat="1" ht="12">
      <c r="A164" s="37"/>
      <c r="B164" s="38"/>
      <c r="C164" s="39"/>
      <c r="D164" s="224" t="s">
        <v>160</v>
      </c>
      <c r="E164" s="39"/>
      <c r="F164" s="225" t="s">
        <v>1965</v>
      </c>
      <c r="G164" s="39"/>
      <c r="H164" s="39"/>
      <c r="I164" s="226"/>
      <c r="J164" s="39"/>
      <c r="K164" s="39"/>
      <c r="L164" s="43"/>
      <c r="M164" s="227"/>
      <c r="N164" s="22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160</v>
      </c>
      <c r="AU164" s="15" t="s">
        <v>90</v>
      </c>
    </row>
    <row r="165" spans="1:51" s="13" customFormat="1" ht="12">
      <c r="A165" s="13"/>
      <c r="B165" s="239"/>
      <c r="C165" s="240"/>
      <c r="D165" s="224" t="s">
        <v>223</v>
      </c>
      <c r="E165" s="241" t="s">
        <v>395</v>
      </c>
      <c r="F165" s="242" t="s">
        <v>90</v>
      </c>
      <c r="G165" s="240"/>
      <c r="H165" s="243">
        <v>1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223</v>
      </c>
      <c r="AU165" s="249" t="s">
        <v>90</v>
      </c>
      <c r="AV165" s="13" t="s">
        <v>162</v>
      </c>
      <c r="AW165" s="13" t="s">
        <v>38</v>
      </c>
      <c r="AX165" s="13" t="s">
        <v>82</v>
      </c>
      <c r="AY165" s="249" t="s">
        <v>154</v>
      </c>
    </row>
    <row r="166" spans="1:51" s="13" customFormat="1" ht="12">
      <c r="A166" s="13"/>
      <c r="B166" s="239"/>
      <c r="C166" s="240"/>
      <c r="D166" s="224" t="s">
        <v>223</v>
      </c>
      <c r="E166" s="241" t="s">
        <v>397</v>
      </c>
      <c r="F166" s="242" t="s">
        <v>1945</v>
      </c>
      <c r="G166" s="240"/>
      <c r="H166" s="243">
        <v>1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223</v>
      </c>
      <c r="AU166" s="249" t="s">
        <v>90</v>
      </c>
      <c r="AV166" s="13" t="s">
        <v>162</v>
      </c>
      <c r="AW166" s="13" t="s">
        <v>38</v>
      </c>
      <c r="AX166" s="13" t="s">
        <v>90</v>
      </c>
      <c r="AY166" s="249" t="s">
        <v>154</v>
      </c>
    </row>
    <row r="167" spans="1:65" s="2" customFormat="1" ht="24.15" customHeight="1">
      <c r="A167" s="37"/>
      <c r="B167" s="38"/>
      <c r="C167" s="210" t="s">
        <v>217</v>
      </c>
      <c r="D167" s="210" t="s">
        <v>155</v>
      </c>
      <c r="E167" s="211" t="s">
        <v>1980</v>
      </c>
      <c r="F167" s="212" t="s">
        <v>1981</v>
      </c>
      <c r="G167" s="213" t="s">
        <v>593</v>
      </c>
      <c r="H167" s="214">
        <v>1</v>
      </c>
      <c r="I167" s="215"/>
      <c r="J167" s="216">
        <f>ROUND(I167*H167,2)</f>
        <v>0</v>
      </c>
      <c r="K167" s="217"/>
      <c r="L167" s="43"/>
      <c r="M167" s="218" t="s">
        <v>1</v>
      </c>
      <c r="N167" s="219" t="s">
        <v>47</v>
      </c>
      <c r="O167" s="90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153</v>
      </c>
      <c r="AT167" s="222" t="s">
        <v>155</v>
      </c>
      <c r="AU167" s="222" t="s">
        <v>90</v>
      </c>
      <c r="AY167" s="15" t="s">
        <v>154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5" t="s">
        <v>90</v>
      </c>
      <c r="BK167" s="223">
        <f>ROUND(I167*H167,2)</f>
        <v>0</v>
      </c>
      <c r="BL167" s="15" t="s">
        <v>153</v>
      </c>
      <c r="BM167" s="222" t="s">
        <v>1982</v>
      </c>
    </row>
    <row r="168" spans="1:47" s="2" customFormat="1" ht="12">
      <c r="A168" s="37"/>
      <c r="B168" s="38"/>
      <c r="C168" s="39"/>
      <c r="D168" s="224" t="s">
        <v>160</v>
      </c>
      <c r="E168" s="39"/>
      <c r="F168" s="225" t="s">
        <v>1983</v>
      </c>
      <c r="G168" s="39"/>
      <c r="H168" s="39"/>
      <c r="I168" s="226"/>
      <c r="J168" s="39"/>
      <c r="K168" s="39"/>
      <c r="L168" s="43"/>
      <c r="M168" s="227"/>
      <c r="N168" s="22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160</v>
      </c>
      <c r="AU168" s="15" t="s">
        <v>90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225</v>
      </c>
      <c r="F169" s="242" t="s">
        <v>90</v>
      </c>
      <c r="G169" s="240"/>
      <c r="H169" s="243">
        <v>1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82</v>
      </c>
      <c r="AY169" s="249" t="s">
        <v>154</v>
      </c>
    </row>
    <row r="170" spans="1:51" s="13" customFormat="1" ht="12">
      <c r="A170" s="13"/>
      <c r="B170" s="239"/>
      <c r="C170" s="240"/>
      <c r="D170" s="224" t="s">
        <v>223</v>
      </c>
      <c r="E170" s="241" t="s">
        <v>1984</v>
      </c>
      <c r="F170" s="242" t="s">
        <v>1945</v>
      </c>
      <c r="G170" s="240"/>
      <c r="H170" s="243">
        <v>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223</v>
      </c>
      <c r="AU170" s="249" t="s">
        <v>90</v>
      </c>
      <c r="AV170" s="13" t="s">
        <v>162</v>
      </c>
      <c r="AW170" s="13" t="s">
        <v>38</v>
      </c>
      <c r="AX170" s="13" t="s">
        <v>90</v>
      </c>
      <c r="AY170" s="249" t="s">
        <v>154</v>
      </c>
    </row>
    <row r="171" spans="1:65" s="2" customFormat="1" ht="37.8" customHeight="1">
      <c r="A171" s="37"/>
      <c r="B171" s="38"/>
      <c r="C171" s="210" t="s">
        <v>227</v>
      </c>
      <c r="D171" s="210" t="s">
        <v>155</v>
      </c>
      <c r="E171" s="211" t="s">
        <v>1985</v>
      </c>
      <c r="F171" s="212" t="s">
        <v>1986</v>
      </c>
      <c r="G171" s="213" t="s">
        <v>593</v>
      </c>
      <c r="H171" s="214">
        <v>43</v>
      </c>
      <c r="I171" s="215"/>
      <c r="J171" s="216">
        <f>ROUND(I171*H171,2)</f>
        <v>0</v>
      </c>
      <c r="K171" s="217"/>
      <c r="L171" s="43"/>
      <c r="M171" s="218" t="s">
        <v>1</v>
      </c>
      <c r="N171" s="219" t="s">
        <v>47</v>
      </c>
      <c r="O171" s="90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153</v>
      </c>
      <c r="AT171" s="222" t="s">
        <v>155</v>
      </c>
      <c r="AU171" s="222" t="s">
        <v>90</v>
      </c>
      <c r="AY171" s="15" t="s">
        <v>154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5" t="s">
        <v>90</v>
      </c>
      <c r="BK171" s="223">
        <f>ROUND(I171*H171,2)</f>
        <v>0</v>
      </c>
      <c r="BL171" s="15" t="s">
        <v>153</v>
      </c>
      <c r="BM171" s="222" t="s">
        <v>1987</v>
      </c>
    </row>
    <row r="172" spans="1:51" s="13" customFormat="1" ht="12">
      <c r="A172" s="13"/>
      <c r="B172" s="239"/>
      <c r="C172" s="240"/>
      <c r="D172" s="224" t="s">
        <v>223</v>
      </c>
      <c r="E172" s="241" t="s">
        <v>233</v>
      </c>
      <c r="F172" s="242" t="s">
        <v>1988</v>
      </c>
      <c r="G172" s="240"/>
      <c r="H172" s="243">
        <v>43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223</v>
      </c>
      <c r="AU172" s="249" t="s">
        <v>90</v>
      </c>
      <c r="AV172" s="13" t="s">
        <v>162</v>
      </c>
      <c r="AW172" s="13" t="s">
        <v>38</v>
      </c>
      <c r="AX172" s="13" t="s">
        <v>90</v>
      </c>
      <c r="AY172" s="249" t="s">
        <v>154</v>
      </c>
    </row>
    <row r="173" spans="1:65" s="2" customFormat="1" ht="37.8" customHeight="1">
      <c r="A173" s="37"/>
      <c r="B173" s="38"/>
      <c r="C173" s="210" t="s">
        <v>8</v>
      </c>
      <c r="D173" s="210" t="s">
        <v>155</v>
      </c>
      <c r="E173" s="211" t="s">
        <v>1989</v>
      </c>
      <c r="F173" s="212" t="s">
        <v>1990</v>
      </c>
      <c r="G173" s="213" t="s">
        <v>593</v>
      </c>
      <c r="H173" s="214">
        <v>8</v>
      </c>
      <c r="I173" s="215"/>
      <c r="J173" s="216">
        <f>ROUND(I173*H173,2)</f>
        <v>0</v>
      </c>
      <c r="K173" s="217"/>
      <c r="L173" s="43"/>
      <c r="M173" s="218" t="s">
        <v>1</v>
      </c>
      <c r="N173" s="219" t="s">
        <v>47</v>
      </c>
      <c r="O173" s="90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2" t="s">
        <v>153</v>
      </c>
      <c r="AT173" s="222" t="s">
        <v>155</v>
      </c>
      <c r="AU173" s="222" t="s">
        <v>90</v>
      </c>
      <c r="AY173" s="15" t="s">
        <v>154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5" t="s">
        <v>90</v>
      </c>
      <c r="BK173" s="223">
        <f>ROUND(I173*H173,2)</f>
        <v>0</v>
      </c>
      <c r="BL173" s="15" t="s">
        <v>153</v>
      </c>
      <c r="BM173" s="222" t="s">
        <v>1991</v>
      </c>
    </row>
    <row r="174" spans="1:51" s="13" customFormat="1" ht="12">
      <c r="A174" s="13"/>
      <c r="B174" s="239"/>
      <c r="C174" s="240"/>
      <c r="D174" s="224" t="s">
        <v>223</v>
      </c>
      <c r="E174" s="241" t="s">
        <v>256</v>
      </c>
      <c r="F174" s="242" t="s">
        <v>1992</v>
      </c>
      <c r="G174" s="240"/>
      <c r="H174" s="243">
        <v>8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223</v>
      </c>
      <c r="AU174" s="249" t="s">
        <v>90</v>
      </c>
      <c r="AV174" s="13" t="s">
        <v>162</v>
      </c>
      <c r="AW174" s="13" t="s">
        <v>38</v>
      </c>
      <c r="AX174" s="13" t="s">
        <v>90</v>
      </c>
      <c r="AY174" s="249" t="s">
        <v>154</v>
      </c>
    </row>
    <row r="175" spans="1:65" s="2" customFormat="1" ht="37.8" customHeight="1">
      <c r="A175" s="37"/>
      <c r="B175" s="38"/>
      <c r="C175" s="210" t="s">
        <v>260</v>
      </c>
      <c r="D175" s="210" t="s">
        <v>155</v>
      </c>
      <c r="E175" s="211" t="s">
        <v>1993</v>
      </c>
      <c r="F175" s="212" t="s">
        <v>1994</v>
      </c>
      <c r="G175" s="213" t="s">
        <v>593</v>
      </c>
      <c r="H175" s="214">
        <v>1</v>
      </c>
      <c r="I175" s="215"/>
      <c r="J175" s="216">
        <f>ROUND(I175*H175,2)</f>
        <v>0</v>
      </c>
      <c r="K175" s="217"/>
      <c r="L175" s="43"/>
      <c r="M175" s="218" t="s">
        <v>1</v>
      </c>
      <c r="N175" s="219" t="s">
        <v>47</v>
      </c>
      <c r="O175" s="90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2" t="s">
        <v>153</v>
      </c>
      <c r="AT175" s="222" t="s">
        <v>155</v>
      </c>
      <c r="AU175" s="222" t="s">
        <v>90</v>
      </c>
      <c r="AY175" s="15" t="s">
        <v>154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5" t="s">
        <v>90</v>
      </c>
      <c r="BK175" s="223">
        <f>ROUND(I175*H175,2)</f>
        <v>0</v>
      </c>
      <c r="BL175" s="15" t="s">
        <v>153</v>
      </c>
      <c r="BM175" s="222" t="s">
        <v>1995</v>
      </c>
    </row>
    <row r="176" spans="1:51" s="13" customFormat="1" ht="12">
      <c r="A176" s="13"/>
      <c r="B176" s="239"/>
      <c r="C176" s="240"/>
      <c r="D176" s="224" t="s">
        <v>223</v>
      </c>
      <c r="E176" s="241" t="s">
        <v>418</v>
      </c>
      <c r="F176" s="242" t="s">
        <v>90</v>
      </c>
      <c r="G176" s="240"/>
      <c r="H176" s="243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223</v>
      </c>
      <c r="AU176" s="249" t="s">
        <v>90</v>
      </c>
      <c r="AV176" s="13" t="s">
        <v>162</v>
      </c>
      <c r="AW176" s="13" t="s">
        <v>38</v>
      </c>
      <c r="AX176" s="13" t="s">
        <v>90</v>
      </c>
      <c r="AY176" s="249" t="s">
        <v>154</v>
      </c>
    </row>
    <row r="177" spans="1:65" s="2" customFormat="1" ht="24.15" customHeight="1">
      <c r="A177" s="37"/>
      <c r="B177" s="38"/>
      <c r="C177" s="210" t="s">
        <v>265</v>
      </c>
      <c r="D177" s="210" t="s">
        <v>155</v>
      </c>
      <c r="E177" s="211" t="s">
        <v>1996</v>
      </c>
      <c r="F177" s="212" t="s">
        <v>1997</v>
      </c>
      <c r="G177" s="213" t="s">
        <v>220</v>
      </c>
      <c r="H177" s="214">
        <v>448</v>
      </c>
      <c r="I177" s="215"/>
      <c r="J177" s="216">
        <f>ROUND(I177*H177,2)</f>
        <v>0</v>
      </c>
      <c r="K177" s="217"/>
      <c r="L177" s="43"/>
      <c r="M177" s="218" t="s">
        <v>1</v>
      </c>
      <c r="N177" s="219" t="s">
        <v>47</v>
      </c>
      <c r="O177" s="90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2" t="s">
        <v>153</v>
      </c>
      <c r="AT177" s="222" t="s">
        <v>155</v>
      </c>
      <c r="AU177" s="222" t="s">
        <v>90</v>
      </c>
      <c r="AY177" s="15" t="s">
        <v>154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5" t="s">
        <v>90</v>
      </c>
      <c r="BK177" s="223">
        <f>ROUND(I177*H177,2)</f>
        <v>0</v>
      </c>
      <c r="BL177" s="15" t="s">
        <v>153</v>
      </c>
      <c r="BM177" s="222" t="s">
        <v>1998</v>
      </c>
    </row>
    <row r="178" spans="1:51" s="13" customFormat="1" ht="12">
      <c r="A178" s="13"/>
      <c r="B178" s="239"/>
      <c r="C178" s="240"/>
      <c r="D178" s="224" t="s">
        <v>223</v>
      </c>
      <c r="E178" s="241" t="s">
        <v>424</v>
      </c>
      <c r="F178" s="242" t="s">
        <v>1999</v>
      </c>
      <c r="G178" s="240"/>
      <c r="H178" s="243">
        <v>448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223</v>
      </c>
      <c r="AU178" s="249" t="s">
        <v>90</v>
      </c>
      <c r="AV178" s="13" t="s">
        <v>162</v>
      </c>
      <c r="AW178" s="13" t="s">
        <v>38</v>
      </c>
      <c r="AX178" s="13" t="s">
        <v>90</v>
      </c>
      <c r="AY178" s="249" t="s">
        <v>154</v>
      </c>
    </row>
    <row r="179" spans="1:65" s="2" customFormat="1" ht="62.7" customHeight="1">
      <c r="A179" s="37"/>
      <c r="B179" s="38"/>
      <c r="C179" s="210" t="s">
        <v>270</v>
      </c>
      <c r="D179" s="210" t="s">
        <v>155</v>
      </c>
      <c r="E179" s="211" t="s">
        <v>2000</v>
      </c>
      <c r="F179" s="212" t="s">
        <v>2001</v>
      </c>
      <c r="G179" s="213" t="s">
        <v>593</v>
      </c>
      <c r="H179" s="214">
        <v>172</v>
      </c>
      <c r="I179" s="215"/>
      <c r="J179" s="216">
        <f>ROUND(I179*H179,2)</f>
        <v>0</v>
      </c>
      <c r="K179" s="217"/>
      <c r="L179" s="43"/>
      <c r="M179" s="218" t="s">
        <v>1</v>
      </c>
      <c r="N179" s="219" t="s">
        <v>47</v>
      </c>
      <c r="O179" s="90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2" t="s">
        <v>153</v>
      </c>
      <c r="AT179" s="222" t="s">
        <v>155</v>
      </c>
      <c r="AU179" s="222" t="s">
        <v>90</v>
      </c>
      <c r="AY179" s="15" t="s">
        <v>154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5" t="s">
        <v>90</v>
      </c>
      <c r="BK179" s="223">
        <f>ROUND(I179*H179,2)</f>
        <v>0</v>
      </c>
      <c r="BL179" s="15" t="s">
        <v>153</v>
      </c>
      <c r="BM179" s="222" t="s">
        <v>2002</v>
      </c>
    </row>
    <row r="180" spans="1:51" s="13" customFormat="1" ht="12">
      <c r="A180" s="13"/>
      <c r="B180" s="239"/>
      <c r="C180" s="240"/>
      <c r="D180" s="224" t="s">
        <v>223</v>
      </c>
      <c r="E180" s="241" t="s">
        <v>443</v>
      </c>
      <c r="F180" s="242" t="s">
        <v>2003</v>
      </c>
      <c r="G180" s="240"/>
      <c r="H180" s="243">
        <v>172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223</v>
      </c>
      <c r="AU180" s="249" t="s">
        <v>90</v>
      </c>
      <c r="AV180" s="13" t="s">
        <v>162</v>
      </c>
      <c r="AW180" s="13" t="s">
        <v>38</v>
      </c>
      <c r="AX180" s="13" t="s">
        <v>90</v>
      </c>
      <c r="AY180" s="249" t="s">
        <v>154</v>
      </c>
    </row>
    <row r="181" spans="1:65" s="2" customFormat="1" ht="62.7" customHeight="1">
      <c r="A181" s="37"/>
      <c r="B181" s="38"/>
      <c r="C181" s="210" t="s">
        <v>275</v>
      </c>
      <c r="D181" s="210" t="s">
        <v>155</v>
      </c>
      <c r="E181" s="211" t="s">
        <v>2004</v>
      </c>
      <c r="F181" s="212" t="s">
        <v>2005</v>
      </c>
      <c r="G181" s="213" t="s">
        <v>593</v>
      </c>
      <c r="H181" s="214">
        <v>32</v>
      </c>
      <c r="I181" s="215"/>
      <c r="J181" s="216">
        <f>ROUND(I181*H181,2)</f>
        <v>0</v>
      </c>
      <c r="K181" s="217"/>
      <c r="L181" s="43"/>
      <c r="M181" s="218" t="s">
        <v>1</v>
      </c>
      <c r="N181" s="219" t="s">
        <v>47</v>
      </c>
      <c r="O181" s="90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153</v>
      </c>
      <c r="AT181" s="222" t="s">
        <v>155</v>
      </c>
      <c r="AU181" s="222" t="s">
        <v>90</v>
      </c>
      <c r="AY181" s="15" t="s">
        <v>154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5" t="s">
        <v>90</v>
      </c>
      <c r="BK181" s="223">
        <f>ROUND(I181*H181,2)</f>
        <v>0</v>
      </c>
      <c r="BL181" s="15" t="s">
        <v>153</v>
      </c>
      <c r="BM181" s="222" t="s">
        <v>2006</v>
      </c>
    </row>
    <row r="182" spans="1:51" s="13" customFormat="1" ht="12">
      <c r="A182" s="13"/>
      <c r="B182" s="239"/>
      <c r="C182" s="240"/>
      <c r="D182" s="224" t="s">
        <v>223</v>
      </c>
      <c r="E182" s="241" t="s">
        <v>450</v>
      </c>
      <c r="F182" s="242" t="s">
        <v>2007</v>
      </c>
      <c r="G182" s="240"/>
      <c r="H182" s="243">
        <v>32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223</v>
      </c>
      <c r="AU182" s="249" t="s">
        <v>90</v>
      </c>
      <c r="AV182" s="13" t="s">
        <v>162</v>
      </c>
      <c r="AW182" s="13" t="s">
        <v>38</v>
      </c>
      <c r="AX182" s="13" t="s">
        <v>90</v>
      </c>
      <c r="AY182" s="249" t="s">
        <v>154</v>
      </c>
    </row>
    <row r="183" spans="1:65" s="2" customFormat="1" ht="62.7" customHeight="1">
      <c r="A183" s="37"/>
      <c r="B183" s="38"/>
      <c r="C183" s="210" t="s">
        <v>282</v>
      </c>
      <c r="D183" s="210" t="s">
        <v>155</v>
      </c>
      <c r="E183" s="211" t="s">
        <v>2008</v>
      </c>
      <c r="F183" s="212" t="s">
        <v>2009</v>
      </c>
      <c r="G183" s="213" t="s">
        <v>593</v>
      </c>
      <c r="H183" s="214">
        <v>4</v>
      </c>
      <c r="I183" s="215"/>
      <c r="J183" s="216">
        <f>ROUND(I183*H183,2)</f>
        <v>0</v>
      </c>
      <c r="K183" s="217"/>
      <c r="L183" s="43"/>
      <c r="M183" s="218" t="s">
        <v>1</v>
      </c>
      <c r="N183" s="219" t="s">
        <v>47</v>
      </c>
      <c r="O183" s="90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2" t="s">
        <v>153</v>
      </c>
      <c r="AT183" s="222" t="s">
        <v>155</v>
      </c>
      <c r="AU183" s="222" t="s">
        <v>90</v>
      </c>
      <c r="AY183" s="15" t="s">
        <v>154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5" t="s">
        <v>90</v>
      </c>
      <c r="BK183" s="223">
        <f>ROUND(I183*H183,2)</f>
        <v>0</v>
      </c>
      <c r="BL183" s="15" t="s">
        <v>153</v>
      </c>
      <c r="BM183" s="222" t="s">
        <v>2010</v>
      </c>
    </row>
    <row r="184" spans="1:51" s="13" customFormat="1" ht="12">
      <c r="A184" s="13"/>
      <c r="B184" s="239"/>
      <c r="C184" s="240"/>
      <c r="D184" s="224" t="s">
        <v>223</v>
      </c>
      <c r="E184" s="241" t="s">
        <v>455</v>
      </c>
      <c r="F184" s="242" t="s">
        <v>2011</v>
      </c>
      <c r="G184" s="240"/>
      <c r="H184" s="243">
        <v>4</v>
      </c>
      <c r="I184" s="244"/>
      <c r="J184" s="240"/>
      <c r="K184" s="240"/>
      <c r="L184" s="245"/>
      <c r="M184" s="268"/>
      <c r="N184" s="269"/>
      <c r="O184" s="269"/>
      <c r="P184" s="269"/>
      <c r="Q184" s="269"/>
      <c r="R184" s="269"/>
      <c r="S184" s="269"/>
      <c r="T184" s="27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223</v>
      </c>
      <c r="AU184" s="249" t="s">
        <v>90</v>
      </c>
      <c r="AV184" s="13" t="s">
        <v>162</v>
      </c>
      <c r="AW184" s="13" t="s">
        <v>38</v>
      </c>
      <c r="AX184" s="13" t="s">
        <v>90</v>
      </c>
      <c r="AY184" s="249" t="s">
        <v>154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16:K18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  <c r="AZ2" s="271" t="s">
        <v>2012</v>
      </c>
      <c r="BA2" s="271" t="s">
        <v>2012</v>
      </c>
      <c r="BB2" s="271" t="s">
        <v>1</v>
      </c>
      <c r="BC2" s="271" t="s">
        <v>2013</v>
      </c>
      <c r="BD2" s="271" t="s">
        <v>162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2014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ROUND((SUM(BE128:BE463)),2)</f>
        <v>0</v>
      </c>
      <c r="G33" s="37"/>
      <c r="H33" s="37"/>
      <c r="I33" s="154">
        <v>0.21</v>
      </c>
      <c r="J33" s="153">
        <f>ROUND(((SUM(BE128:BE463))*I33),2)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ROUND((SUM(BF128:BF463)),2)</f>
        <v>0</v>
      </c>
      <c r="G34" s="37"/>
      <c r="H34" s="37"/>
      <c r="I34" s="154">
        <v>0.15</v>
      </c>
      <c r="J34" s="153">
        <f>ROUND(((SUM(BF128:BF463))*I34),2)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ROUND((SUM(BG128:BG463)),2)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ROUND((SUM(BH128:BH463)),2)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ROUND((SUM(BI128:BI463)),2)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07 - Hranice - ochranná hráz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J129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308</v>
      </c>
      <c r="E98" s="181"/>
      <c r="F98" s="181"/>
      <c r="G98" s="181"/>
      <c r="H98" s="181"/>
      <c r="I98" s="181"/>
      <c r="J98" s="182">
        <f>J222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309</v>
      </c>
      <c r="E99" s="181"/>
      <c r="F99" s="181"/>
      <c r="G99" s="181"/>
      <c r="H99" s="181"/>
      <c r="I99" s="181"/>
      <c r="J99" s="182">
        <f>J243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310</v>
      </c>
      <c r="E100" s="181"/>
      <c r="F100" s="181"/>
      <c r="G100" s="181"/>
      <c r="H100" s="181"/>
      <c r="I100" s="181"/>
      <c r="J100" s="182">
        <f>J247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311</v>
      </c>
      <c r="E101" s="181"/>
      <c r="F101" s="181"/>
      <c r="G101" s="181"/>
      <c r="H101" s="181"/>
      <c r="I101" s="181"/>
      <c r="J101" s="182">
        <f>J282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312</v>
      </c>
      <c r="E102" s="181"/>
      <c r="F102" s="181"/>
      <c r="G102" s="181"/>
      <c r="H102" s="181"/>
      <c r="I102" s="181"/>
      <c r="J102" s="182">
        <f>J317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314</v>
      </c>
      <c r="E103" s="181"/>
      <c r="F103" s="181"/>
      <c r="G103" s="181"/>
      <c r="H103" s="181"/>
      <c r="I103" s="181"/>
      <c r="J103" s="182">
        <f>J333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316</v>
      </c>
      <c r="E104" s="181"/>
      <c r="F104" s="181"/>
      <c r="G104" s="181"/>
      <c r="H104" s="181"/>
      <c r="I104" s="181"/>
      <c r="J104" s="182">
        <f>J353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8"/>
      <c r="C105" s="179"/>
      <c r="D105" s="180" t="s">
        <v>317</v>
      </c>
      <c r="E105" s="181"/>
      <c r="F105" s="181"/>
      <c r="G105" s="181"/>
      <c r="H105" s="181"/>
      <c r="I105" s="181"/>
      <c r="J105" s="182">
        <f>J371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8"/>
      <c r="C106" s="179"/>
      <c r="D106" s="180" t="s">
        <v>318</v>
      </c>
      <c r="E106" s="181"/>
      <c r="F106" s="181"/>
      <c r="G106" s="181"/>
      <c r="H106" s="181"/>
      <c r="I106" s="181"/>
      <c r="J106" s="182">
        <f>J388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8"/>
      <c r="C107" s="179"/>
      <c r="D107" s="180" t="s">
        <v>320</v>
      </c>
      <c r="E107" s="181"/>
      <c r="F107" s="181"/>
      <c r="G107" s="181"/>
      <c r="H107" s="181"/>
      <c r="I107" s="181"/>
      <c r="J107" s="182">
        <f>J457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8"/>
      <c r="C108" s="179"/>
      <c r="D108" s="180" t="s">
        <v>1753</v>
      </c>
      <c r="E108" s="181"/>
      <c r="F108" s="181"/>
      <c r="G108" s="181"/>
      <c r="H108" s="181"/>
      <c r="I108" s="181"/>
      <c r="J108" s="182">
        <f>J460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1" t="s">
        <v>138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73" t="str">
        <f>E7</f>
        <v>Bečva, Hranice - PPO města - oprava 01/2021</v>
      </c>
      <c r="F118" s="30"/>
      <c r="G118" s="30"/>
      <c r="H118" s="30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127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SO 07 - Hranice - ochranná hráz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0" t="s">
        <v>22</v>
      </c>
      <c r="D122" s="39"/>
      <c r="E122" s="39"/>
      <c r="F122" s="25" t="str">
        <f>F12</f>
        <v xml:space="preserve"> </v>
      </c>
      <c r="G122" s="39"/>
      <c r="H122" s="39"/>
      <c r="I122" s="30" t="s">
        <v>24</v>
      </c>
      <c r="J122" s="78" t="str">
        <f>IF(J12="","",J12)</f>
        <v>5. 1. 2021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0" t="s">
        <v>30</v>
      </c>
      <c r="D124" s="39"/>
      <c r="E124" s="39"/>
      <c r="F124" s="25" t="str">
        <f>E15</f>
        <v>Povodí Moravy, s.p.</v>
      </c>
      <c r="G124" s="39"/>
      <c r="H124" s="39"/>
      <c r="I124" s="30" t="s">
        <v>36</v>
      </c>
      <c r="J124" s="35" t="str">
        <f>E21</f>
        <v>Dopravoprojekt Brno a.s.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0" t="s">
        <v>34</v>
      </c>
      <c r="D125" s="39"/>
      <c r="E125" s="39"/>
      <c r="F125" s="25" t="str">
        <f>IF(E18="","",E18)</f>
        <v>Vyplň údaj</v>
      </c>
      <c r="G125" s="39"/>
      <c r="H125" s="39"/>
      <c r="I125" s="30" t="s">
        <v>39</v>
      </c>
      <c r="J125" s="35" t="str">
        <f>E24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0" customFormat="1" ht="29.25" customHeight="1">
      <c r="A127" s="184"/>
      <c r="B127" s="185"/>
      <c r="C127" s="186" t="s">
        <v>139</v>
      </c>
      <c r="D127" s="187" t="s">
        <v>67</v>
      </c>
      <c r="E127" s="187" t="s">
        <v>63</v>
      </c>
      <c r="F127" s="187" t="s">
        <v>64</v>
      </c>
      <c r="G127" s="187" t="s">
        <v>140</v>
      </c>
      <c r="H127" s="187" t="s">
        <v>141</v>
      </c>
      <c r="I127" s="187" t="s">
        <v>142</v>
      </c>
      <c r="J127" s="188" t="s">
        <v>131</v>
      </c>
      <c r="K127" s="189" t="s">
        <v>143</v>
      </c>
      <c r="L127" s="190"/>
      <c r="M127" s="99" t="s">
        <v>1</v>
      </c>
      <c r="N127" s="100" t="s">
        <v>46</v>
      </c>
      <c r="O127" s="100" t="s">
        <v>144</v>
      </c>
      <c r="P127" s="100" t="s">
        <v>145</v>
      </c>
      <c r="Q127" s="100" t="s">
        <v>146</v>
      </c>
      <c r="R127" s="100" t="s">
        <v>147</v>
      </c>
      <c r="S127" s="100" t="s">
        <v>148</v>
      </c>
      <c r="T127" s="101" t="s">
        <v>149</v>
      </c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63" s="2" customFormat="1" ht="22.8" customHeight="1">
      <c r="A128" s="37"/>
      <c r="B128" s="38"/>
      <c r="C128" s="106" t="s">
        <v>150</v>
      </c>
      <c r="D128" s="39"/>
      <c r="E128" s="39"/>
      <c r="F128" s="39"/>
      <c r="G128" s="39"/>
      <c r="H128" s="39"/>
      <c r="I128" s="39"/>
      <c r="J128" s="191">
        <f>BK128</f>
        <v>0</v>
      </c>
      <c r="K128" s="39"/>
      <c r="L128" s="43"/>
      <c r="M128" s="102"/>
      <c r="N128" s="192"/>
      <c r="O128" s="103"/>
      <c r="P128" s="193">
        <f>P129+P222+P243+P247+P282+P317+P333+P353+P371+P388+P457+P460</f>
        <v>0</v>
      </c>
      <c r="Q128" s="103"/>
      <c r="R128" s="193">
        <f>R129+R222+R243+R247+R282+R317+R333+R353+R371+R388+R457+R460</f>
        <v>2053.6122349400002</v>
      </c>
      <c r="S128" s="103"/>
      <c r="T128" s="194">
        <f>T129+T222+T243+T247+T282+T317+T333+T353+T371+T388+T457+T460</f>
        <v>13.174999999999999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5" t="s">
        <v>81</v>
      </c>
      <c r="AU128" s="15" t="s">
        <v>92</v>
      </c>
      <c r="BK128" s="195">
        <f>BK129+BK222+BK243+BK247+BK282+BK317+BK333+BK353+BK371+BK388+BK457+BK460</f>
        <v>0</v>
      </c>
    </row>
    <row r="129" spans="1:63" s="11" customFormat="1" ht="25.9" customHeight="1">
      <c r="A129" s="11"/>
      <c r="B129" s="196"/>
      <c r="C129" s="197"/>
      <c r="D129" s="198" t="s">
        <v>81</v>
      </c>
      <c r="E129" s="199" t="s">
        <v>90</v>
      </c>
      <c r="F129" s="199" t="s">
        <v>321</v>
      </c>
      <c r="G129" s="197"/>
      <c r="H129" s="197"/>
      <c r="I129" s="200"/>
      <c r="J129" s="201">
        <f>BK129</f>
        <v>0</v>
      </c>
      <c r="K129" s="197"/>
      <c r="L129" s="202"/>
      <c r="M129" s="203"/>
      <c r="N129" s="204"/>
      <c r="O129" s="204"/>
      <c r="P129" s="205">
        <f>SUM(P130:P221)</f>
        <v>0</v>
      </c>
      <c r="Q129" s="204"/>
      <c r="R129" s="205">
        <f>SUM(R130:R221)</f>
        <v>71.93914600000001</v>
      </c>
      <c r="S129" s="204"/>
      <c r="T129" s="206">
        <f>SUM(T130:T221)</f>
        <v>7.18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7" t="s">
        <v>153</v>
      </c>
      <c r="AT129" s="208" t="s">
        <v>81</v>
      </c>
      <c r="AU129" s="208" t="s">
        <v>82</v>
      </c>
      <c r="AY129" s="207" t="s">
        <v>154</v>
      </c>
      <c r="BK129" s="209">
        <f>SUM(BK130:BK221)</f>
        <v>0</v>
      </c>
    </row>
    <row r="130" spans="1:65" s="2" customFormat="1" ht="49.05" customHeight="1">
      <c r="A130" s="37"/>
      <c r="B130" s="38"/>
      <c r="C130" s="210" t="s">
        <v>90</v>
      </c>
      <c r="D130" s="210" t="s">
        <v>155</v>
      </c>
      <c r="E130" s="211" t="s">
        <v>2015</v>
      </c>
      <c r="F130" s="212" t="s">
        <v>2016</v>
      </c>
      <c r="G130" s="213" t="s">
        <v>220</v>
      </c>
      <c r="H130" s="214">
        <v>10</v>
      </c>
      <c r="I130" s="215"/>
      <c r="J130" s="216">
        <f>ROUND(I130*H130,2)</f>
        <v>0</v>
      </c>
      <c r="K130" s="217"/>
      <c r="L130" s="43"/>
      <c r="M130" s="218" t="s">
        <v>1</v>
      </c>
      <c r="N130" s="219" t="s">
        <v>47</v>
      </c>
      <c r="O130" s="90"/>
      <c r="P130" s="220">
        <f>O130*H130</f>
        <v>0</v>
      </c>
      <c r="Q130" s="220">
        <v>0</v>
      </c>
      <c r="R130" s="220">
        <f>Q130*H130</f>
        <v>0</v>
      </c>
      <c r="S130" s="220">
        <v>0.62</v>
      </c>
      <c r="T130" s="221">
        <f>S130*H130</f>
        <v>6.2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153</v>
      </c>
      <c r="AT130" s="222" t="s">
        <v>155</v>
      </c>
      <c r="AU130" s="222" t="s">
        <v>90</v>
      </c>
      <c r="AY130" s="15" t="s">
        <v>154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5" t="s">
        <v>90</v>
      </c>
      <c r="BK130" s="223">
        <f>ROUND(I130*H130,2)</f>
        <v>0</v>
      </c>
      <c r="BL130" s="15" t="s">
        <v>153</v>
      </c>
      <c r="BM130" s="222" t="s">
        <v>2017</v>
      </c>
    </row>
    <row r="131" spans="1:51" s="13" customFormat="1" ht="12">
      <c r="A131" s="13"/>
      <c r="B131" s="239"/>
      <c r="C131" s="240"/>
      <c r="D131" s="224" t="s">
        <v>223</v>
      </c>
      <c r="E131" s="241" t="s">
        <v>326</v>
      </c>
      <c r="F131" s="242" t="s">
        <v>2018</v>
      </c>
      <c r="G131" s="240"/>
      <c r="H131" s="243">
        <v>10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223</v>
      </c>
      <c r="AU131" s="249" t="s">
        <v>90</v>
      </c>
      <c r="AV131" s="13" t="s">
        <v>162</v>
      </c>
      <c r="AW131" s="13" t="s">
        <v>38</v>
      </c>
      <c r="AX131" s="13" t="s">
        <v>90</v>
      </c>
      <c r="AY131" s="249" t="s">
        <v>154</v>
      </c>
    </row>
    <row r="132" spans="1:65" s="2" customFormat="1" ht="62.7" customHeight="1">
      <c r="A132" s="37"/>
      <c r="B132" s="38"/>
      <c r="C132" s="210" t="s">
        <v>162</v>
      </c>
      <c r="D132" s="210" t="s">
        <v>155</v>
      </c>
      <c r="E132" s="211" t="s">
        <v>2019</v>
      </c>
      <c r="F132" s="212" t="s">
        <v>2020</v>
      </c>
      <c r="G132" s="213" t="s">
        <v>220</v>
      </c>
      <c r="H132" s="214">
        <v>10</v>
      </c>
      <c r="I132" s="215"/>
      <c r="J132" s="216">
        <f>ROUND(I132*H132,2)</f>
        <v>0</v>
      </c>
      <c r="K132" s="217"/>
      <c r="L132" s="43"/>
      <c r="M132" s="218" t="s">
        <v>1</v>
      </c>
      <c r="N132" s="219" t="s">
        <v>47</v>
      </c>
      <c r="O132" s="90"/>
      <c r="P132" s="220">
        <f>O132*H132</f>
        <v>0</v>
      </c>
      <c r="Q132" s="220">
        <v>0</v>
      </c>
      <c r="R132" s="220">
        <f>Q132*H132</f>
        <v>0</v>
      </c>
      <c r="S132" s="220">
        <v>0.098</v>
      </c>
      <c r="T132" s="221">
        <f>S132*H132</f>
        <v>0.98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153</v>
      </c>
      <c r="AT132" s="222" t="s">
        <v>155</v>
      </c>
      <c r="AU132" s="222" t="s">
        <v>90</v>
      </c>
      <c r="AY132" s="15" t="s">
        <v>154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90</v>
      </c>
      <c r="BK132" s="223">
        <f>ROUND(I132*H132,2)</f>
        <v>0</v>
      </c>
      <c r="BL132" s="15" t="s">
        <v>153</v>
      </c>
      <c r="BM132" s="222" t="s">
        <v>2021</v>
      </c>
    </row>
    <row r="133" spans="1:51" s="13" customFormat="1" ht="12">
      <c r="A133" s="13"/>
      <c r="B133" s="239"/>
      <c r="C133" s="240"/>
      <c r="D133" s="224" t="s">
        <v>223</v>
      </c>
      <c r="E133" s="241" t="s">
        <v>334</v>
      </c>
      <c r="F133" s="242" t="s">
        <v>2022</v>
      </c>
      <c r="G133" s="240"/>
      <c r="H133" s="243">
        <v>10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223</v>
      </c>
      <c r="AU133" s="249" t="s">
        <v>90</v>
      </c>
      <c r="AV133" s="13" t="s">
        <v>162</v>
      </c>
      <c r="AW133" s="13" t="s">
        <v>38</v>
      </c>
      <c r="AX133" s="13" t="s">
        <v>90</v>
      </c>
      <c r="AY133" s="249" t="s">
        <v>154</v>
      </c>
    </row>
    <row r="134" spans="1:65" s="2" customFormat="1" ht="62.7" customHeight="1">
      <c r="A134" s="37"/>
      <c r="B134" s="38"/>
      <c r="C134" s="210" t="s">
        <v>167</v>
      </c>
      <c r="D134" s="210" t="s">
        <v>155</v>
      </c>
      <c r="E134" s="211" t="s">
        <v>2023</v>
      </c>
      <c r="F134" s="212" t="s">
        <v>2024</v>
      </c>
      <c r="G134" s="213" t="s">
        <v>324</v>
      </c>
      <c r="H134" s="214">
        <v>2704</v>
      </c>
      <c r="I134" s="215"/>
      <c r="J134" s="216">
        <f>ROUND(I134*H134,2)</f>
        <v>0</v>
      </c>
      <c r="K134" s="217"/>
      <c r="L134" s="43"/>
      <c r="M134" s="218" t="s">
        <v>1</v>
      </c>
      <c r="N134" s="219" t="s">
        <v>47</v>
      </c>
      <c r="O134" s="90"/>
      <c r="P134" s="220">
        <f>O134*H134</f>
        <v>0</v>
      </c>
      <c r="Q134" s="220">
        <v>0.0266</v>
      </c>
      <c r="R134" s="220">
        <f>Q134*H134</f>
        <v>71.9264</v>
      </c>
      <c r="S134" s="220">
        <v>0</v>
      </c>
      <c r="T134" s="22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2" t="s">
        <v>153</v>
      </c>
      <c r="AT134" s="222" t="s">
        <v>155</v>
      </c>
      <c r="AU134" s="222" t="s">
        <v>90</v>
      </c>
      <c r="AY134" s="15" t="s">
        <v>154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5" t="s">
        <v>90</v>
      </c>
      <c r="BK134" s="223">
        <f>ROUND(I134*H134,2)</f>
        <v>0</v>
      </c>
      <c r="BL134" s="15" t="s">
        <v>153</v>
      </c>
      <c r="BM134" s="222" t="s">
        <v>2025</v>
      </c>
    </row>
    <row r="135" spans="1:47" s="2" customFormat="1" ht="12">
      <c r="A135" s="37"/>
      <c r="B135" s="38"/>
      <c r="C135" s="39"/>
      <c r="D135" s="224" t="s">
        <v>160</v>
      </c>
      <c r="E135" s="39"/>
      <c r="F135" s="225" t="s">
        <v>2026</v>
      </c>
      <c r="G135" s="39"/>
      <c r="H135" s="39"/>
      <c r="I135" s="226"/>
      <c r="J135" s="39"/>
      <c r="K135" s="39"/>
      <c r="L135" s="43"/>
      <c r="M135" s="227"/>
      <c r="N135" s="22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160</v>
      </c>
      <c r="AU135" s="15" t="s">
        <v>90</v>
      </c>
    </row>
    <row r="136" spans="1:51" s="13" customFormat="1" ht="12">
      <c r="A136" s="13"/>
      <c r="B136" s="239"/>
      <c r="C136" s="240"/>
      <c r="D136" s="224" t="s">
        <v>223</v>
      </c>
      <c r="E136" s="241" t="s">
        <v>339</v>
      </c>
      <c r="F136" s="242" t="s">
        <v>2027</v>
      </c>
      <c r="G136" s="240"/>
      <c r="H136" s="243">
        <v>2704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223</v>
      </c>
      <c r="AU136" s="249" t="s">
        <v>90</v>
      </c>
      <c r="AV136" s="13" t="s">
        <v>162</v>
      </c>
      <c r="AW136" s="13" t="s">
        <v>38</v>
      </c>
      <c r="AX136" s="13" t="s">
        <v>82</v>
      </c>
      <c r="AY136" s="249" t="s">
        <v>154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1769</v>
      </c>
      <c r="F137" s="242" t="s">
        <v>2028</v>
      </c>
      <c r="G137" s="240"/>
      <c r="H137" s="243">
        <v>2704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90</v>
      </c>
      <c r="AY137" s="249" t="s">
        <v>154</v>
      </c>
    </row>
    <row r="138" spans="1:65" s="2" customFormat="1" ht="49.05" customHeight="1">
      <c r="A138" s="37"/>
      <c r="B138" s="38"/>
      <c r="C138" s="210" t="s">
        <v>153</v>
      </c>
      <c r="D138" s="210" t="s">
        <v>155</v>
      </c>
      <c r="E138" s="211" t="s">
        <v>351</v>
      </c>
      <c r="F138" s="212" t="s">
        <v>352</v>
      </c>
      <c r="G138" s="213" t="s">
        <v>324</v>
      </c>
      <c r="H138" s="214">
        <v>88.69</v>
      </c>
      <c r="I138" s="215"/>
      <c r="J138" s="216">
        <f>ROUND(I138*H138,2)</f>
        <v>0</v>
      </c>
      <c r="K138" s="217"/>
      <c r="L138" s="43"/>
      <c r="M138" s="218" t="s">
        <v>1</v>
      </c>
      <c r="N138" s="219" t="s">
        <v>47</v>
      </c>
      <c r="O138" s="90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153</v>
      </c>
      <c r="AT138" s="222" t="s">
        <v>155</v>
      </c>
      <c r="AU138" s="222" t="s">
        <v>90</v>
      </c>
      <c r="AY138" s="15" t="s">
        <v>154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5" t="s">
        <v>90</v>
      </c>
      <c r="BK138" s="223">
        <f>ROUND(I138*H138,2)</f>
        <v>0</v>
      </c>
      <c r="BL138" s="15" t="s">
        <v>153</v>
      </c>
      <c r="BM138" s="222" t="s">
        <v>2029</v>
      </c>
    </row>
    <row r="139" spans="1:47" s="2" customFormat="1" ht="12">
      <c r="A139" s="37"/>
      <c r="B139" s="38"/>
      <c r="C139" s="39"/>
      <c r="D139" s="224" t="s">
        <v>160</v>
      </c>
      <c r="E139" s="39"/>
      <c r="F139" s="225" t="s">
        <v>2030</v>
      </c>
      <c r="G139" s="39"/>
      <c r="H139" s="39"/>
      <c r="I139" s="226"/>
      <c r="J139" s="39"/>
      <c r="K139" s="39"/>
      <c r="L139" s="43"/>
      <c r="M139" s="227"/>
      <c r="N139" s="22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160</v>
      </c>
      <c r="AU139" s="15" t="s">
        <v>90</v>
      </c>
    </row>
    <row r="140" spans="1:51" s="13" customFormat="1" ht="12">
      <c r="A140" s="13"/>
      <c r="B140" s="239"/>
      <c r="C140" s="240"/>
      <c r="D140" s="224" t="s">
        <v>223</v>
      </c>
      <c r="E140" s="241" t="s">
        <v>345</v>
      </c>
      <c r="F140" s="242" t="s">
        <v>2031</v>
      </c>
      <c r="G140" s="240"/>
      <c r="H140" s="243">
        <v>3.69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223</v>
      </c>
      <c r="AU140" s="249" t="s">
        <v>90</v>
      </c>
      <c r="AV140" s="13" t="s">
        <v>162</v>
      </c>
      <c r="AW140" s="13" t="s">
        <v>38</v>
      </c>
      <c r="AX140" s="13" t="s">
        <v>82</v>
      </c>
      <c r="AY140" s="249" t="s">
        <v>154</v>
      </c>
    </row>
    <row r="141" spans="1:51" s="13" customFormat="1" ht="12">
      <c r="A141" s="13"/>
      <c r="B141" s="239"/>
      <c r="C141" s="240"/>
      <c r="D141" s="224" t="s">
        <v>223</v>
      </c>
      <c r="E141" s="241" t="s">
        <v>1772</v>
      </c>
      <c r="F141" s="242" t="s">
        <v>2032</v>
      </c>
      <c r="G141" s="240"/>
      <c r="H141" s="243">
        <v>85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223</v>
      </c>
      <c r="AU141" s="249" t="s">
        <v>90</v>
      </c>
      <c r="AV141" s="13" t="s">
        <v>162</v>
      </c>
      <c r="AW141" s="13" t="s">
        <v>38</v>
      </c>
      <c r="AX141" s="13" t="s">
        <v>82</v>
      </c>
      <c r="AY141" s="249" t="s">
        <v>154</v>
      </c>
    </row>
    <row r="142" spans="1:51" s="13" customFormat="1" ht="12">
      <c r="A142" s="13"/>
      <c r="B142" s="239"/>
      <c r="C142" s="240"/>
      <c r="D142" s="224" t="s">
        <v>223</v>
      </c>
      <c r="E142" s="241" t="s">
        <v>2033</v>
      </c>
      <c r="F142" s="242" t="s">
        <v>2034</v>
      </c>
      <c r="G142" s="240"/>
      <c r="H142" s="243">
        <v>88.69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223</v>
      </c>
      <c r="AU142" s="249" t="s">
        <v>90</v>
      </c>
      <c r="AV142" s="13" t="s">
        <v>162</v>
      </c>
      <c r="AW142" s="13" t="s">
        <v>38</v>
      </c>
      <c r="AX142" s="13" t="s">
        <v>90</v>
      </c>
      <c r="AY142" s="249" t="s">
        <v>154</v>
      </c>
    </row>
    <row r="143" spans="1:65" s="2" customFormat="1" ht="49.05" customHeight="1">
      <c r="A143" s="37"/>
      <c r="B143" s="38"/>
      <c r="C143" s="210" t="s">
        <v>176</v>
      </c>
      <c r="D143" s="210" t="s">
        <v>155</v>
      </c>
      <c r="E143" s="211" t="s">
        <v>2035</v>
      </c>
      <c r="F143" s="212" t="s">
        <v>2036</v>
      </c>
      <c r="G143" s="213" t="s">
        <v>324</v>
      </c>
      <c r="H143" s="214">
        <v>708</v>
      </c>
      <c r="I143" s="215"/>
      <c r="J143" s="216">
        <f>ROUND(I143*H143,2)</f>
        <v>0</v>
      </c>
      <c r="K143" s="217"/>
      <c r="L143" s="43"/>
      <c r="M143" s="218" t="s">
        <v>1</v>
      </c>
      <c r="N143" s="219" t="s">
        <v>47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153</v>
      </c>
      <c r="AT143" s="222" t="s">
        <v>155</v>
      </c>
      <c r="AU143" s="222" t="s">
        <v>90</v>
      </c>
      <c r="AY143" s="15" t="s">
        <v>154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5" t="s">
        <v>90</v>
      </c>
      <c r="BK143" s="223">
        <f>ROUND(I143*H143,2)</f>
        <v>0</v>
      </c>
      <c r="BL143" s="15" t="s">
        <v>153</v>
      </c>
      <c r="BM143" s="222" t="s">
        <v>2037</v>
      </c>
    </row>
    <row r="144" spans="1:51" s="13" customFormat="1" ht="12">
      <c r="A144" s="13"/>
      <c r="B144" s="239"/>
      <c r="C144" s="240"/>
      <c r="D144" s="224" t="s">
        <v>223</v>
      </c>
      <c r="E144" s="241" t="s">
        <v>1776</v>
      </c>
      <c r="F144" s="242" t="s">
        <v>2038</v>
      </c>
      <c r="G144" s="240"/>
      <c r="H144" s="243">
        <v>708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223</v>
      </c>
      <c r="AU144" s="249" t="s">
        <v>90</v>
      </c>
      <c r="AV144" s="13" t="s">
        <v>162</v>
      </c>
      <c r="AW144" s="13" t="s">
        <v>38</v>
      </c>
      <c r="AX144" s="13" t="s">
        <v>90</v>
      </c>
      <c r="AY144" s="249" t="s">
        <v>154</v>
      </c>
    </row>
    <row r="145" spans="1:65" s="2" customFormat="1" ht="49.05" customHeight="1">
      <c r="A145" s="37"/>
      <c r="B145" s="38"/>
      <c r="C145" s="210" t="s">
        <v>181</v>
      </c>
      <c r="D145" s="210" t="s">
        <v>155</v>
      </c>
      <c r="E145" s="211" t="s">
        <v>2039</v>
      </c>
      <c r="F145" s="212" t="s">
        <v>2040</v>
      </c>
      <c r="G145" s="213" t="s">
        <v>324</v>
      </c>
      <c r="H145" s="214">
        <v>793</v>
      </c>
      <c r="I145" s="215"/>
      <c r="J145" s="216">
        <f>ROUND(I145*H145,2)</f>
        <v>0</v>
      </c>
      <c r="K145" s="217"/>
      <c r="L145" s="43"/>
      <c r="M145" s="218" t="s">
        <v>1</v>
      </c>
      <c r="N145" s="219" t="s">
        <v>47</v>
      </c>
      <c r="O145" s="90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153</v>
      </c>
      <c r="AT145" s="222" t="s">
        <v>155</v>
      </c>
      <c r="AU145" s="222" t="s">
        <v>90</v>
      </c>
      <c r="AY145" s="15" t="s">
        <v>154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5" t="s">
        <v>90</v>
      </c>
      <c r="BK145" s="223">
        <f>ROUND(I145*H145,2)</f>
        <v>0</v>
      </c>
      <c r="BL145" s="15" t="s">
        <v>153</v>
      </c>
      <c r="BM145" s="222" t="s">
        <v>2041</v>
      </c>
    </row>
    <row r="146" spans="1:47" s="2" customFormat="1" ht="12">
      <c r="A146" s="37"/>
      <c r="B146" s="38"/>
      <c r="C146" s="39"/>
      <c r="D146" s="224" t="s">
        <v>160</v>
      </c>
      <c r="E146" s="39"/>
      <c r="F146" s="225" t="s">
        <v>2042</v>
      </c>
      <c r="G146" s="39"/>
      <c r="H146" s="39"/>
      <c r="I146" s="226"/>
      <c r="J146" s="39"/>
      <c r="K146" s="39"/>
      <c r="L146" s="43"/>
      <c r="M146" s="227"/>
      <c r="N146" s="22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5" t="s">
        <v>160</v>
      </c>
      <c r="AU146" s="15" t="s">
        <v>90</v>
      </c>
    </row>
    <row r="147" spans="1:51" s="13" customFormat="1" ht="12">
      <c r="A147" s="13"/>
      <c r="B147" s="239"/>
      <c r="C147" s="240"/>
      <c r="D147" s="224" t="s">
        <v>223</v>
      </c>
      <c r="E147" s="241" t="s">
        <v>356</v>
      </c>
      <c r="F147" s="242" t="s">
        <v>2043</v>
      </c>
      <c r="G147" s="240"/>
      <c r="H147" s="243">
        <v>793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223</v>
      </c>
      <c r="AU147" s="249" t="s">
        <v>90</v>
      </c>
      <c r="AV147" s="13" t="s">
        <v>162</v>
      </c>
      <c r="AW147" s="13" t="s">
        <v>38</v>
      </c>
      <c r="AX147" s="13" t="s">
        <v>90</v>
      </c>
      <c r="AY147" s="249" t="s">
        <v>154</v>
      </c>
    </row>
    <row r="148" spans="1:65" s="2" customFormat="1" ht="49.05" customHeight="1">
      <c r="A148" s="37"/>
      <c r="B148" s="38"/>
      <c r="C148" s="210" t="s">
        <v>185</v>
      </c>
      <c r="D148" s="210" t="s">
        <v>155</v>
      </c>
      <c r="E148" s="211" t="s">
        <v>2044</v>
      </c>
      <c r="F148" s="212" t="s">
        <v>2045</v>
      </c>
      <c r="G148" s="213" t="s">
        <v>324</v>
      </c>
      <c r="H148" s="214">
        <v>396.5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47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153</v>
      </c>
      <c r="AT148" s="222" t="s">
        <v>155</v>
      </c>
      <c r="AU148" s="222" t="s">
        <v>90</v>
      </c>
      <c r="AY148" s="15" t="s">
        <v>154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5" t="s">
        <v>90</v>
      </c>
      <c r="BK148" s="223">
        <f>ROUND(I148*H148,2)</f>
        <v>0</v>
      </c>
      <c r="BL148" s="15" t="s">
        <v>153</v>
      </c>
      <c r="BM148" s="222" t="s">
        <v>2046</v>
      </c>
    </row>
    <row r="149" spans="1:47" s="2" customFormat="1" ht="12">
      <c r="A149" s="37"/>
      <c r="B149" s="38"/>
      <c r="C149" s="39"/>
      <c r="D149" s="224" t="s">
        <v>160</v>
      </c>
      <c r="E149" s="39"/>
      <c r="F149" s="225" t="s">
        <v>374</v>
      </c>
      <c r="G149" s="39"/>
      <c r="H149" s="39"/>
      <c r="I149" s="226"/>
      <c r="J149" s="39"/>
      <c r="K149" s="39"/>
      <c r="L149" s="43"/>
      <c r="M149" s="227"/>
      <c r="N149" s="22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5" t="s">
        <v>160</v>
      </c>
      <c r="AU149" s="15" t="s">
        <v>90</v>
      </c>
    </row>
    <row r="150" spans="1:51" s="13" customFormat="1" ht="12">
      <c r="A150" s="13"/>
      <c r="B150" s="239"/>
      <c r="C150" s="240"/>
      <c r="D150" s="224" t="s">
        <v>223</v>
      </c>
      <c r="E150" s="241" t="s">
        <v>365</v>
      </c>
      <c r="F150" s="242" t="s">
        <v>2047</v>
      </c>
      <c r="G150" s="240"/>
      <c r="H150" s="243">
        <v>396.5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223</v>
      </c>
      <c r="AU150" s="249" t="s">
        <v>90</v>
      </c>
      <c r="AV150" s="13" t="s">
        <v>162</v>
      </c>
      <c r="AW150" s="13" t="s">
        <v>38</v>
      </c>
      <c r="AX150" s="13" t="s">
        <v>90</v>
      </c>
      <c r="AY150" s="249" t="s">
        <v>154</v>
      </c>
    </row>
    <row r="151" spans="1:65" s="2" customFormat="1" ht="37.8" customHeight="1">
      <c r="A151" s="37"/>
      <c r="B151" s="38"/>
      <c r="C151" s="210" t="s">
        <v>192</v>
      </c>
      <c r="D151" s="210" t="s">
        <v>155</v>
      </c>
      <c r="E151" s="211" t="s">
        <v>2048</v>
      </c>
      <c r="F151" s="212" t="s">
        <v>2049</v>
      </c>
      <c r="G151" s="213" t="s">
        <v>324</v>
      </c>
      <c r="H151" s="214">
        <v>2704</v>
      </c>
      <c r="I151" s="215"/>
      <c r="J151" s="216">
        <f>ROUND(I151*H151,2)</f>
        <v>0</v>
      </c>
      <c r="K151" s="217"/>
      <c r="L151" s="43"/>
      <c r="M151" s="218" t="s">
        <v>1</v>
      </c>
      <c r="N151" s="219" t="s">
        <v>47</v>
      </c>
      <c r="O151" s="90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2" t="s">
        <v>153</v>
      </c>
      <c r="AT151" s="222" t="s">
        <v>155</v>
      </c>
      <c r="AU151" s="222" t="s">
        <v>90</v>
      </c>
      <c r="AY151" s="15" t="s">
        <v>154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5" t="s">
        <v>90</v>
      </c>
      <c r="BK151" s="223">
        <f>ROUND(I151*H151,2)</f>
        <v>0</v>
      </c>
      <c r="BL151" s="15" t="s">
        <v>153</v>
      </c>
      <c r="BM151" s="222" t="s">
        <v>2050</v>
      </c>
    </row>
    <row r="152" spans="1:51" s="13" customFormat="1" ht="12">
      <c r="A152" s="13"/>
      <c r="B152" s="239"/>
      <c r="C152" s="240"/>
      <c r="D152" s="224" t="s">
        <v>223</v>
      </c>
      <c r="E152" s="241" t="s">
        <v>1788</v>
      </c>
      <c r="F152" s="242" t="s">
        <v>2051</v>
      </c>
      <c r="G152" s="240"/>
      <c r="H152" s="243">
        <v>2704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223</v>
      </c>
      <c r="AU152" s="249" t="s">
        <v>90</v>
      </c>
      <c r="AV152" s="13" t="s">
        <v>162</v>
      </c>
      <c r="AW152" s="13" t="s">
        <v>38</v>
      </c>
      <c r="AX152" s="13" t="s">
        <v>90</v>
      </c>
      <c r="AY152" s="249" t="s">
        <v>154</v>
      </c>
    </row>
    <row r="153" spans="1:65" s="2" customFormat="1" ht="49.05" customHeight="1">
      <c r="A153" s="37"/>
      <c r="B153" s="38"/>
      <c r="C153" s="210" t="s">
        <v>197</v>
      </c>
      <c r="D153" s="210" t="s">
        <v>155</v>
      </c>
      <c r="E153" s="211" t="s">
        <v>2052</v>
      </c>
      <c r="F153" s="212" t="s">
        <v>2053</v>
      </c>
      <c r="G153" s="213" t="s">
        <v>324</v>
      </c>
      <c r="H153" s="214">
        <v>793</v>
      </c>
      <c r="I153" s="215"/>
      <c r="J153" s="216">
        <f>ROUND(I153*H153,2)</f>
        <v>0</v>
      </c>
      <c r="K153" s="217"/>
      <c r="L153" s="43"/>
      <c r="M153" s="218" t="s">
        <v>1</v>
      </c>
      <c r="N153" s="219" t="s">
        <v>47</v>
      </c>
      <c r="O153" s="90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153</v>
      </c>
      <c r="AT153" s="222" t="s">
        <v>155</v>
      </c>
      <c r="AU153" s="222" t="s">
        <v>90</v>
      </c>
      <c r="AY153" s="15" t="s">
        <v>154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5" t="s">
        <v>90</v>
      </c>
      <c r="BK153" s="223">
        <f>ROUND(I153*H153,2)</f>
        <v>0</v>
      </c>
      <c r="BL153" s="15" t="s">
        <v>153</v>
      </c>
      <c r="BM153" s="222" t="s">
        <v>2054</v>
      </c>
    </row>
    <row r="154" spans="1:47" s="2" customFormat="1" ht="12">
      <c r="A154" s="37"/>
      <c r="B154" s="38"/>
      <c r="C154" s="39"/>
      <c r="D154" s="224" t="s">
        <v>160</v>
      </c>
      <c r="E154" s="39"/>
      <c r="F154" s="225" t="s">
        <v>2055</v>
      </c>
      <c r="G154" s="39"/>
      <c r="H154" s="39"/>
      <c r="I154" s="226"/>
      <c r="J154" s="39"/>
      <c r="K154" s="39"/>
      <c r="L154" s="43"/>
      <c r="M154" s="227"/>
      <c r="N154" s="22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160</v>
      </c>
      <c r="AU154" s="15" t="s">
        <v>90</v>
      </c>
    </row>
    <row r="155" spans="1:51" s="13" customFormat="1" ht="12">
      <c r="A155" s="13"/>
      <c r="B155" s="239"/>
      <c r="C155" s="240"/>
      <c r="D155" s="224" t="s">
        <v>223</v>
      </c>
      <c r="E155" s="241" t="s">
        <v>375</v>
      </c>
      <c r="F155" s="242" t="s">
        <v>2043</v>
      </c>
      <c r="G155" s="240"/>
      <c r="H155" s="243">
        <v>793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223</v>
      </c>
      <c r="AU155" s="249" t="s">
        <v>90</v>
      </c>
      <c r="AV155" s="13" t="s">
        <v>162</v>
      </c>
      <c r="AW155" s="13" t="s">
        <v>38</v>
      </c>
      <c r="AX155" s="13" t="s">
        <v>90</v>
      </c>
      <c r="AY155" s="249" t="s">
        <v>154</v>
      </c>
    </row>
    <row r="156" spans="1:65" s="2" customFormat="1" ht="49.05" customHeight="1">
      <c r="A156" s="37"/>
      <c r="B156" s="38"/>
      <c r="C156" s="210" t="s">
        <v>201</v>
      </c>
      <c r="D156" s="210" t="s">
        <v>155</v>
      </c>
      <c r="E156" s="211" t="s">
        <v>2056</v>
      </c>
      <c r="F156" s="212" t="s">
        <v>2057</v>
      </c>
      <c r="G156" s="213" t="s">
        <v>324</v>
      </c>
      <c r="H156" s="214">
        <v>555.1</v>
      </c>
      <c r="I156" s="215"/>
      <c r="J156" s="216">
        <f>ROUND(I156*H156,2)</f>
        <v>0</v>
      </c>
      <c r="K156" s="217"/>
      <c r="L156" s="43"/>
      <c r="M156" s="218" t="s">
        <v>1</v>
      </c>
      <c r="N156" s="219" t="s">
        <v>47</v>
      </c>
      <c r="O156" s="90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2" t="s">
        <v>153</v>
      </c>
      <c r="AT156" s="222" t="s">
        <v>155</v>
      </c>
      <c r="AU156" s="222" t="s">
        <v>90</v>
      </c>
      <c r="AY156" s="15" t="s">
        <v>154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5" t="s">
        <v>90</v>
      </c>
      <c r="BK156" s="223">
        <f>ROUND(I156*H156,2)</f>
        <v>0</v>
      </c>
      <c r="BL156" s="15" t="s">
        <v>153</v>
      </c>
      <c r="BM156" s="222" t="s">
        <v>2058</v>
      </c>
    </row>
    <row r="157" spans="1:47" s="2" customFormat="1" ht="12">
      <c r="A157" s="37"/>
      <c r="B157" s="38"/>
      <c r="C157" s="39"/>
      <c r="D157" s="224" t="s">
        <v>160</v>
      </c>
      <c r="E157" s="39"/>
      <c r="F157" s="225" t="s">
        <v>388</v>
      </c>
      <c r="G157" s="39"/>
      <c r="H157" s="39"/>
      <c r="I157" s="226"/>
      <c r="J157" s="39"/>
      <c r="K157" s="39"/>
      <c r="L157" s="43"/>
      <c r="M157" s="227"/>
      <c r="N157" s="22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160</v>
      </c>
      <c r="AU157" s="15" t="s">
        <v>90</v>
      </c>
    </row>
    <row r="158" spans="1:51" s="13" customFormat="1" ht="12">
      <c r="A158" s="13"/>
      <c r="B158" s="239"/>
      <c r="C158" s="240"/>
      <c r="D158" s="224" t="s">
        <v>223</v>
      </c>
      <c r="E158" s="241" t="s">
        <v>381</v>
      </c>
      <c r="F158" s="242" t="s">
        <v>2059</v>
      </c>
      <c r="G158" s="240"/>
      <c r="H158" s="243">
        <v>555.1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223</v>
      </c>
      <c r="AU158" s="249" t="s">
        <v>90</v>
      </c>
      <c r="AV158" s="13" t="s">
        <v>162</v>
      </c>
      <c r="AW158" s="13" t="s">
        <v>38</v>
      </c>
      <c r="AX158" s="13" t="s">
        <v>90</v>
      </c>
      <c r="AY158" s="249" t="s">
        <v>154</v>
      </c>
    </row>
    <row r="159" spans="1:65" s="2" customFormat="1" ht="49.05" customHeight="1">
      <c r="A159" s="37"/>
      <c r="B159" s="38"/>
      <c r="C159" s="210" t="s">
        <v>207</v>
      </c>
      <c r="D159" s="210" t="s">
        <v>155</v>
      </c>
      <c r="E159" s="211" t="s">
        <v>2060</v>
      </c>
      <c r="F159" s="212" t="s">
        <v>2061</v>
      </c>
      <c r="G159" s="213" t="s">
        <v>324</v>
      </c>
      <c r="H159" s="214">
        <v>4.5</v>
      </c>
      <c r="I159" s="215"/>
      <c r="J159" s="216">
        <f>ROUND(I159*H159,2)</f>
        <v>0</v>
      </c>
      <c r="K159" s="217"/>
      <c r="L159" s="43"/>
      <c r="M159" s="218" t="s">
        <v>1</v>
      </c>
      <c r="N159" s="219" t="s">
        <v>47</v>
      </c>
      <c r="O159" s="90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2" t="s">
        <v>153</v>
      </c>
      <c r="AT159" s="222" t="s">
        <v>155</v>
      </c>
      <c r="AU159" s="222" t="s">
        <v>90</v>
      </c>
      <c r="AY159" s="15" t="s">
        <v>154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5" t="s">
        <v>90</v>
      </c>
      <c r="BK159" s="223">
        <f>ROUND(I159*H159,2)</f>
        <v>0</v>
      </c>
      <c r="BL159" s="15" t="s">
        <v>153</v>
      </c>
      <c r="BM159" s="222" t="s">
        <v>2062</v>
      </c>
    </row>
    <row r="160" spans="1:47" s="2" customFormat="1" ht="12">
      <c r="A160" s="37"/>
      <c r="B160" s="38"/>
      <c r="C160" s="39"/>
      <c r="D160" s="224" t="s">
        <v>160</v>
      </c>
      <c r="E160" s="39"/>
      <c r="F160" s="225" t="s">
        <v>2063</v>
      </c>
      <c r="G160" s="39"/>
      <c r="H160" s="39"/>
      <c r="I160" s="226"/>
      <c r="J160" s="39"/>
      <c r="K160" s="39"/>
      <c r="L160" s="43"/>
      <c r="M160" s="227"/>
      <c r="N160" s="22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160</v>
      </c>
      <c r="AU160" s="15" t="s">
        <v>90</v>
      </c>
    </row>
    <row r="161" spans="1:65" s="2" customFormat="1" ht="37.8" customHeight="1">
      <c r="A161" s="37"/>
      <c r="B161" s="38"/>
      <c r="C161" s="210" t="s">
        <v>212</v>
      </c>
      <c r="D161" s="210" t="s">
        <v>155</v>
      </c>
      <c r="E161" s="211" t="s">
        <v>391</v>
      </c>
      <c r="F161" s="212" t="s">
        <v>392</v>
      </c>
      <c r="G161" s="213" t="s">
        <v>324</v>
      </c>
      <c r="H161" s="214">
        <v>77.084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47</v>
      </c>
      <c r="O161" s="90"/>
      <c r="P161" s="220">
        <f>O161*H161</f>
        <v>0</v>
      </c>
      <c r="Q161" s="220">
        <v>0</v>
      </c>
      <c r="R161" s="220">
        <f>Q161*H161</f>
        <v>0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153</v>
      </c>
      <c r="AT161" s="222" t="s">
        <v>155</v>
      </c>
      <c r="AU161" s="222" t="s">
        <v>90</v>
      </c>
      <c r="AY161" s="15" t="s">
        <v>154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5" t="s">
        <v>90</v>
      </c>
      <c r="BK161" s="223">
        <f>ROUND(I161*H161,2)</f>
        <v>0</v>
      </c>
      <c r="BL161" s="15" t="s">
        <v>153</v>
      </c>
      <c r="BM161" s="222" t="s">
        <v>2064</v>
      </c>
    </row>
    <row r="162" spans="1:51" s="13" customFormat="1" ht="12">
      <c r="A162" s="13"/>
      <c r="B162" s="239"/>
      <c r="C162" s="240"/>
      <c r="D162" s="224" t="s">
        <v>223</v>
      </c>
      <c r="E162" s="241" t="s">
        <v>395</v>
      </c>
      <c r="F162" s="242" t="s">
        <v>2065</v>
      </c>
      <c r="G162" s="240"/>
      <c r="H162" s="243">
        <v>54.376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223</v>
      </c>
      <c r="AU162" s="249" t="s">
        <v>90</v>
      </c>
      <c r="AV162" s="13" t="s">
        <v>162</v>
      </c>
      <c r="AW162" s="13" t="s">
        <v>38</v>
      </c>
      <c r="AX162" s="13" t="s">
        <v>82</v>
      </c>
      <c r="AY162" s="249" t="s">
        <v>154</v>
      </c>
    </row>
    <row r="163" spans="1:51" s="13" customFormat="1" ht="12">
      <c r="A163" s="13"/>
      <c r="B163" s="239"/>
      <c r="C163" s="240"/>
      <c r="D163" s="224" t="s">
        <v>223</v>
      </c>
      <c r="E163" s="241" t="s">
        <v>397</v>
      </c>
      <c r="F163" s="242" t="s">
        <v>2066</v>
      </c>
      <c r="G163" s="240"/>
      <c r="H163" s="243">
        <v>22.708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223</v>
      </c>
      <c r="AU163" s="249" t="s">
        <v>90</v>
      </c>
      <c r="AV163" s="13" t="s">
        <v>162</v>
      </c>
      <c r="AW163" s="13" t="s">
        <v>38</v>
      </c>
      <c r="AX163" s="13" t="s">
        <v>82</v>
      </c>
      <c r="AY163" s="249" t="s">
        <v>154</v>
      </c>
    </row>
    <row r="164" spans="1:51" s="13" customFormat="1" ht="12">
      <c r="A164" s="13"/>
      <c r="B164" s="239"/>
      <c r="C164" s="240"/>
      <c r="D164" s="224" t="s">
        <v>223</v>
      </c>
      <c r="E164" s="241" t="s">
        <v>2067</v>
      </c>
      <c r="F164" s="242" t="s">
        <v>2068</v>
      </c>
      <c r="G164" s="240"/>
      <c r="H164" s="243">
        <v>77.084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223</v>
      </c>
      <c r="AU164" s="249" t="s">
        <v>90</v>
      </c>
      <c r="AV164" s="13" t="s">
        <v>162</v>
      </c>
      <c r="AW164" s="13" t="s">
        <v>38</v>
      </c>
      <c r="AX164" s="13" t="s">
        <v>90</v>
      </c>
      <c r="AY164" s="249" t="s">
        <v>154</v>
      </c>
    </row>
    <row r="165" spans="1:65" s="2" customFormat="1" ht="49.05" customHeight="1">
      <c r="A165" s="37"/>
      <c r="B165" s="38"/>
      <c r="C165" s="210" t="s">
        <v>217</v>
      </c>
      <c r="D165" s="210" t="s">
        <v>155</v>
      </c>
      <c r="E165" s="211" t="s">
        <v>399</v>
      </c>
      <c r="F165" s="212" t="s">
        <v>400</v>
      </c>
      <c r="G165" s="213" t="s">
        <v>324</v>
      </c>
      <c r="H165" s="214">
        <v>53.959</v>
      </c>
      <c r="I165" s="215"/>
      <c r="J165" s="216">
        <f>ROUND(I165*H165,2)</f>
        <v>0</v>
      </c>
      <c r="K165" s="217"/>
      <c r="L165" s="43"/>
      <c r="M165" s="218" t="s">
        <v>1</v>
      </c>
      <c r="N165" s="219" t="s">
        <v>47</v>
      </c>
      <c r="O165" s="90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2" t="s">
        <v>153</v>
      </c>
      <c r="AT165" s="222" t="s">
        <v>155</v>
      </c>
      <c r="AU165" s="222" t="s">
        <v>90</v>
      </c>
      <c r="AY165" s="15" t="s">
        <v>154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5" t="s">
        <v>90</v>
      </c>
      <c r="BK165" s="223">
        <f>ROUND(I165*H165,2)</f>
        <v>0</v>
      </c>
      <c r="BL165" s="15" t="s">
        <v>153</v>
      </c>
      <c r="BM165" s="222" t="s">
        <v>2069</v>
      </c>
    </row>
    <row r="166" spans="1:47" s="2" customFormat="1" ht="12">
      <c r="A166" s="37"/>
      <c r="B166" s="38"/>
      <c r="C166" s="39"/>
      <c r="D166" s="224" t="s">
        <v>160</v>
      </c>
      <c r="E166" s="39"/>
      <c r="F166" s="225" t="s">
        <v>402</v>
      </c>
      <c r="G166" s="39"/>
      <c r="H166" s="39"/>
      <c r="I166" s="226"/>
      <c r="J166" s="39"/>
      <c r="K166" s="39"/>
      <c r="L166" s="43"/>
      <c r="M166" s="227"/>
      <c r="N166" s="22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160</v>
      </c>
      <c r="AU166" s="15" t="s">
        <v>90</v>
      </c>
    </row>
    <row r="167" spans="1:51" s="13" customFormat="1" ht="12">
      <c r="A167" s="13"/>
      <c r="B167" s="239"/>
      <c r="C167" s="240"/>
      <c r="D167" s="224" t="s">
        <v>223</v>
      </c>
      <c r="E167" s="241" t="s">
        <v>225</v>
      </c>
      <c r="F167" s="242" t="s">
        <v>2070</v>
      </c>
      <c r="G167" s="240"/>
      <c r="H167" s="243">
        <v>53.959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223</v>
      </c>
      <c r="AU167" s="249" t="s">
        <v>90</v>
      </c>
      <c r="AV167" s="13" t="s">
        <v>162</v>
      </c>
      <c r="AW167" s="13" t="s">
        <v>38</v>
      </c>
      <c r="AX167" s="13" t="s">
        <v>90</v>
      </c>
      <c r="AY167" s="249" t="s">
        <v>154</v>
      </c>
    </row>
    <row r="168" spans="1:65" s="2" customFormat="1" ht="37.8" customHeight="1">
      <c r="A168" s="37"/>
      <c r="B168" s="38"/>
      <c r="C168" s="210" t="s">
        <v>227</v>
      </c>
      <c r="D168" s="210" t="s">
        <v>155</v>
      </c>
      <c r="E168" s="211" t="s">
        <v>404</v>
      </c>
      <c r="F168" s="212" t="s">
        <v>405</v>
      </c>
      <c r="G168" s="213" t="s">
        <v>324</v>
      </c>
      <c r="H168" s="214">
        <v>33.036</v>
      </c>
      <c r="I168" s="215"/>
      <c r="J168" s="216">
        <f>ROUND(I168*H168,2)</f>
        <v>0</v>
      </c>
      <c r="K168" s="217"/>
      <c r="L168" s="43"/>
      <c r="M168" s="218" t="s">
        <v>1</v>
      </c>
      <c r="N168" s="219" t="s">
        <v>47</v>
      </c>
      <c r="O168" s="90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153</v>
      </c>
      <c r="AT168" s="222" t="s">
        <v>155</v>
      </c>
      <c r="AU168" s="222" t="s">
        <v>90</v>
      </c>
      <c r="AY168" s="15" t="s">
        <v>154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5" t="s">
        <v>90</v>
      </c>
      <c r="BK168" s="223">
        <f>ROUND(I168*H168,2)</f>
        <v>0</v>
      </c>
      <c r="BL168" s="15" t="s">
        <v>153</v>
      </c>
      <c r="BM168" s="222" t="s">
        <v>2071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233</v>
      </c>
      <c r="F169" s="242" t="s">
        <v>2072</v>
      </c>
      <c r="G169" s="240"/>
      <c r="H169" s="243">
        <v>23.304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82</v>
      </c>
      <c r="AY169" s="249" t="s">
        <v>154</v>
      </c>
    </row>
    <row r="170" spans="1:51" s="13" customFormat="1" ht="12">
      <c r="A170" s="13"/>
      <c r="B170" s="239"/>
      <c r="C170" s="240"/>
      <c r="D170" s="224" t="s">
        <v>223</v>
      </c>
      <c r="E170" s="241" t="s">
        <v>237</v>
      </c>
      <c r="F170" s="242" t="s">
        <v>2073</v>
      </c>
      <c r="G170" s="240"/>
      <c r="H170" s="243">
        <v>9.732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223</v>
      </c>
      <c r="AU170" s="249" t="s">
        <v>90</v>
      </c>
      <c r="AV170" s="13" t="s">
        <v>162</v>
      </c>
      <c r="AW170" s="13" t="s">
        <v>38</v>
      </c>
      <c r="AX170" s="13" t="s">
        <v>82</v>
      </c>
      <c r="AY170" s="249" t="s">
        <v>154</v>
      </c>
    </row>
    <row r="171" spans="1:51" s="13" customFormat="1" ht="12">
      <c r="A171" s="13"/>
      <c r="B171" s="239"/>
      <c r="C171" s="240"/>
      <c r="D171" s="224" t="s">
        <v>223</v>
      </c>
      <c r="E171" s="241" t="s">
        <v>240</v>
      </c>
      <c r="F171" s="242" t="s">
        <v>2074</v>
      </c>
      <c r="G171" s="240"/>
      <c r="H171" s="243">
        <v>33.036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223</v>
      </c>
      <c r="AU171" s="249" t="s">
        <v>90</v>
      </c>
      <c r="AV171" s="13" t="s">
        <v>162</v>
      </c>
      <c r="AW171" s="13" t="s">
        <v>38</v>
      </c>
      <c r="AX171" s="13" t="s">
        <v>90</v>
      </c>
      <c r="AY171" s="249" t="s">
        <v>154</v>
      </c>
    </row>
    <row r="172" spans="1:65" s="2" customFormat="1" ht="49.05" customHeight="1">
      <c r="A172" s="37"/>
      <c r="B172" s="38"/>
      <c r="C172" s="210" t="s">
        <v>8</v>
      </c>
      <c r="D172" s="210" t="s">
        <v>155</v>
      </c>
      <c r="E172" s="211" t="s">
        <v>410</v>
      </c>
      <c r="F172" s="212" t="s">
        <v>411</v>
      </c>
      <c r="G172" s="213" t="s">
        <v>324</v>
      </c>
      <c r="H172" s="214">
        <v>23.125</v>
      </c>
      <c r="I172" s="215"/>
      <c r="J172" s="216">
        <f>ROUND(I172*H172,2)</f>
        <v>0</v>
      </c>
      <c r="K172" s="217"/>
      <c r="L172" s="43"/>
      <c r="M172" s="218" t="s">
        <v>1</v>
      </c>
      <c r="N172" s="219" t="s">
        <v>47</v>
      </c>
      <c r="O172" s="90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153</v>
      </c>
      <c r="AT172" s="222" t="s">
        <v>155</v>
      </c>
      <c r="AU172" s="222" t="s">
        <v>90</v>
      </c>
      <c r="AY172" s="15" t="s">
        <v>154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5" t="s">
        <v>90</v>
      </c>
      <c r="BK172" s="223">
        <f>ROUND(I172*H172,2)</f>
        <v>0</v>
      </c>
      <c r="BL172" s="15" t="s">
        <v>153</v>
      </c>
      <c r="BM172" s="222" t="s">
        <v>2075</v>
      </c>
    </row>
    <row r="173" spans="1:51" s="13" customFormat="1" ht="12">
      <c r="A173" s="13"/>
      <c r="B173" s="239"/>
      <c r="C173" s="240"/>
      <c r="D173" s="224" t="s">
        <v>223</v>
      </c>
      <c r="E173" s="241" t="s">
        <v>256</v>
      </c>
      <c r="F173" s="242" t="s">
        <v>2076</v>
      </c>
      <c r="G173" s="240"/>
      <c r="H173" s="243">
        <v>23.125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223</v>
      </c>
      <c r="AU173" s="249" t="s">
        <v>90</v>
      </c>
      <c r="AV173" s="13" t="s">
        <v>162</v>
      </c>
      <c r="AW173" s="13" t="s">
        <v>38</v>
      </c>
      <c r="AX173" s="13" t="s">
        <v>90</v>
      </c>
      <c r="AY173" s="249" t="s">
        <v>154</v>
      </c>
    </row>
    <row r="174" spans="1:65" s="2" customFormat="1" ht="49.05" customHeight="1">
      <c r="A174" s="37"/>
      <c r="B174" s="38"/>
      <c r="C174" s="210" t="s">
        <v>260</v>
      </c>
      <c r="D174" s="210" t="s">
        <v>155</v>
      </c>
      <c r="E174" s="211" t="s">
        <v>420</v>
      </c>
      <c r="F174" s="212" t="s">
        <v>421</v>
      </c>
      <c r="G174" s="213" t="s">
        <v>324</v>
      </c>
      <c r="H174" s="214">
        <v>4400.12</v>
      </c>
      <c r="I174" s="215"/>
      <c r="J174" s="216">
        <f>ROUND(I174*H174,2)</f>
        <v>0</v>
      </c>
      <c r="K174" s="217"/>
      <c r="L174" s="43"/>
      <c r="M174" s="218" t="s">
        <v>1</v>
      </c>
      <c r="N174" s="219" t="s">
        <v>47</v>
      </c>
      <c r="O174" s="90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153</v>
      </c>
      <c r="AT174" s="222" t="s">
        <v>155</v>
      </c>
      <c r="AU174" s="222" t="s">
        <v>90</v>
      </c>
      <c r="AY174" s="15" t="s">
        <v>154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5" t="s">
        <v>90</v>
      </c>
      <c r="BK174" s="223">
        <f>ROUND(I174*H174,2)</f>
        <v>0</v>
      </c>
      <c r="BL174" s="15" t="s">
        <v>153</v>
      </c>
      <c r="BM174" s="222" t="s">
        <v>2077</v>
      </c>
    </row>
    <row r="175" spans="1:47" s="2" customFormat="1" ht="12">
      <c r="A175" s="37"/>
      <c r="B175" s="38"/>
      <c r="C175" s="39"/>
      <c r="D175" s="224" t="s">
        <v>160</v>
      </c>
      <c r="E175" s="39"/>
      <c r="F175" s="225" t="s">
        <v>2078</v>
      </c>
      <c r="G175" s="39"/>
      <c r="H175" s="39"/>
      <c r="I175" s="226"/>
      <c r="J175" s="39"/>
      <c r="K175" s="39"/>
      <c r="L175" s="43"/>
      <c r="M175" s="227"/>
      <c r="N175" s="22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160</v>
      </c>
      <c r="AU175" s="15" t="s">
        <v>90</v>
      </c>
    </row>
    <row r="176" spans="1:51" s="13" customFormat="1" ht="12">
      <c r="A176" s="13"/>
      <c r="B176" s="239"/>
      <c r="C176" s="240"/>
      <c r="D176" s="224" t="s">
        <v>223</v>
      </c>
      <c r="E176" s="241" t="s">
        <v>418</v>
      </c>
      <c r="F176" s="242" t="s">
        <v>2079</v>
      </c>
      <c r="G176" s="240"/>
      <c r="H176" s="243">
        <v>32.44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223</v>
      </c>
      <c r="AU176" s="249" t="s">
        <v>90</v>
      </c>
      <c r="AV176" s="13" t="s">
        <v>162</v>
      </c>
      <c r="AW176" s="13" t="s">
        <v>38</v>
      </c>
      <c r="AX176" s="13" t="s">
        <v>82</v>
      </c>
      <c r="AY176" s="249" t="s">
        <v>154</v>
      </c>
    </row>
    <row r="177" spans="1:51" s="13" customFormat="1" ht="12">
      <c r="A177" s="13"/>
      <c r="B177" s="239"/>
      <c r="C177" s="240"/>
      <c r="D177" s="224" t="s">
        <v>223</v>
      </c>
      <c r="E177" s="241" t="s">
        <v>2080</v>
      </c>
      <c r="F177" s="242" t="s">
        <v>2081</v>
      </c>
      <c r="G177" s="240"/>
      <c r="H177" s="243">
        <v>77.68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223</v>
      </c>
      <c r="AU177" s="249" t="s">
        <v>90</v>
      </c>
      <c r="AV177" s="13" t="s">
        <v>162</v>
      </c>
      <c r="AW177" s="13" t="s">
        <v>38</v>
      </c>
      <c r="AX177" s="13" t="s">
        <v>82</v>
      </c>
      <c r="AY177" s="249" t="s">
        <v>154</v>
      </c>
    </row>
    <row r="178" spans="1:51" s="13" customFormat="1" ht="12">
      <c r="A178" s="13"/>
      <c r="B178" s="239"/>
      <c r="C178" s="240"/>
      <c r="D178" s="224" t="s">
        <v>223</v>
      </c>
      <c r="E178" s="241" t="s">
        <v>2082</v>
      </c>
      <c r="F178" s="242" t="s">
        <v>2083</v>
      </c>
      <c r="G178" s="240"/>
      <c r="H178" s="243">
        <v>1586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223</v>
      </c>
      <c r="AU178" s="249" t="s">
        <v>90</v>
      </c>
      <c r="AV178" s="13" t="s">
        <v>162</v>
      </c>
      <c r="AW178" s="13" t="s">
        <v>38</v>
      </c>
      <c r="AX178" s="13" t="s">
        <v>82</v>
      </c>
      <c r="AY178" s="249" t="s">
        <v>154</v>
      </c>
    </row>
    <row r="179" spans="1:51" s="13" customFormat="1" ht="12">
      <c r="A179" s="13"/>
      <c r="B179" s="239"/>
      <c r="C179" s="240"/>
      <c r="D179" s="224" t="s">
        <v>223</v>
      </c>
      <c r="E179" s="241" t="s">
        <v>2084</v>
      </c>
      <c r="F179" s="242" t="s">
        <v>2085</v>
      </c>
      <c r="G179" s="240"/>
      <c r="H179" s="243">
        <v>2704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223</v>
      </c>
      <c r="AU179" s="249" t="s">
        <v>90</v>
      </c>
      <c r="AV179" s="13" t="s">
        <v>162</v>
      </c>
      <c r="AW179" s="13" t="s">
        <v>38</v>
      </c>
      <c r="AX179" s="13" t="s">
        <v>82</v>
      </c>
      <c r="AY179" s="249" t="s">
        <v>154</v>
      </c>
    </row>
    <row r="180" spans="1:51" s="13" customFormat="1" ht="12">
      <c r="A180" s="13"/>
      <c r="B180" s="239"/>
      <c r="C180" s="240"/>
      <c r="D180" s="224" t="s">
        <v>223</v>
      </c>
      <c r="E180" s="241" t="s">
        <v>2086</v>
      </c>
      <c r="F180" s="242" t="s">
        <v>2087</v>
      </c>
      <c r="G180" s="240"/>
      <c r="H180" s="243">
        <v>4400.12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223</v>
      </c>
      <c r="AU180" s="249" t="s">
        <v>90</v>
      </c>
      <c r="AV180" s="13" t="s">
        <v>162</v>
      </c>
      <c r="AW180" s="13" t="s">
        <v>38</v>
      </c>
      <c r="AX180" s="13" t="s">
        <v>90</v>
      </c>
      <c r="AY180" s="249" t="s">
        <v>154</v>
      </c>
    </row>
    <row r="181" spans="1:65" s="2" customFormat="1" ht="62.7" customHeight="1">
      <c r="A181" s="37"/>
      <c r="B181" s="38"/>
      <c r="C181" s="210" t="s">
        <v>265</v>
      </c>
      <c r="D181" s="210" t="s">
        <v>155</v>
      </c>
      <c r="E181" s="211" t="s">
        <v>440</v>
      </c>
      <c r="F181" s="212" t="s">
        <v>441</v>
      </c>
      <c r="G181" s="213" t="s">
        <v>324</v>
      </c>
      <c r="H181" s="214">
        <v>27040</v>
      </c>
      <c r="I181" s="215"/>
      <c r="J181" s="216">
        <f>ROUND(I181*H181,2)</f>
        <v>0</v>
      </c>
      <c r="K181" s="217"/>
      <c r="L181" s="43"/>
      <c r="M181" s="218" t="s">
        <v>1</v>
      </c>
      <c r="N181" s="219" t="s">
        <v>47</v>
      </c>
      <c r="O181" s="90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2" t="s">
        <v>153</v>
      </c>
      <c r="AT181" s="222" t="s">
        <v>155</v>
      </c>
      <c r="AU181" s="222" t="s">
        <v>90</v>
      </c>
      <c r="AY181" s="15" t="s">
        <v>154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5" t="s">
        <v>90</v>
      </c>
      <c r="BK181" s="223">
        <f>ROUND(I181*H181,2)</f>
        <v>0</v>
      </c>
      <c r="BL181" s="15" t="s">
        <v>153</v>
      </c>
      <c r="BM181" s="222" t="s">
        <v>2088</v>
      </c>
    </row>
    <row r="182" spans="1:51" s="13" customFormat="1" ht="12">
      <c r="A182" s="13"/>
      <c r="B182" s="239"/>
      <c r="C182" s="240"/>
      <c r="D182" s="224" t="s">
        <v>223</v>
      </c>
      <c r="E182" s="241" t="s">
        <v>424</v>
      </c>
      <c r="F182" s="242" t="s">
        <v>2089</v>
      </c>
      <c r="G182" s="240"/>
      <c r="H182" s="243">
        <v>27040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223</v>
      </c>
      <c r="AU182" s="249" t="s">
        <v>90</v>
      </c>
      <c r="AV182" s="13" t="s">
        <v>162</v>
      </c>
      <c r="AW182" s="13" t="s">
        <v>38</v>
      </c>
      <c r="AX182" s="13" t="s">
        <v>82</v>
      </c>
      <c r="AY182" s="249" t="s">
        <v>154</v>
      </c>
    </row>
    <row r="183" spans="1:51" s="13" customFormat="1" ht="12">
      <c r="A183" s="13"/>
      <c r="B183" s="239"/>
      <c r="C183" s="240"/>
      <c r="D183" s="224" t="s">
        <v>223</v>
      </c>
      <c r="E183" s="241" t="s">
        <v>426</v>
      </c>
      <c r="F183" s="242" t="s">
        <v>2090</v>
      </c>
      <c r="G183" s="240"/>
      <c r="H183" s="243">
        <v>27040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223</v>
      </c>
      <c r="AU183" s="249" t="s">
        <v>90</v>
      </c>
      <c r="AV183" s="13" t="s">
        <v>162</v>
      </c>
      <c r="AW183" s="13" t="s">
        <v>38</v>
      </c>
      <c r="AX183" s="13" t="s">
        <v>90</v>
      </c>
      <c r="AY183" s="249" t="s">
        <v>154</v>
      </c>
    </row>
    <row r="184" spans="1:65" s="2" customFormat="1" ht="49.05" customHeight="1">
      <c r="A184" s="37"/>
      <c r="B184" s="38"/>
      <c r="C184" s="210" t="s">
        <v>270</v>
      </c>
      <c r="D184" s="210" t="s">
        <v>155</v>
      </c>
      <c r="E184" s="211" t="s">
        <v>447</v>
      </c>
      <c r="F184" s="212" t="s">
        <v>448</v>
      </c>
      <c r="G184" s="213" t="s">
        <v>324</v>
      </c>
      <c r="H184" s="214">
        <v>88.69</v>
      </c>
      <c r="I184" s="215"/>
      <c r="J184" s="216">
        <f>ROUND(I184*H184,2)</f>
        <v>0</v>
      </c>
      <c r="K184" s="217"/>
      <c r="L184" s="43"/>
      <c r="M184" s="218" t="s">
        <v>1</v>
      </c>
      <c r="N184" s="219" t="s">
        <v>47</v>
      </c>
      <c r="O184" s="90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153</v>
      </c>
      <c r="AT184" s="222" t="s">
        <v>155</v>
      </c>
      <c r="AU184" s="222" t="s">
        <v>90</v>
      </c>
      <c r="AY184" s="15" t="s">
        <v>154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5" t="s">
        <v>90</v>
      </c>
      <c r="BK184" s="223">
        <f>ROUND(I184*H184,2)</f>
        <v>0</v>
      </c>
      <c r="BL184" s="15" t="s">
        <v>153</v>
      </c>
      <c r="BM184" s="222" t="s">
        <v>2091</v>
      </c>
    </row>
    <row r="185" spans="1:51" s="13" customFormat="1" ht="12">
      <c r="A185" s="13"/>
      <c r="B185" s="239"/>
      <c r="C185" s="240"/>
      <c r="D185" s="224" t="s">
        <v>223</v>
      </c>
      <c r="E185" s="241" t="s">
        <v>443</v>
      </c>
      <c r="F185" s="242" t="s">
        <v>2092</v>
      </c>
      <c r="G185" s="240"/>
      <c r="H185" s="243">
        <v>88.69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223</v>
      </c>
      <c r="AU185" s="249" t="s">
        <v>90</v>
      </c>
      <c r="AV185" s="13" t="s">
        <v>162</v>
      </c>
      <c r="AW185" s="13" t="s">
        <v>38</v>
      </c>
      <c r="AX185" s="13" t="s">
        <v>90</v>
      </c>
      <c r="AY185" s="249" t="s">
        <v>154</v>
      </c>
    </row>
    <row r="186" spans="1:65" s="2" customFormat="1" ht="62.7" customHeight="1">
      <c r="A186" s="37"/>
      <c r="B186" s="38"/>
      <c r="C186" s="210" t="s">
        <v>275</v>
      </c>
      <c r="D186" s="210" t="s">
        <v>155</v>
      </c>
      <c r="E186" s="211" t="s">
        <v>452</v>
      </c>
      <c r="F186" s="212" t="s">
        <v>453</v>
      </c>
      <c r="G186" s="213" t="s">
        <v>324</v>
      </c>
      <c r="H186" s="214">
        <v>177.38</v>
      </c>
      <c r="I186" s="215"/>
      <c r="J186" s="216">
        <f>ROUND(I186*H186,2)</f>
        <v>0</v>
      </c>
      <c r="K186" s="217"/>
      <c r="L186" s="43"/>
      <c r="M186" s="218" t="s">
        <v>1</v>
      </c>
      <c r="N186" s="219" t="s">
        <v>47</v>
      </c>
      <c r="O186" s="90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2" t="s">
        <v>153</v>
      </c>
      <c r="AT186" s="222" t="s">
        <v>155</v>
      </c>
      <c r="AU186" s="222" t="s">
        <v>90</v>
      </c>
      <c r="AY186" s="15" t="s">
        <v>154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5" t="s">
        <v>90</v>
      </c>
      <c r="BK186" s="223">
        <f>ROUND(I186*H186,2)</f>
        <v>0</v>
      </c>
      <c r="BL186" s="15" t="s">
        <v>153</v>
      </c>
      <c r="BM186" s="222" t="s">
        <v>2093</v>
      </c>
    </row>
    <row r="187" spans="1:47" s="2" customFormat="1" ht="12">
      <c r="A187" s="37"/>
      <c r="B187" s="38"/>
      <c r="C187" s="39"/>
      <c r="D187" s="224" t="s">
        <v>160</v>
      </c>
      <c r="E187" s="39"/>
      <c r="F187" s="225" t="s">
        <v>2094</v>
      </c>
      <c r="G187" s="39"/>
      <c r="H187" s="39"/>
      <c r="I187" s="226"/>
      <c r="J187" s="39"/>
      <c r="K187" s="39"/>
      <c r="L187" s="43"/>
      <c r="M187" s="227"/>
      <c r="N187" s="22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160</v>
      </c>
      <c r="AU187" s="15" t="s">
        <v>90</v>
      </c>
    </row>
    <row r="188" spans="1:51" s="13" customFormat="1" ht="12">
      <c r="A188" s="13"/>
      <c r="B188" s="239"/>
      <c r="C188" s="240"/>
      <c r="D188" s="224" t="s">
        <v>223</v>
      </c>
      <c r="E188" s="241" t="s">
        <v>450</v>
      </c>
      <c r="F188" s="242" t="s">
        <v>2095</v>
      </c>
      <c r="G188" s="240"/>
      <c r="H188" s="243">
        <v>177.38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223</v>
      </c>
      <c r="AU188" s="249" t="s">
        <v>90</v>
      </c>
      <c r="AV188" s="13" t="s">
        <v>162</v>
      </c>
      <c r="AW188" s="13" t="s">
        <v>38</v>
      </c>
      <c r="AX188" s="13" t="s">
        <v>90</v>
      </c>
      <c r="AY188" s="249" t="s">
        <v>154</v>
      </c>
    </row>
    <row r="189" spans="1:65" s="2" customFormat="1" ht="49.05" customHeight="1">
      <c r="A189" s="37"/>
      <c r="B189" s="38"/>
      <c r="C189" s="210" t="s">
        <v>282</v>
      </c>
      <c r="D189" s="210" t="s">
        <v>155</v>
      </c>
      <c r="E189" s="211" t="s">
        <v>2096</v>
      </c>
      <c r="F189" s="212" t="s">
        <v>2097</v>
      </c>
      <c r="G189" s="213" t="s">
        <v>324</v>
      </c>
      <c r="H189" s="214">
        <v>2704</v>
      </c>
      <c r="I189" s="215"/>
      <c r="J189" s="216">
        <f>ROUND(I189*H189,2)</f>
        <v>0</v>
      </c>
      <c r="K189" s="217"/>
      <c r="L189" s="43"/>
      <c r="M189" s="218" t="s">
        <v>1</v>
      </c>
      <c r="N189" s="219" t="s">
        <v>47</v>
      </c>
      <c r="O189" s="90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2" t="s">
        <v>153</v>
      </c>
      <c r="AT189" s="222" t="s">
        <v>155</v>
      </c>
      <c r="AU189" s="222" t="s">
        <v>90</v>
      </c>
      <c r="AY189" s="15" t="s">
        <v>154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5" t="s">
        <v>90</v>
      </c>
      <c r="BK189" s="223">
        <f>ROUND(I189*H189,2)</f>
        <v>0</v>
      </c>
      <c r="BL189" s="15" t="s">
        <v>153</v>
      </c>
      <c r="BM189" s="222" t="s">
        <v>2098</v>
      </c>
    </row>
    <row r="190" spans="1:51" s="13" customFormat="1" ht="12">
      <c r="A190" s="13"/>
      <c r="B190" s="239"/>
      <c r="C190" s="240"/>
      <c r="D190" s="224" t="s">
        <v>223</v>
      </c>
      <c r="E190" s="241" t="s">
        <v>455</v>
      </c>
      <c r="F190" s="242" t="s">
        <v>2099</v>
      </c>
      <c r="G190" s="240"/>
      <c r="H190" s="243">
        <v>2704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223</v>
      </c>
      <c r="AU190" s="249" t="s">
        <v>90</v>
      </c>
      <c r="AV190" s="13" t="s">
        <v>162</v>
      </c>
      <c r="AW190" s="13" t="s">
        <v>38</v>
      </c>
      <c r="AX190" s="13" t="s">
        <v>90</v>
      </c>
      <c r="AY190" s="249" t="s">
        <v>154</v>
      </c>
    </row>
    <row r="191" spans="1:65" s="2" customFormat="1" ht="14.4" customHeight="1">
      <c r="A191" s="37"/>
      <c r="B191" s="38"/>
      <c r="C191" s="210" t="s">
        <v>7</v>
      </c>
      <c r="D191" s="210" t="s">
        <v>155</v>
      </c>
      <c r="E191" s="211" t="s">
        <v>470</v>
      </c>
      <c r="F191" s="212" t="s">
        <v>471</v>
      </c>
      <c r="G191" s="213" t="s">
        <v>324</v>
      </c>
      <c r="H191" s="214">
        <v>1784.81</v>
      </c>
      <c r="I191" s="215"/>
      <c r="J191" s="216">
        <f>ROUND(I191*H191,2)</f>
        <v>0</v>
      </c>
      <c r="K191" s="217"/>
      <c r="L191" s="43"/>
      <c r="M191" s="218" t="s">
        <v>1</v>
      </c>
      <c r="N191" s="219" t="s">
        <v>47</v>
      </c>
      <c r="O191" s="90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2" t="s">
        <v>153</v>
      </c>
      <c r="AT191" s="222" t="s">
        <v>155</v>
      </c>
      <c r="AU191" s="222" t="s">
        <v>90</v>
      </c>
      <c r="AY191" s="15" t="s">
        <v>154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5" t="s">
        <v>90</v>
      </c>
      <c r="BK191" s="223">
        <f>ROUND(I191*H191,2)</f>
        <v>0</v>
      </c>
      <c r="BL191" s="15" t="s">
        <v>153</v>
      </c>
      <c r="BM191" s="222" t="s">
        <v>2100</v>
      </c>
    </row>
    <row r="192" spans="1:51" s="13" customFormat="1" ht="12">
      <c r="A192" s="13"/>
      <c r="B192" s="239"/>
      <c r="C192" s="240"/>
      <c r="D192" s="224" t="s">
        <v>223</v>
      </c>
      <c r="E192" s="241" t="s">
        <v>463</v>
      </c>
      <c r="F192" s="242" t="s">
        <v>2101</v>
      </c>
      <c r="G192" s="240"/>
      <c r="H192" s="243">
        <v>1696.12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223</v>
      </c>
      <c r="AU192" s="249" t="s">
        <v>90</v>
      </c>
      <c r="AV192" s="13" t="s">
        <v>162</v>
      </c>
      <c r="AW192" s="13" t="s">
        <v>38</v>
      </c>
      <c r="AX192" s="13" t="s">
        <v>82</v>
      </c>
      <c r="AY192" s="249" t="s">
        <v>154</v>
      </c>
    </row>
    <row r="193" spans="1:51" s="13" customFormat="1" ht="12">
      <c r="A193" s="13"/>
      <c r="B193" s="239"/>
      <c r="C193" s="240"/>
      <c r="D193" s="224" t="s">
        <v>223</v>
      </c>
      <c r="E193" s="241" t="s">
        <v>2012</v>
      </c>
      <c r="F193" s="242" t="s">
        <v>2092</v>
      </c>
      <c r="G193" s="240"/>
      <c r="H193" s="243">
        <v>88.69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223</v>
      </c>
      <c r="AU193" s="249" t="s">
        <v>90</v>
      </c>
      <c r="AV193" s="13" t="s">
        <v>162</v>
      </c>
      <c r="AW193" s="13" t="s">
        <v>38</v>
      </c>
      <c r="AX193" s="13" t="s">
        <v>82</v>
      </c>
      <c r="AY193" s="249" t="s">
        <v>154</v>
      </c>
    </row>
    <row r="194" spans="1:51" s="13" customFormat="1" ht="12">
      <c r="A194" s="13"/>
      <c r="B194" s="239"/>
      <c r="C194" s="240"/>
      <c r="D194" s="224" t="s">
        <v>223</v>
      </c>
      <c r="E194" s="241" t="s">
        <v>2102</v>
      </c>
      <c r="F194" s="242" t="s">
        <v>2103</v>
      </c>
      <c r="G194" s="240"/>
      <c r="H194" s="243">
        <v>1784.81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223</v>
      </c>
      <c r="AU194" s="249" t="s">
        <v>90</v>
      </c>
      <c r="AV194" s="13" t="s">
        <v>162</v>
      </c>
      <c r="AW194" s="13" t="s">
        <v>38</v>
      </c>
      <c r="AX194" s="13" t="s">
        <v>90</v>
      </c>
      <c r="AY194" s="249" t="s">
        <v>154</v>
      </c>
    </row>
    <row r="195" spans="1:65" s="2" customFormat="1" ht="37.8" customHeight="1">
      <c r="A195" s="37"/>
      <c r="B195" s="38"/>
      <c r="C195" s="210" t="s">
        <v>291</v>
      </c>
      <c r="D195" s="210" t="s">
        <v>155</v>
      </c>
      <c r="E195" s="211" t="s">
        <v>484</v>
      </c>
      <c r="F195" s="212" t="s">
        <v>485</v>
      </c>
      <c r="G195" s="213" t="s">
        <v>486</v>
      </c>
      <c r="H195" s="214">
        <v>3222.628</v>
      </c>
      <c r="I195" s="215"/>
      <c r="J195" s="216">
        <f>ROUND(I195*H195,2)</f>
        <v>0</v>
      </c>
      <c r="K195" s="217"/>
      <c r="L195" s="43"/>
      <c r="M195" s="218" t="s">
        <v>1</v>
      </c>
      <c r="N195" s="219" t="s">
        <v>47</v>
      </c>
      <c r="O195" s="90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2" t="s">
        <v>153</v>
      </c>
      <c r="AT195" s="222" t="s">
        <v>155</v>
      </c>
      <c r="AU195" s="222" t="s">
        <v>90</v>
      </c>
      <c r="AY195" s="15" t="s">
        <v>154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5" t="s">
        <v>90</v>
      </c>
      <c r="BK195" s="223">
        <f>ROUND(I195*H195,2)</f>
        <v>0</v>
      </c>
      <c r="BL195" s="15" t="s">
        <v>153</v>
      </c>
      <c r="BM195" s="222" t="s">
        <v>2104</v>
      </c>
    </row>
    <row r="196" spans="1:51" s="13" customFormat="1" ht="12">
      <c r="A196" s="13"/>
      <c r="B196" s="239"/>
      <c r="C196" s="240"/>
      <c r="D196" s="224" t="s">
        <v>223</v>
      </c>
      <c r="E196" s="241" t="s">
        <v>468</v>
      </c>
      <c r="F196" s="242" t="s">
        <v>2105</v>
      </c>
      <c r="G196" s="240"/>
      <c r="H196" s="243">
        <v>3222.628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223</v>
      </c>
      <c r="AU196" s="249" t="s">
        <v>90</v>
      </c>
      <c r="AV196" s="13" t="s">
        <v>162</v>
      </c>
      <c r="AW196" s="13" t="s">
        <v>38</v>
      </c>
      <c r="AX196" s="13" t="s">
        <v>90</v>
      </c>
      <c r="AY196" s="249" t="s">
        <v>154</v>
      </c>
    </row>
    <row r="197" spans="1:65" s="2" customFormat="1" ht="37.8" customHeight="1">
      <c r="A197" s="37"/>
      <c r="B197" s="38"/>
      <c r="C197" s="210" t="s">
        <v>298</v>
      </c>
      <c r="D197" s="210" t="s">
        <v>155</v>
      </c>
      <c r="E197" s="211" t="s">
        <v>491</v>
      </c>
      <c r="F197" s="212" t="s">
        <v>492</v>
      </c>
      <c r="G197" s="213" t="s">
        <v>324</v>
      </c>
      <c r="H197" s="214">
        <v>72.952</v>
      </c>
      <c r="I197" s="215"/>
      <c r="J197" s="216">
        <f>ROUND(I197*H197,2)</f>
        <v>0</v>
      </c>
      <c r="K197" s="217"/>
      <c r="L197" s="43"/>
      <c r="M197" s="218" t="s">
        <v>1</v>
      </c>
      <c r="N197" s="219" t="s">
        <v>47</v>
      </c>
      <c r="O197" s="90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2" t="s">
        <v>153</v>
      </c>
      <c r="AT197" s="222" t="s">
        <v>155</v>
      </c>
      <c r="AU197" s="222" t="s">
        <v>90</v>
      </c>
      <c r="AY197" s="15" t="s">
        <v>154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5" t="s">
        <v>90</v>
      </c>
      <c r="BK197" s="223">
        <f>ROUND(I197*H197,2)</f>
        <v>0</v>
      </c>
      <c r="BL197" s="15" t="s">
        <v>153</v>
      </c>
      <c r="BM197" s="222" t="s">
        <v>2106</v>
      </c>
    </row>
    <row r="198" spans="1:51" s="13" customFormat="1" ht="12">
      <c r="A198" s="13"/>
      <c r="B198" s="239"/>
      <c r="C198" s="240"/>
      <c r="D198" s="224" t="s">
        <v>223</v>
      </c>
      <c r="E198" s="241" t="s">
        <v>474</v>
      </c>
      <c r="F198" s="242" t="s">
        <v>2107</v>
      </c>
      <c r="G198" s="240"/>
      <c r="H198" s="243">
        <v>110.12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223</v>
      </c>
      <c r="AU198" s="249" t="s">
        <v>90</v>
      </c>
      <c r="AV198" s="13" t="s">
        <v>162</v>
      </c>
      <c r="AW198" s="13" t="s">
        <v>38</v>
      </c>
      <c r="AX198" s="13" t="s">
        <v>82</v>
      </c>
      <c r="AY198" s="249" t="s">
        <v>154</v>
      </c>
    </row>
    <row r="199" spans="1:51" s="12" customFormat="1" ht="12">
      <c r="A199" s="12"/>
      <c r="B199" s="229"/>
      <c r="C199" s="230"/>
      <c r="D199" s="224" t="s">
        <v>223</v>
      </c>
      <c r="E199" s="231" t="s">
        <v>1</v>
      </c>
      <c r="F199" s="232" t="s">
        <v>2108</v>
      </c>
      <c r="G199" s="230"/>
      <c r="H199" s="231" t="s">
        <v>1</v>
      </c>
      <c r="I199" s="233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8" t="s">
        <v>223</v>
      </c>
      <c r="AU199" s="238" t="s">
        <v>90</v>
      </c>
      <c r="AV199" s="12" t="s">
        <v>90</v>
      </c>
      <c r="AW199" s="12" t="s">
        <v>38</v>
      </c>
      <c r="AX199" s="12" t="s">
        <v>82</v>
      </c>
      <c r="AY199" s="238" t="s">
        <v>154</v>
      </c>
    </row>
    <row r="200" spans="1:51" s="13" customFormat="1" ht="12">
      <c r="A200" s="13"/>
      <c r="B200" s="239"/>
      <c r="C200" s="240"/>
      <c r="D200" s="224" t="s">
        <v>223</v>
      </c>
      <c r="E200" s="241" t="s">
        <v>476</v>
      </c>
      <c r="F200" s="242" t="s">
        <v>2109</v>
      </c>
      <c r="G200" s="240"/>
      <c r="H200" s="243">
        <v>-28.918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223</v>
      </c>
      <c r="AU200" s="249" t="s">
        <v>90</v>
      </c>
      <c r="AV200" s="13" t="s">
        <v>162</v>
      </c>
      <c r="AW200" s="13" t="s">
        <v>38</v>
      </c>
      <c r="AX200" s="13" t="s">
        <v>82</v>
      </c>
      <c r="AY200" s="249" t="s">
        <v>154</v>
      </c>
    </row>
    <row r="201" spans="1:51" s="13" customFormat="1" ht="12">
      <c r="A201" s="13"/>
      <c r="B201" s="239"/>
      <c r="C201" s="240"/>
      <c r="D201" s="224" t="s">
        <v>223</v>
      </c>
      <c r="E201" s="241" t="s">
        <v>478</v>
      </c>
      <c r="F201" s="242" t="s">
        <v>2110</v>
      </c>
      <c r="G201" s="240"/>
      <c r="H201" s="243">
        <v>-8.25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223</v>
      </c>
      <c r="AU201" s="249" t="s">
        <v>90</v>
      </c>
      <c r="AV201" s="13" t="s">
        <v>162</v>
      </c>
      <c r="AW201" s="13" t="s">
        <v>38</v>
      </c>
      <c r="AX201" s="13" t="s">
        <v>82</v>
      </c>
      <c r="AY201" s="249" t="s">
        <v>154</v>
      </c>
    </row>
    <row r="202" spans="1:51" s="13" customFormat="1" ht="12">
      <c r="A202" s="13"/>
      <c r="B202" s="239"/>
      <c r="C202" s="240"/>
      <c r="D202" s="224" t="s">
        <v>223</v>
      </c>
      <c r="E202" s="241" t="s">
        <v>480</v>
      </c>
      <c r="F202" s="242" t="s">
        <v>2111</v>
      </c>
      <c r="G202" s="240"/>
      <c r="H202" s="243">
        <v>72.952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223</v>
      </c>
      <c r="AU202" s="249" t="s">
        <v>90</v>
      </c>
      <c r="AV202" s="13" t="s">
        <v>162</v>
      </c>
      <c r="AW202" s="13" t="s">
        <v>38</v>
      </c>
      <c r="AX202" s="13" t="s">
        <v>90</v>
      </c>
      <c r="AY202" s="249" t="s">
        <v>154</v>
      </c>
    </row>
    <row r="203" spans="1:65" s="2" customFormat="1" ht="37.8" customHeight="1">
      <c r="A203" s="37"/>
      <c r="B203" s="38"/>
      <c r="C203" s="210" t="s">
        <v>21</v>
      </c>
      <c r="D203" s="210" t="s">
        <v>155</v>
      </c>
      <c r="E203" s="211" t="s">
        <v>2112</v>
      </c>
      <c r="F203" s="212" t="s">
        <v>2113</v>
      </c>
      <c r="G203" s="213" t="s">
        <v>220</v>
      </c>
      <c r="H203" s="214">
        <v>239.6</v>
      </c>
      <c r="I203" s="215"/>
      <c r="J203" s="216">
        <f>ROUND(I203*H203,2)</f>
        <v>0</v>
      </c>
      <c r="K203" s="217"/>
      <c r="L203" s="43"/>
      <c r="M203" s="218" t="s">
        <v>1</v>
      </c>
      <c r="N203" s="219" t="s">
        <v>47</v>
      </c>
      <c r="O203" s="90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2" t="s">
        <v>153</v>
      </c>
      <c r="AT203" s="222" t="s">
        <v>155</v>
      </c>
      <c r="AU203" s="222" t="s">
        <v>90</v>
      </c>
      <c r="AY203" s="15" t="s">
        <v>154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5" t="s">
        <v>90</v>
      </c>
      <c r="BK203" s="223">
        <f>ROUND(I203*H203,2)</f>
        <v>0</v>
      </c>
      <c r="BL203" s="15" t="s">
        <v>153</v>
      </c>
      <c r="BM203" s="222" t="s">
        <v>2114</v>
      </c>
    </row>
    <row r="204" spans="1:51" s="13" customFormat="1" ht="12">
      <c r="A204" s="13"/>
      <c r="B204" s="239"/>
      <c r="C204" s="240"/>
      <c r="D204" s="224" t="s">
        <v>223</v>
      </c>
      <c r="E204" s="241" t="s">
        <v>488</v>
      </c>
      <c r="F204" s="242" t="s">
        <v>2115</v>
      </c>
      <c r="G204" s="240"/>
      <c r="H204" s="243">
        <v>210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223</v>
      </c>
      <c r="AU204" s="249" t="s">
        <v>90</v>
      </c>
      <c r="AV204" s="13" t="s">
        <v>162</v>
      </c>
      <c r="AW204" s="13" t="s">
        <v>38</v>
      </c>
      <c r="AX204" s="13" t="s">
        <v>82</v>
      </c>
      <c r="AY204" s="249" t="s">
        <v>154</v>
      </c>
    </row>
    <row r="205" spans="1:51" s="13" customFormat="1" ht="12">
      <c r="A205" s="13"/>
      <c r="B205" s="239"/>
      <c r="C205" s="240"/>
      <c r="D205" s="224" t="s">
        <v>223</v>
      </c>
      <c r="E205" s="241" t="s">
        <v>2116</v>
      </c>
      <c r="F205" s="242" t="s">
        <v>2117</v>
      </c>
      <c r="G205" s="240"/>
      <c r="H205" s="243">
        <v>29.6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223</v>
      </c>
      <c r="AU205" s="249" t="s">
        <v>90</v>
      </c>
      <c r="AV205" s="13" t="s">
        <v>162</v>
      </c>
      <c r="AW205" s="13" t="s">
        <v>38</v>
      </c>
      <c r="AX205" s="13" t="s">
        <v>82</v>
      </c>
      <c r="AY205" s="249" t="s">
        <v>154</v>
      </c>
    </row>
    <row r="206" spans="1:51" s="13" customFormat="1" ht="12">
      <c r="A206" s="13"/>
      <c r="B206" s="239"/>
      <c r="C206" s="240"/>
      <c r="D206" s="224" t="s">
        <v>223</v>
      </c>
      <c r="E206" s="241" t="s">
        <v>2118</v>
      </c>
      <c r="F206" s="242" t="s">
        <v>2119</v>
      </c>
      <c r="G206" s="240"/>
      <c r="H206" s="243">
        <v>239.6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223</v>
      </c>
      <c r="AU206" s="249" t="s">
        <v>90</v>
      </c>
      <c r="AV206" s="13" t="s">
        <v>162</v>
      </c>
      <c r="AW206" s="13" t="s">
        <v>38</v>
      </c>
      <c r="AX206" s="13" t="s">
        <v>90</v>
      </c>
      <c r="AY206" s="249" t="s">
        <v>154</v>
      </c>
    </row>
    <row r="207" spans="1:65" s="2" customFormat="1" ht="37.8" customHeight="1">
      <c r="A207" s="37"/>
      <c r="B207" s="38"/>
      <c r="C207" s="210" t="s">
        <v>490</v>
      </c>
      <c r="D207" s="210" t="s">
        <v>155</v>
      </c>
      <c r="E207" s="211" t="s">
        <v>524</v>
      </c>
      <c r="F207" s="212" t="s">
        <v>525</v>
      </c>
      <c r="G207" s="213" t="s">
        <v>220</v>
      </c>
      <c r="H207" s="214">
        <v>239.6</v>
      </c>
      <c r="I207" s="215"/>
      <c r="J207" s="216">
        <f>ROUND(I207*H207,2)</f>
        <v>0</v>
      </c>
      <c r="K207" s="217"/>
      <c r="L207" s="43"/>
      <c r="M207" s="218" t="s">
        <v>1</v>
      </c>
      <c r="N207" s="219" t="s">
        <v>47</v>
      </c>
      <c r="O207" s="90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2" t="s">
        <v>153</v>
      </c>
      <c r="AT207" s="222" t="s">
        <v>155</v>
      </c>
      <c r="AU207" s="222" t="s">
        <v>90</v>
      </c>
      <c r="AY207" s="15" t="s">
        <v>154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5" t="s">
        <v>90</v>
      </c>
      <c r="BK207" s="223">
        <f>ROUND(I207*H207,2)</f>
        <v>0</v>
      </c>
      <c r="BL207" s="15" t="s">
        <v>153</v>
      </c>
      <c r="BM207" s="222" t="s">
        <v>2120</v>
      </c>
    </row>
    <row r="208" spans="1:51" s="13" customFormat="1" ht="12">
      <c r="A208" s="13"/>
      <c r="B208" s="239"/>
      <c r="C208" s="240"/>
      <c r="D208" s="224" t="s">
        <v>223</v>
      </c>
      <c r="E208" s="241" t="s">
        <v>494</v>
      </c>
      <c r="F208" s="242" t="s">
        <v>2121</v>
      </c>
      <c r="G208" s="240"/>
      <c r="H208" s="243">
        <v>239.6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223</v>
      </c>
      <c r="AU208" s="249" t="s">
        <v>90</v>
      </c>
      <c r="AV208" s="13" t="s">
        <v>162</v>
      </c>
      <c r="AW208" s="13" t="s">
        <v>38</v>
      </c>
      <c r="AX208" s="13" t="s">
        <v>90</v>
      </c>
      <c r="AY208" s="249" t="s">
        <v>154</v>
      </c>
    </row>
    <row r="209" spans="1:65" s="2" customFormat="1" ht="37.8" customHeight="1">
      <c r="A209" s="37"/>
      <c r="B209" s="38"/>
      <c r="C209" s="210" t="s">
        <v>502</v>
      </c>
      <c r="D209" s="210" t="s">
        <v>155</v>
      </c>
      <c r="E209" s="211" t="s">
        <v>530</v>
      </c>
      <c r="F209" s="212" t="s">
        <v>531</v>
      </c>
      <c r="G209" s="213" t="s">
        <v>220</v>
      </c>
      <c r="H209" s="214">
        <v>585.4</v>
      </c>
      <c r="I209" s="215"/>
      <c r="J209" s="216">
        <f>ROUND(I209*H209,2)</f>
        <v>0</v>
      </c>
      <c r="K209" s="217"/>
      <c r="L209" s="43"/>
      <c r="M209" s="218" t="s">
        <v>1</v>
      </c>
      <c r="N209" s="219" t="s">
        <v>47</v>
      </c>
      <c r="O209" s="90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2" t="s">
        <v>153</v>
      </c>
      <c r="AT209" s="222" t="s">
        <v>155</v>
      </c>
      <c r="AU209" s="222" t="s">
        <v>90</v>
      </c>
      <c r="AY209" s="15" t="s">
        <v>154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5" t="s">
        <v>90</v>
      </c>
      <c r="BK209" s="223">
        <f>ROUND(I209*H209,2)</f>
        <v>0</v>
      </c>
      <c r="BL209" s="15" t="s">
        <v>153</v>
      </c>
      <c r="BM209" s="222" t="s">
        <v>2122</v>
      </c>
    </row>
    <row r="210" spans="1:51" s="13" customFormat="1" ht="12">
      <c r="A210" s="13"/>
      <c r="B210" s="239"/>
      <c r="C210" s="240"/>
      <c r="D210" s="224" t="s">
        <v>223</v>
      </c>
      <c r="E210" s="241" t="s">
        <v>506</v>
      </c>
      <c r="F210" s="242" t="s">
        <v>2123</v>
      </c>
      <c r="G210" s="240"/>
      <c r="H210" s="243">
        <v>585.4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223</v>
      </c>
      <c r="AU210" s="249" t="s">
        <v>90</v>
      </c>
      <c r="AV210" s="13" t="s">
        <v>162</v>
      </c>
      <c r="AW210" s="13" t="s">
        <v>38</v>
      </c>
      <c r="AX210" s="13" t="s">
        <v>90</v>
      </c>
      <c r="AY210" s="249" t="s">
        <v>154</v>
      </c>
    </row>
    <row r="211" spans="1:65" s="2" customFormat="1" ht="14.4" customHeight="1">
      <c r="A211" s="37"/>
      <c r="B211" s="38"/>
      <c r="C211" s="255" t="s">
        <v>508</v>
      </c>
      <c r="D211" s="255" t="s">
        <v>253</v>
      </c>
      <c r="E211" s="256" t="s">
        <v>536</v>
      </c>
      <c r="F211" s="257" t="s">
        <v>537</v>
      </c>
      <c r="G211" s="258" t="s">
        <v>538</v>
      </c>
      <c r="H211" s="259">
        <v>12.746</v>
      </c>
      <c r="I211" s="260"/>
      <c r="J211" s="261">
        <f>ROUND(I211*H211,2)</f>
        <v>0</v>
      </c>
      <c r="K211" s="262"/>
      <c r="L211" s="263"/>
      <c r="M211" s="264" t="s">
        <v>1</v>
      </c>
      <c r="N211" s="265" t="s">
        <v>47</v>
      </c>
      <c r="O211" s="90"/>
      <c r="P211" s="220">
        <f>O211*H211</f>
        <v>0</v>
      </c>
      <c r="Q211" s="220">
        <v>0.001</v>
      </c>
      <c r="R211" s="220">
        <f>Q211*H211</f>
        <v>0.012746</v>
      </c>
      <c r="S211" s="220">
        <v>0</v>
      </c>
      <c r="T211" s="22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2" t="s">
        <v>192</v>
      </c>
      <c r="AT211" s="222" t="s">
        <v>253</v>
      </c>
      <c r="AU211" s="222" t="s">
        <v>90</v>
      </c>
      <c r="AY211" s="15" t="s">
        <v>154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5" t="s">
        <v>90</v>
      </c>
      <c r="BK211" s="223">
        <f>ROUND(I211*H211,2)</f>
        <v>0</v>
      </c>
      <c r="BL211" s="15" t="s">
        <v>153</v>
      </c>
      <c r="BM211" s="222" t="s">
        <v>2124</v>
      </c>
    </row>
    <row r="212" spans="1:47" s="2" customFormat="1" ht="12">
      <c r="A212" s="37"/>
      <c r="B212" s="38"/>
      <c r="C212" s="39"/>
      <c r="D212" s="224" t="s">
        <v>160</v>
      </c>
      <c r="E212" s="39"/>
      <c r="F212" s="225" t="s">
        <v>540</v>
      </c>
      <c r="G212" s="39"/>
      <c r="H212" s="39"/>
      <c r="I212" s="226"/>
      <c r="J212" s="39"/>
      <c r="K212" s="39"/>
      <c r="L212" s="43"/>
      <c r="M212" s="227"/>
      <c r="N212" s="22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5" t="s">
        <v>160</v>
      </c>
      <c r="AU212" s="15" t="s">
        <v>90</v>
      </c>
    </row>
    <row r="213" spans="1:51" s="13" customFormat="1" ht="12">
      <c r="A213" s="13"/>
      <c r="B213" s="239"/>
      <c r="C213" s="240"/>
      <c r="D213" s="224" t="s">
        <v>223</v>
      </c>
      <c r="E213" s="241" t="s">
        <v>512</v>
      </c>
      <c r="F213" s="242" t="s">
        <v>2125</v>
      </c>
      <c r="G213" s="240"/>
      <c r="H213" s="243">
        <v>12.746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223</v>
      </c>
      <c r="AU213" s="249" t="s">
        <v>90</v>
      </c>
      <c r="AV213" s="13" t="s">
        <v>162</v>
      </c>
      <c r="AW213" s="13" t="s">
        <v>38</v>
      </c>
      <c r="AX213" s="13" t="s">
        <v>90</v>
      </c>
      <c r="AY213" s="249" t="s">
        <v>154</v>
      </c>
    </row>
    <row r="214" spans="1:65" s="2" customFormat="1" ht="24.15" customHeight="1">
      <c r="A214" s="37"/>
      <c r="B214" s="38"/>
      <c r="C214" s="210" t="s">
        <v>514</v>
      </c>
      <c r="D214" s="210" t="s">
        <v>155</v>
      </c>
      <c r="E214" s="211" t="s">
        <v>544</v>
      </c>
      <c r="F214" s="212" t="s">
        <v>545</v>
      </c>
      <c r="G214" s="213" t="s">
        <v>220</v>
      </c>
      <c r="H214" s="214">
        <v>2637</v>
      </c>
      <c r="I214" s="215"/>
      <c r="J214" s="216">
        <f>ROUND(I214*H214,2)</f>
        <v>0</v>
      </c>
      <c r="K214" s="217"/>
      <c r="L214" s="43"/>
      <c r="M214" s="218" t="s">
        <v>1</v>
      </c>
      <c r="N214" s="219" t="s">
        <v>47</v>
      </c>
      <c r="O214" s="90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153</v>
      </c>
      <c r="AT214" s="222" t="s">
        <v>155</v>
      </c>
      <c r="AU214" s="222" t="s">
        <v>90</v>
      </c>
      <c r="AY214" s="15" t="s">
        <v>154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5" t="s">
        <v>90</v>
      </c>
      <c r="BK214" s="223">
        <f>ROUND(I214*H214,2)</f>
        <v>0</v>
      </c>
      <c r="BL214" s="15" t="s">
        <v>153</v>
      </c>
      <c r="BM214" s="222" t="s">
        <v>2126</v>
      </c>
    </row>
    <row r="215" spans="1:51" s="13" customFormat="1" ht="12">
      <c r="A215" s="13"/>
      <c r="B215" s="239"/>
      <c r="C215" s="240"/>
      <c r="D215" s="224" t="s">
        <v>223</v>
      </c>
      <c r="E215" s="241" t="s">
        <v>518</v>
      </c>
      <c r="F215" s="242" t="s">
        <v>2127</v>
      </c>
      <c r="G215" s="240"/>
      <c r="H215" s="243">
        <v>2637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223</v>
      </c>
      <c r="AU215" s="249" t="s">
        <v>90</v>
      </c>
      <c r="AV215" s="13" t="s">
        <v>162</v>
      </c>
      <c r="AW215" s="13" t="s">
        <v>38</v>
      </c>
      <c r="AX215" s="13" t="s">
        <v>90</v>
      </c>
      <c r="AY215" s="249" t="s">
        <v>154</v>
      </c>
    </row>
    <row r="216" spans="1:65" s="2" customFormat="1" ht="37.8" customHeight="1">
      <c r="A216" s="37"/>
      <c r="B216" s="38"/>
      <c r="C216" s="210" t="s">
        <v>523</v>
      </c>
      <c r="D216" s="210" t="s">
        <v>155</v>
      </c>
      <c r="E216" s="211" t="s">
        <v>2128</v>
      </c>
      <c r="F216" s="212" t="s">
        <v>2129</v>
      </c>
      <c r="G216" s="213" t="s">
        <v>220</v>
      </c>
      <c r="H216" s="214">
        <v>1324</v>
      </c>
      <c r="I216" s="215"/>
      <c r="J216" s="216">
        <f>ROUND(I216*H216,2)</f>
        <v>0</v>
      </c>
      <c r="K216" s="217"/>
      <c r="L216" s="43"/>
      <c r="M216" s="218" t="s">
        <v>1</v>
      </c>
      <c r="N216" s="219" t="s">
        <v>47</v>
      </c>
      <c r="O216" s="90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153</v>
      </c>
      <c r="AT216" s="222" t="s">
        <v>155</v>
      </c>
      <c r="AU216" s="222" t="s">
        <v>90</v>
      </c>
      <c r="AY216" s="15" t="s">
        <v>154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5" t="s">
        <v>90</v>
      </c>
      <c r="BK216" s="223">
        <f>ROUND(I216*H216,2)</f>
        <v>0</v>
      </c>
      <c r="BL216" s="15" t="s">
        <v>153</v>
      </c>
      <c r="BM216" s="222" t="s">
        <v>2130</v>
      </c>
    </row>
    <row r="217" spans="1:51" s="13" customFormat="1" ht="12">
      <c r="A217" s="13"/>
      <c r="B217" s="239"/>
      <c r="C217" s="240"/>
      <c r="D217" s="224" t="s">
        <v>223</v>
      </c>
      <c r="E217" s="241" t="s">
        <v>527</v>
      </c>
      <c r="F217" s="242" t="s">
        <v>2131</v>
      </c>
      <c r="G217" s="240"/>
      <c r="H217" s="243">
        <v>1324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223</v>
      </c>
      <c r="AU217" s="249" t="s">
        <v>90</v>
      </c>
      <c r="AV217" s="13" t="s">
        <v>162</v>
      </c>
      <c r="AW217" s="13" t="s">
        <v>38</v>
      </c>
      <c r="AX217" s="13" t="s">
        <v>90</v>
      </c>
      <c r="AY217" s="249" t="s">
        <v>154</v>
      </c>
    </row>
    <row r="218" spans="1:65" s="2" customFormat="1" ht="37.8" customHeight="1">
      <c r="A218" s="37"/>
      <c r="B218" s="38"/>
      <c r="C218" s="210" t="s">
        <v>529</v>
      </c>
      <c r="D218" s="210" t="s">
        <v>155</v>
      </c>
      <c r="E218" s="211" t="s">
        <v>552</v>
      </c>
      <c r="F218" s="212" t="s">
        <v>553</v>
      </c>
      <c r="G218" s="213" t="s">
        <v>220</v>
      </c>
      <c r="H218" s="214">
        <v>1307</v>
      </c>
      <c r="I218" s="215"/>
      <c r="J218" s="216">
        <f>ROUND(I218*H218,2)</f>
        <v>0</v>
      </c>
      <c r="K218" s="217"/>
      <c r="L218" s="43"/>
      <c r="M218" s="218" t="s">
        <v>1</v>
      </c>
      <c r="N218" s="219" t="s">
        <v>47</v>
      </c>
      <c r="O218" s="90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153</v>
      </c>
      <c r="AT218" s="222" t="s">
        <v>155</v>
      </c>
      <c r="AU218" s="222" t="s">
        <v>90</v>
      </c>
      <c r="AY218" s="15" t="s">
        <v>154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5" t="s">
        <v>90</v>
      </c>
      <c r="BK218" s="223">
        <f>ROUND(I218*H218,2)</f>
        <v>0</v>
      </c>
      <c r="BL218" s="15" t="s">
        <v>153</v>
      </c>
      <c r="BM218" s="222" t="s">
        <v>2132</v>
      </c>
    </row>
    <row r="219" spans="1:51" s="13" customFormat="1" ht="12">
      <c r="A219" s="13"/>
      <c r="B219" s="239"/>
      <c r="C219" s="240"/>
      <c r="D219" s="224" t="s">
        <v>223</v>
      </c>
      <c r="E219" s="241" t="s">
        <v>533</v>
      </c>
      <c r="F219" s="242" t="s">
        <v>2133</v>
      </c>
      <c r="G219" s="240"/>
      <c r="H219" s="243">
        <v>1307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223</v>
      </c>
      <c r="AU219" s="249" t="s">
        <v>90</v>
      </c>
      <c r="AV219" s="13" t="s">
        <v>162</v>
      </c>
      <c r="AW219" s="13" t="s">
        <v>38</v>
      </c>
      <c r="AX219" s="13" t="s">
        <v>90</v>
      </c>
      <c r="AY219" s="249" t="s">
        <v>154</v>
      </c>
    </row>
    <row r="220" spans="1:65" s="2" customFormat="1" ht="37.8" customHeight="1">
      <c r="A220" s="37"/>
      <c r="B220" s="38"/>
      <c r="C220" s="210" t="s">
        <v>535</v>
      </c>
      <c r="D220" s="210" t="s">
        <v>155</v>
      </c>
      <c r="E220" s="211" t="s">
        <v>2134</v>
      </c>
      <c r="F220" s="212" t="s">
        <v>2135</v>
      </c>
      <c r="G220" s="213" t="s">
        <v>220</v>
      </c>
      <c r="H220" s="214">
        <v>585.4</v>
      </c>
      <c r="I220" s="215"/>
      <c r="J220" s="216">
        <f>ROUND(I220*H220,2)</f>
        <v>0</v>
      </c>
      <c r="K220" s="217"/>
      <c r="L220" s="43"/>
      <c r="M220" s="218" t="s">
        <v>1</v>
      </c>
      <c r="N220" s="219" t="s">
        <v>47</v>
      </c>
      <c r="O220" s="90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2" t="s">
        <v>153</v>
      </c>
      <c r="AT220" s="222" t="s">
        <v>155</v>
      </c>
      <c r="AU220" s="222" t="s">
        <v>90</v>
      </c>
      <c r="AY220" s="15" t="s">
        <v>154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5" t="s">
        <v>90</v>
      </c>
      <c r="BK220" s="223">
        <f>ROUND(I220*H220,2)</f>
        <v>0</v>
      </c>
      <c r="BL220" s="15" t="s">
        <v>153</v>
      </c>
      <c r="BM220" s="222" t="s">
        <v>2136</v>
      </c>
    </row>
    <row r="221" spans="1:51" s="13" customFormat="1" ht="12">
      <c r="A221" s="13"/>
      <c r="B221" s="239"/>
      <c r="C221" s="240"/>
      <c r="D221" s="224" t="s">
        <v>223</v>
      </c>
      <c r="E221" s="241" t="s">
        <v>541</v>
      </c>
      <c r="F221" s="242" t="s">
        <v>2137</v>
      </c>
      <c r="G221" s="240"/>
      <c r="H221" s="243">
        <v>585.4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223</v>
      </c>
      <c r="AU221" s="249" t="s">
        <v>90</v>
      </c>
      <c r="AV221" s="13" t="s">
        <v>162</v>
      </c>
      <c r="AW221" s="13" t="s">
        <v>38</v>
      </c>
      <c r="AX221" s="13" t="s">
        <v>90</v>
      </c>
      <c r="AY221" s="249" t="s">
        <v>154</v>
      </c>
    </row>
    <row r="222" spans="1:63" s="11" customFormat="1" ht="25.9" customHeight="1">
      <c r="A222" s="11"/>
      <c r="B222" s="196"/>
      <c r="C222" s="197"/>
      <c r="D222" s="198" t="s">
        <v>81</v>
      </c>
      <c r="E222" s="199" t="s">
        <v>162</v>
      </c>
      <c r="F222" s="199" t="s">
        <v>563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SUM(P223:P242)</f>
        <v>0</v>
      </c>
      <c r="Q222" s="204"/>
      <c r="R222" s="205">
        <f>SUM(R223:R242)</f>
        <v>143.76900340000003</v>
      </c>
      <c r="S222" s="204"/>
      <c r="T222" s="206">
        <f>SUM(T223:T242)</f>
        <v>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207" t="s">
        <v>153</v>
      </c>
      <c r="AT222" s="208" t="s">
        <v>81</v>
      </c>
      <c r="AU222" s="208" t="s">
        <v>82</v>
      </c>
      <c r="AY222" s="207" t="s">
        <v>154</v>
      </c>
      <c r="BK222" s="209">
        <f>SUM(BK223:BK242)</f>
        <v>0</v>
      </c>
    </row>
    <row r="223" spans="1:65" s="2" customFormat="1" ht="37.8" customHeight="1">
      <c r="A223" s="37"/>
      <c r="B223" s="38"/>
      <c r="C223" s="210" t="s">
        <v>543</v>
      </c>
      <c r="D223" s="210" t="s">
        <v>155</v>
      </c>
      <c r="E223" s="211" t="s">
        <v>600</v>
      </c>
      <c r="F223" s="212" t="s">
        <v>601</v>
      </c>
      <c r="G223" s="213" t="s">
        <v>220</v>
      </c>
      <c r="H223" s="214">
        <v>2037</v>
      </c>
      <c r="I223" s="215"/>
      <c r="J223" s="216">
        <f>ROUND(I223*H223,2)</f>
        <v>0</v>
      </c>
      <c r="K223" s="217"/>
      <c r="L223" s="43"/>
      <c r="M223" s="218" t="s">
        <v>1</v>
      </c>
      <c r="N223" s="219" t="s">
        <v>47</v>
      </c>
      <c r="O223" s="90"/>
      <c r="P223" s="220">
        <f>O223*H223</f>
        <v>0</v>
      </c>
      <c r="Q223" s="220">
        <v>0</v>
      </c>
      <c r="R223" s="220">
        <f>Q223*H223</f>
        <v>0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153</v>
      </c>
      <c r="AT223" s="222" t="s">
        <v>155</v>
      </c>
      <c r="AU223" s="222" t="s">
        <v>90</v>
      </c>
      <c r="AY223" s="15" t="s">
        <v>154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5" t="s">
        <v>90</v>
      </c>
      <c r="BK223" s="223">
        <f>ROUND(I223*H223,2)</f>
        <v>0</v>
      </c>
      <c r="BL223" s="15" t="s">
        <v>153</v>
      </c>
      <c r="BM223" s="222" t="s">
        <v>2138</v>
      </c>
    </row>
    <row r="224" spans="1:51" s="13" customFormat="1" ht="12">
      <c r="A224" s="13"/>
      <c r="B224" s="239"/>
      <c r="C224" s="240"/>
      <c r="D224" s="224" t="s">
        <v>223</v>
      </c>
      <c r="E224" s="241" t="s">
        <v>547</v>
      </c>
      <c r="F224" s="242" t="s">
        <v>2139</v>
      </c>
      <c r="G224" s="240"/>
      <c r="H224" s="243">
        <v>2037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223</v>
      </c>
      <c r="AU224" s="249" t="s">
        <v>90</v>
      </c>
      <c r="AV224" s="13" t="s">
        <v>162</v>
      </c>
      <c r="AW224" s="13" t="s">
        <v>38</v>
      </c>
      <c r="AX224" s="13" t="s">
        <v>90</v>
      </c>
      <c r="AY224" s="249" t="s">
        <v>154</v>
      </c>
    </row>
    <row r="225" spans="1:65" s="2" customFormat="1" ht="37.8" customHeight="1">
      <c r="A225" s="37"/>
      <c r="B225" s="38"/>
      <c r="C225" s="210" t="s">
        <v>551</v>
      </c>
      <c r="D225" s="210" t="s">
        <v>155</v>
      </c>
      <c r="E225" s="211" t="s">
        <v>656</v>
      </c>
      <c r="F225" s="212" t="s">
        <v>657</v>
      </c>
      <c r="G225" s="213" t="s">
        <v>324</v>
      </c>
      <c r="H225" s="214">
        <v>51.16</v>
      </c>
      <c r="I225" s="215"/>
      <c r="J225" s="216">
        <f>ROUND(I225*H225,2)</f>
        <v>0</v>
      </c>
      <c r="K225" s="217"/>
      <c r="L225" s="43"/>
      <c r="M225" s="218" t="s">
        <v>1</v>
      </c>
      <c r="N225" s="219" t="s">
        <v>47</v>
      </c>
      <c r="O225" s="90"/>
      <c r="P225" s="220">
        <f>O225*H225</f>
        <v>0</v>
      </c>
      <c r="Q225" s="220">
        <v>2.52625</v>
      </c>
      <c r="R225" s="220">
        <f>Q225*H225</f>
        <v>129.24295</v>
      </c>
      <c r="S225" s="220">
        <v>0</v>
      </c>
      <c r="T225" s="22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2" t="s">
        <v>153</v>
      </c>
      <c r="AT225" s="222" t="s">
        <v>155</v>
      </c>
      <c r="AU225" s="222" t="s">
        <v>90</v>
      </c>
      <c r="AY225" s="15" t="s">
        <v>154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5" t="s">
        <v>90</v>
      </c>
      <c r="BK225" s="223">
        <f>ROUND(I225*H225,2)</f>
        <v>0</v>
      </c>
      <c r="BL225" s="15" t="s">
        <v>153</v>
      </c>
      <c r="BM225" s="222" t="s">
        <v>2140</v>
      </c>
    </row>
    <row r="226" spans="1:51" s="13" customFormat="1" ht="12">
      <c r="A226" s="13"/>
      <c r="B226" s="239"/>
      <c r="C226" s="240"/>
      <c r="D226" s="224" t="s">
        <v>223</v>
      </c>
      <c r="E226" s="241" t="s">
        <v>555</v>
      </c>
      <c r="F226" s="242" t="s">
        <v>2141</v>
      </c>
      <c r="G226" s="240"/>
      <c r="H226" s="243">
        <v>0.93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223</v>
      </c>
      <c r="AU226" s="249" t="s">
        <v>90</v>
      </c>
      <c r="AV226" s="13" t="s">
        <v>162</v>
      </c>
      <c r="AW226" s="13" t="s">
        <v>38</v>
      </c>
      <c r="AX226" s="13" t="s">
        <v>82</v>
      </c>
      <c r="AY226" s="249" t="s">
        <v>154</v>
      </c>
    </row>
    <row r="227" spans="1:51" s="13" customFormat="1" ht="12">
      <c r="A227" s="13"/>
      <c r="B227" s="239"/>
      <c r="C227" s="240"/>
      <c r="D227" s="224" t="s">
        <v>223</v>
      </c>
      <c r="E227" s="241" t="s">
        <v>2142</v>
      </c>
      <c r="F227" s="242" t="s">
        <v>2143</v>
      </c>
      <c r="G227" s="240"/>
      <c r="H227" s="243">
        <v>2.23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223</v>
      </c>
      <c r="AU227" s="249" t="s">
        <v>90</v>
      </c>
      <c r="AV227" s="13" t="s">
        <v>162</v>
      </c>
      <c r="AW227" s="13" t="s">
        <v>38</v>
      </c>
      <c r="AX227" s="13" t="s">
        <v>82</v>
      </c>
      <c r="AY227" s="249" t="s">
        <v>154</v>
      </c>
    </row>
    <row r="228" spans="1:51" s="13" customFormat="1" ht="12">
      <c r="A228" s="13"/>
      <c r="B228" s="239"/>
      <c r="C228" s="240"/>
      <c r="D228" s="224" t="s">
        <v>223</v>
      </c>
      <c r="E228" s="241" t="s">
        <v>2144</v>
      </c>
      <c r="F228" s="242" t="s">
        <v>2145</v>
      </c>
      <c r="G228" s="240"/>
      <c r="H228" s="243">
        <v>48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223</v>
      </c>
      <c r="AU228" s="249" t="s">
        <v>90</v>
      </c>
      <c r="AV228" s="13" t="s">
        <v>162</v>
      </c>
      <c r="AW228" s="13" t="s">
        <v>38</v>
      </c>
      <c r="AX228" s="13" t="s">
        <v>82</v>
      </c>
      <c r="AY228" s="249" t="s">
        <v>154</v>
      </c>
    </row>
    <row r="229" spans="1:51" s="13" customFormat="1" ht="12">
      <c r="A229" s="13"/>
      <c r="B229" s="239"/>
      <c r="C229" s="240"/>
      <c r="D229" s="224" t="s">
        <v>223</v>
      </c>
      <c r="E229" s="241" t="s">
        <v>2146</v>
      </c>
      <c r="F229" s="242" t="s">
        <v>2147</v>
      </c>
      <c r="G229" s="240"/>
      <c r="H229" s="243">
        <v>51.16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223</v>
      </c>
      <c r="AU229" s="249" t="s">
        <v>90</v>
      </c>
      <c r="AV229" s="13" t="s">
        <v>162</v>
      </c>
      <c r="AW229" s="13" t="s">
        <v>38</v>
      </c>
      <c r="AX229" s="13" t="s">
        <v>90</v>
      </c>
      <c r="AY229" s="249" t="s">
        <v>154</v>
      </c>
    </row>
    <row r="230" spans="1:65" s="2" customFormat="1" ht="24.15" customHeight="1">
      <c r="A230" s="37"/>
      <c r="B230" s="38"/>
      <c r="C230" s="210" t="s">
        <v>557</v>
      </c>
      <c r="D230" s="210" t="s">
        <v>155</v>
      </c>
      <c r="E230" s="211" t="s">
        <v>685</v>
      </c>
      <c r="F230" s="212" t="s">
        <v>686</v>
      </c>
      <c r="G230" s="213" t="s">
        <v>220</v>
      </c>
      <c r="H230" s="214">
        <v>79.655</v>
      </c>
      <c r="I230" s="215"/>
      <c r="J230" s="216">
        <f>ROUND(I230*H230,2)</f>
        <v>0</v>
      </c>
      <c r="K230" s="217"/>
      <c r="L230" s="43"/>
      <c r="M230" s="218" t="s">
        <v>1</v>
      </c>
      <c r="N230" s="219" t="s">
        <v>47</v>
      </c>
      <c r="O230" s="90"/>
      <c r="P230" s="220">
        <f>O230*H230</f>
        <v>0</v>
      </c>
      <c r="Q230" s="220">
        <v>0.00144</v>
      </c>
      <c r="R230" s="220">
        <f>Q230*H230</f>
        <v>0.1147032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153</v>
      </c>
      <c r="AT230" s="222" t="s">
        <v>155</v>
      </c>
      <c r="AU230" s="222" t="s">
        <v>90</v>
      </c>
      <c r="AY230" s="15" t="s">
        <v>154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5" t="s">
        <v>90</v>
      </c>
      <c r="BK230" s="223">
        <f>ROUND(I230*H230,2)</f>
        <v>0</v>
      </c>
      <c r="BL230" s="15" t="s">
        <v>153</v>
      </c>
      <c r="BM230" s="222" t="s">
        <v>2148</v>
      </c>
    </row>
    <row r="231" spans="1:51" s="13" customFormat="1" ht="12">
      <c r="A231" s="13"/>
      <c r="B231" s="239"/>
      <c r="C231" s="240"/>
      <c r="D231" s="224" t="s">
        <v>223</v>
      </c>
      <c r="E231" s="241" t="s">
        <v>561</v>
      </c>
      <c r="F231" s="242" t="s">
        <v>2149</v>
      </c>
      <c r="G231" s="240"/>
      <c r="H231" s="243">
        <v>69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223</v>
      </c>
      <c r="AU231" s="249" t="s">
        <v>90</v>
      </c>
      <c r="AV231" s="13" t="s">
        <v>162</v>
      </c>
      <c r="AW231" s="13" t="s">
        <v>38</v>
      </c>
      <c r="AX231" s="13" t="s">
        <v>82</v>
      </c>
      <c r="AY231" s="249" t="s">
        <v>154</v>
      </c>
    </row>
    <row r="232" spans="1:51" s="13" customFormat="1" ht="12">
      <c r="A232" s="13"/>
      <c r="B232" s="239"/>
      <c r="C232" s="240"/>
      <c r="D232" s="224" t="s">
        <v>223</v>
      </c>
      <c r="E232" s="241" t="s">
        <v>2150</v>
      </c>
      <c r="F232" s="242" t="s">
        <v>2151</v>
      </c>
      <c r="G232" s="240"/>
      <c r="H232" s="243">
        <v>3.375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223</v>
      </c>
      <c r="AU232" s="249" t="s">
        <v>90</v>
      </c>
      <c r="AV232" s="13" t="s">
        <v>162</v>
      </c>
      <c r="AW232" s="13" t="s">
        <v>38</v>
      </c>
      <c r="AX232" s="13" t="s">
        <v>82</v>
      </c>
      <c r="AY232" s="249" t="s">
        <v>154</v>
      </c>
    </row>
    <row r="233" spans="1:51" s="13" customFormat="1" ht="12">
      <c r="A233" s="13"/>
      <c r="B233" s="239"/>
      <c r="C233" s="240"/>
      <c r="D233" s="224" t="s">
        <v>223</v>
      </c>
      <c r="E233" s="241" t="s">
        <v>2152</v>
      </c>
      <c r="F233" s="242" t="s">
        <v>2153</v>
      </c>
      <c r="G233" s="240"/>
      <c r="H233" s="243">
        <v>7.28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223</v>
      </c>
      <c r="AU233" s="249" t="s">
        <v>90</v>
      </c>
      <c r="AV233" s="13" t="s">
        <v>162</v>
      </c>
      <c r="AW233" s="13" t="s">
        <v>38</v>
      </c>
      <c r="AX233" s="13" t="s">
        <v>82</v>
      </c>
      <c r="AY233" s="249" t="s">
        <v>154</v>
      </c>
    </row>
    <row r="234" spans="1:51" s="13" customFormat="1" ht="12">
      <c r="A234" s="13"/>
      <c r="B234" s="239"/>
      <c r="C234" s="240"/>
      <c r="D234" s="224" t="s">
        <v>223</v>
      </c>
      <c r="E234" s="241" t="s">
        <v>2154</v>
      </c>
      <c r="F234" s="242" t="s">
        <v>2155</v>
      </c>
      <c r="G234" s="240"/>
      <c r="H234" s="243">
        <v>79.655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223</v>
      </c>
      <c r="AU234" s="249" t="s">
        <v>90</v>
      </c>
      <c r="AV234" s="13" t="s">
        <v>162</v>
      </c>
      <c r="AW234" s="13" t="s">
        <v>38</v>
      </c>
      <c r="AX234" s="13" t="s">
        <v>90</v>
      </c>
      <c r="AY234" s="249" t="s">
        <v>154</v>
      </c>
    </row>
    <row r="235" spans="1:65" s="2" customFormat="1" ht="24.15" customHeight="1">
      <c r="A235" s="37"/>
      <c r="B235" s="38"/>
      <c r="C235" s="210" t="s">
        <v>564</v>
      </c>
      <c r="D235" s="210" t="s">
        <v>155</v>
      </c>
      <c r="E235" s="211" t="s">
        <v>689</v>
      </c>
      <c r="F235" s="212" t="s">
        <v>690</v>
      </c>
      <c r="G235" s="213" t="s">
        <v>220</v>
      </c>
      <c r="H235" s="214">
        <v>79.655</v>
      </c>
      <c r="I235" s="215"/>
      <c r="J235" s="216">
        <f>ROUND(I235*H235,2)</f>
        <v>0</v>
      </c>
      <c r="K235" s="217"/>
      <c r="L235" s="43"/>
      <c r="M235" s="218" t="s">
        <v>1</v>
      </c>
      <c r="N235" s="219" t="s">
        <v>47</v>
      </c>
      <c r="O235" s="90"/>
      <c r="P235" s="220">
        <f>O235*H235</f>
        <v>0</v>
      </c>
      <c r="Q235" s="220">
        <v>4E-05</v>
      </c>
      <c r="R235" s="220">
        <f>Q235*H235</f>
        <v>0.0031862</v>
      </c>
      <c r="S235" s="220">
        <v>0</v>
      </c>
      <c r="T235" s="22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2" t="s">
        <v>153</v>
      </c>
      <c r="AT235" s="222" t="s">
        <v>155</v>
      </c>
      <c r="AU235" s="222" t="s">
        <v>90</v>
      </c>
      <c r="AY235" s="15" t="s">
        <v>154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5" t="s">
        <v>90</v>
      </c>
      <c r="BK235" s="223">
        <f>ROUND(I235*H235,2)</f>
        <v>0</v>
      </c>
      <c r="BL235" s="15" t="s">
        <v>153</v>
      </c>
      <c r="BM235" s="222" t="s">
        <v>2156</v>
      </c>
    </row>
    <row r="236" spans="1:65" s="2" customFormat="1" ht="24.15" customHeight="1">
      <c r="A236" s="37"/>
      <c r="B236" s="38"/>
      <c r="C236" s="210" t="s">
        <v>571</v>
      </c>
      <c r="D236" s="210" t="s">
        <v>155</v>
      </c>
      <c r="E236" s="211" t="s">
        <v>695</v>
      </c>
      <c r="F236" s="212" t="s">
        <v>696</v>
      </c>
      <c r="G236" s="213" t="s">
        <v>486</v>
      </c>
      <c r="H236" s="214">
        <v>3.7</v>
      </c>
      <c r="I236" s="215"/>
      <c r="J236" s="216">
        <f>ROUND(I236*H236,2)</f>
        <v>0</v>
      </c>
      <c r="K236" s="217"/>
      <c r="L236" s="43"/>
      <c r="M236" s="218" t="s">
        <v>1</v>
      </c>
      <c r="N236" s="219" t="s">
        <v>47</v>
      </c>
      <c r="O236" s="90"/>
      <c r="P236" s="220">
        <f>O236*H236</f>
        <v>0</v>
      </c>
      <c r="Q236" s="220">
        <v>1.03822</v>
      </c>
      <c r="R236" s="220">
        <f>Q236*H236</f>
        <v>3.841414</v>
      </c>
      <c r="S236" s="220">
        <v>0</v>
      </c>
      <c r="T236" s="22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2" t="s">
        <v>153</v>
      </c>
      <c r="AT236" s="222" t="s">
        <v>155</v>
      </c>
      <c r="AU236" s="222" t="s">
        <v>90</v>
      </c>
      <c r="AY236" s="15" t="s">
        <v>154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5" t="s">
        <v>90</v>
      </c>
      <c r="BK236" s="223">
        <f>ROUND(I236*H236,2)</f>
        <v>0</v>
      </c>
      <c r="BL236" s="15" t="s">
        <v>153</v>
      </c>
      <c r="BM236" s="222" t="s">
        <v>2157</v>
      </c>
    </row>
    <row r="237" spans="1:51" s="13" customFormat="1" ht="12">
      <c r="A237" s="13"/>
      <c r="B237" s="239"/>
      <c r="C237" s="240"/>
      <c r="D237" s="224" t="s">
        <v>223</v>
      </c>
      <c r="E237" s="241" t="s">
        <v>575</v>
      </c>
      <c r="F237" s="242" t="s">
        <v>2158</v>
      </c>
      <c r="G237" s="240"/>
      <c r="H237" s="243">
        <v>3.7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223</v>
      </c>
      <c r="AU237" s="249" t="s">
        <v>90</v>
      </c>
      <c r="AV237" s="13" t="s">
        <v>162</v>
      </c>
      <c r="AW237" s="13" t="s">
        <v>38</v>
      </c>
      <c r="AX237" s="13" t="s">
        <v>90</v>
      </c>
      <c r="AY237" s="249" t="s">
        <v>154</v>
      </c>
    </row>
    <row r="238" spans="1:65" s="2" customFormat="1" ht="24.15" customHeight="1">
      <c r="A238" s="37"/>
      <c r="B238" s="38"/>
      <c r="C238" s="210" t="s">
        <v>577</v>
      </c>
      <c r="D238" s="210" t="s">
        <v>155</v>
      </c>
      <c r="E238" s="211" t="s">
        <v>2159</v>
      </c>
      <c r="F238" s="212" t="s">
        <v>2160</v>
      </c>
      <c r="G238" s="213" t="s">
        <v>324</v>
      </c>
      <c r="H238" s="214">
        <v>4.5</v>
      </c>
      <c r="I238" s="215"/>
      <c r="J238" s="216">
        <f>ROUND(I238*H238,2)</f>
        <v>0</v>
      </c>
      <c r="K238" s="217"/>
      <c r="L238" s="43"/>
      <c r="M238" s="218" t="s">
        <v>1</v>
      </c>
      <c r="N238" s="219" t="s">
        <v>47</v>
      </c>
      <c r="O238" s="90"/>
      <c r="P238" s="220">
        <f>O238*H238</f>
        <v>0</v>
      </c>
      <c r="Q238" s="220">
        <v>2.33238</v>
      </c>
      <c r="R238" s="220">
        <f>Q238*H238</f>
        <v>10.49571</v>
      </c>
      <c r="S238" s="220">
        <v>0</v>
      </c>
      <c r="T238" s="22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2" t="s">
        <v>153</v>
      </c>
      <c r="AT238" s="222" t="s">
        <v>155</v>
      </c>
      <c r="AU238" s="222" t="s">
        <v>90</v>
      </c>
      <c r="AY238" s="15" t="s">
        <v>154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5" t="s">
        <v>90</v>
      </c>
      <c r="BK238" s="223">
        <f>ROUND(I238*H238,2)</f>
        <v>0</v>
      </c>
      <c r="BL238" s="15" t="s">
        <v>153</v>
      </c>
      <c r="BM238" s="222" t="s">
        <v>2161</v>
      </c>
    </row>
    <row r="239" spans="1:51" s="13" customFormat="1" ht="12">
      <c r="A239" s="13"/>
      <c r="B239" s="239"/>
      <c r="C239" s="240"/>
      <c r="D239" s="224" t="s">
        <v>223</v>
      </c>
      <c r="E239" s="241" t="s">
        <v>582</v>
      </c>
      <c r="F239" s="242" t="s">
        <v>2162</v>
      </c>
      <c r="G239" s="240"/>
      <c r="H239" s="243">
        <v>4.5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223</v>
      </c>
      <c r="AU239" s="249" t="s">
        <v>90</v>
      </c>
      <c r="AV239" s="13" t="s">
        <v>162</v>
      </c>
      <c r="AW239" s="13" t="s">
        <v>38</v>
      </c>
      <c r="AX239" s="13" t="s">
        <v>90</v>
      </c>
      <c r="AY239" s="249" t="s">
        <v>154</v>
      </c>
    </row>
    <row r="240" spans="1:65" s="2" customFormat="1" ht="14.4" customHeight="1">
      <c r="A240" s="37"/>
      <c r="B240" s="38"/>
      <c r="C240" s="210" t="s">
        <v>584</v>
      </c>
      <c r="D240" s="210" t="s">
        <v>155</v>
      </c>
      <c r="E240" s="211" t="s">
        <v>2163</v>
      </c>
      <c r="F240" s="212" t="s">
        <v>2164</v>
      </c>
      <c r="G240" s="213" t="s">
        <v>220</v>
      </c>
      <c r="H240" s="214">
        <v>48</v>
      </c>
      <c r="I240" s="215"/>
      <c r="J240" s="216">
        <f>ROUND(I240*H240,2)</f>
        <v>0</v>
      </c>
      <c r="K240" s="217"/>
      <c r="L240" s="43"/>
      <c r="M240" s="218" t="s">
        <v>1</v>
      </c>
      <c r="N240" s="219" t="s">
        <v>47</v>
      </c>
      <c r="O240" s="90"/>
      <c r="P240" s="220">
        <f>O240*H240</f>
        <v>0</v>
      </c>
      <c r="Q240" s="220">
        <v>0.00144</v>
      </c>
      <c r="R240" s="220">
        <f>Q240*H240</f>
        <v>0.06912</v>
      </c>
      <c r="S240" s="220">
        <v>0</v>
      </c>
      <c r="T240" s="22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2" t="s">
        <v>153</v>
      </c>
      <c r="AT240" s="222" t="s">
        <v>155</v>
      </c>
      <c r="AU240" s="222" t="s">
        <v>90</v>
      </c>
      <c r="AY240" s="15" t="s">
        <v>154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5" t="s">
        <v>90</v>
      </c>
      <c r="BK240" s="223">
        <f>ROUND(I240*H240,2)</f>
        <v>0</v>
      </c>
      <c r="BL240" s="15" t="s">
        <v>153</v>
      </c>
      <c r="BM240" s="222" t="s">
        <v>2165</v>
      </c>
    </row>
    <row r="241" spans="1:51" s="13" customFormat="1" ht="12">
      <c r="A241" s="13"/>
      <c r="B241" s="239"/>
      <c r="C241" s="240"/>
      <c r="D241" s="224" t="s">
        <v>223</v>
      </c>
      <c r="E241" s="241" t="s">
        <v>588</v>
      </c>
      <c r="F241" s="242" t="s">
        <v>2166</v>
      </c>
      <c r="G241" s="240"/>
      <c r="H241" s="243">
        <v>48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223</v>
      </c>
      <c r="AU241" s="249" t="s">
        <v>90</v>
      </c>
      <c r="AV241" s="13" t="s">
        <v>162</v>
      </c>
      <c r="AW241" s="13" t="s">
        <v>38</v>
      </c>
      <c r="AX241" s="13" t="s">
        <v>90</v>
      </c>
      <c r="AY241" s="249" t="s">
        <v>154</v>
      </c>
    </row>
    <row r="242" spans="1:65" s="2" customFormat="1" ht="24.15" customHeight="1">
      <c r="A242" s="37"/>
      <c r="B242" s="38"/>
      <c r="C242" s="210" t="s">
        <v>590</v>
      </c>
      <c r="D242" s="210" t="s">
        <v>155</v>
      </c>
      <c r="E242" s="211" t="s">
        <v>2167</v>
      </c>
      <c r="F242" s="212" t="s">
        <v>2168</v>
      </c>
      <c r="G242" s="213" t="s">
        <v>220</v>
      </c>
      <c r="H242" s="214">
        <v>48</v>
      </c>
      <c r="I242" s="215"/>
      <c r="J242" s="216">
        <f>ROUND(I242*H242,2)</f>
        <v>0</v>
      </c>
      <c r="K242" s="217"/>
      <c r="L242" s="43"/>
      <c r="M242" s="218" t="s">
        <v>1</v>
      </c>
      <c r="N242" s="219" t="s">
        <v>47</v>
      </c>
      <c r="O242" s="90"/>
      <c r="P242" s="220">
        <f>O242*H242</f>
        <v>0</v>
      </c>
      <c r="Q242" s="220">
        <v>4E-05</v>
      </c>
      <c r="R242" s="220">
        <f>Q242*H242</f>
        <v>0.0019200000000000003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153</v>
      </c>
      <c r="AT242" s="222" t="s">
        <v>155</v>
      </c>
      <c r="AU242" s="222" t="s">
        <v>90</v>
      </c>
      <c r="AY242" s="15" t="s">
        <v>154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5" t="s">
        <v>90</v>
      </c>
      <c r="BK242" s="223">
        <f>ROUND(I242*H242,2)</f>
        <v>0</v>
      </c>
      <c r="BL242" s="15" t="s">
        <v>153</v>
      </c>
      <c r="BM242" s="222" t="s">
        <v>2169</v>
      </c>
    </row>
    <row r="243" spans="1:63" s="11" customFormat="1" ht="25.9" customHeight="1">
      <c r="A243" s="11"/>
      <c r="B243" s="196"/>
      <c r="C243" s="197"/>
      <c r="D243" s="198" t="s">
        <v>81</v>
      </c>
      <c r="E243" s="199" t="s">
        <v>750</v>
      </c>
      <c r="F243" s="199" t="s">
        <v>751</v>
      </c>
      <c r="G243" s="197"/>
      <c r="H243" s="197"/>
      <c r="I243" s="200"/>
      <c r="J243" s="201">
        <f>BK243</f>
        <v>0</v>
      </c>
      <c r="K243" s="197"/>
      <c r="L243" s="202"/>
      <c r="M243" s="203"/>
      <c r="N243" s="204"/>
      <c r="O243" s="204"/>
      <c r="P243" s="205">
        <f>SUM(P244:P246)</f>
        <v>0</v>
      </c>
      <c r="Q243" s="204"/>
      <c r="R243" s="205">
        <f>SUM(R244:R246)</f>
        <v>0.156</v>
      </c>
      <c r="S243" s="204"/>
      <c r="T243" s="206">
        <f>SUM(T244:T246)</f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207" t="s">
        <v>153</v>
      </c>
      <c r="AT243" s="208" t="s">
        <v>81</v>
      </c>
      <c r="AU243" s="208" t="s">
        <v>82</v>
      </c>
      <c r="AY243" s="207" t="s">
        <v>154</v>
      </c>
      <c r="BK243" s="209">
        <f>SUM(BK244:BK246)</f>
        <v>0</v>
      </c>
    </row>
    <row r="244" spans="1:65" s="2" customFormat="1" ht="24.15" customHeight="1">
      <c r="A244" s="37"/>
      <c r="B244" s="38"/>
      <c r="C244" s="210" t="s">
        <v>595</v>
      </c>
      <c r="D244" s="210" t="s">
        <v>155</v>
      </c>
      <c r="E244" s="211" t="s">
        <v>2170</v>
      </c>
      <c r="F244" s="212" t="s">
        <v>2171</v>
      </c>
      <c r="G244" s="213" t="s">
        <v>253</v>
      </c>
      <c r="H244" s="214">
        <v>10</v>
      </c>
      <c r="I244" s="215"/>
      <c r="J244" s="216">
        <f>ROUND(I244*H244,2)</f>
        <v>0</v>
      </c>
      <c r="K244" s="217"/>
      <c r="L244" s="43"/>
      <c r="M244" s="218" t="s">
        <v>1</v>
      </c>
      <c r="N244" s="219" t="s">
        <v>47</v>
      </c>
      <c r="O244" s="90"/>
      <c r="P244" s="220">
        <f>O244*H244</f>
        <v>0</v>
      </c>
      <c r="Q244" s="220">
        <v>0.00924</v>
      </c>
      <c r="R244" s="220">
        <f>Q244*H244</f>
        <v>0.0924</v>
      </c>
      <c r="S244" s="220">
        <v>0</v>
      </c>
      <c r="T244" s="22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2" t="s">
        <v>153</v>
      </c>
      <c r="AT244" s="222" t="s">
        <v>155</v>
      </c>
      <c r="AU244" s="222" t="s">
        <v>90</v>
      </c>
      <c r="AY244" s="15" t="s">
        <v>154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5" t="s">
        <v>90</v>
      </c>
      <c r="BK244" s="223">
        <f>ROUND(I244*H244,2)</f>
        <v>0</v>
      </c>
      <c r="BL244" s="15" t="s">
        <v>153</v>
      </c>
      <c r="BM244" s="222" t="s">
        <v>2172</v>
      </c>
    </row>
    <row r="245" spans="1:65" s="2" customFormat="1" ht="24.15" customHeight="1">
      <c r="A245" s="37"/>
      <c r="B245" s="38"/>
      <c r="C245" s="255" t="s">
        <v>599</v>
      </c>
      <c r="D245" s="255" t="s">
        <v>253</v>
      </c>
      <c r="E245" s="256" t="s">
        <v>2173</v>
      </c>
      <c r="F245" s="257" t="s">
        <v>2174</v>
      </c>
      <c r="G245" s="258" t="s">
        <v>253</v>
      </c>
      <c r="H245" s="259">
        <v>10</v>
      </c>
      <c r="I245" s="260"/>
      <c r="J245" s="261">
        <f>ROUND(I245*H245,2)</f>
        <v>0</v>
      </c>
      <c r="K245" s="262"/>
      <c r="L245" s="263"/>
      <c r="M245" s="264" t="s">
        <v>1</v>
      </c>
      <c r="N245" s="265" t="s">
        <v>47</v>
      </c>
      <c r="O245" s="90"/>
      <c r="P245" s="220">
        <f>O245*H245</f>
        <v>0</v>
      </c>
      <c r="Q245" s="220">
        <v>0.00636</v>
      </c>
      <c r="R245" s="220">
        <f>Q245*H245</f>
        <v>0.0636</v>
      </c>
      <c r="S245" s="220">
        <v>0</v>
      </c>
      <c r="T245" s="22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2" t="s">
        <v>192</v>
      </c>
      <c r="AT245" s="222" t="s">
        <v>253</v>
      </c>
      <c r="AU245" s="222" t="s">
        <v>90</v>
      </c>
      <c r="AY245" s="15" t="s">
        <v>154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5" t="s">
        <v>90</v>
      </c>
      <c r="BK245" s="223">
        <f>ROUND(I245*H245,2)</f>
        <v>0</v>
      </c>
      <c r="BL245" s="15" t="s">
        <v>153</v>
      </c>
      <c r="BM245" s="222" t="s">
        <v>2175</v>
      </c>
    </row>
    <row r="246" spans="1:47" s="2" customFormat="1" ht="12">
      <c r="A246" s="37"/>
      <c r="B246" s="38"/>
      <c r="C246" s="39"/>
      <c r="D246" s="224" t="s">
        <v>160</v>
      </c>
      <c r="E246" s="39"/>
      <c r="F246" s="225" t="s">
        <v>2176</v>
      </c>
      <c r="G246" s="39"/>
      <c r="H246" s="39"/>
      <c r="I246" s="226"/>
      <c r="J246" s="39"/>
      <c r="K246" s="39"/>
      <c r="L246" s="43"/>
      <c r="M246" s="227"/>
      <c r="N246" s="228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160</v>
      </c>
      <c r="AU246" s="15" t="s">
        <v>90</v>
      </c>
    </row>
    <row r="247" spans="1:63" s="11" customFormat="1" ht="25.9" customHeight="1">
      <c r="A247" s="11"/>
      <c r="B247" s="196"/>
      <c r="C247" s="197"/>
      <c r="D247" s="198" t="s">
        <v>81</v>
      </c>
      <c r="E247" s="199" t="s">
        <v>167</v>
      </c>
      <c r="F247" s="199" t="s">
        <v>771</v>
      </c>
      <c r="G247" s="197"/>
      <c r="H247" s="197"/>
      <c r="I247" s="200"/>
      <c r="J247" s="201">
        <f>BK247</f>
        <v>0</v>
      </c>
      <c r="K247" s="197"/>
      <c r="L247" s="202"/>
      <c r="M247" s="203"/>
      <c r="N247" s="204"/>
      <c r="O247" s="204"/>
      <c r="P247" s="205">
        <f>SUM(P248:P281)</f>
        <v>0</v>
      </c>
      <c r="Q247" s="204"/>
      <c r="R247" s="205">
        <f>SUM(R248:R281)</f>
        <v>141.83207195</v>
      </c>
      <c r="S247" s="204"/>
      <c r="T247" s="206">
        <f>SUM(T248:T281)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207" t="s">
        <v>153</v>
      </c>
      <c r="AT247" s="208" t="s">
        <v>81</v>
      </c>
      <c r="AU247" s="208" t="s">
        <v>82</v>
      </c>
      <c r="AY247" s="207" t="s">
        <v>154</v>
      </c>
      <c r="BK247" s="209">
        <f>SUM(BK248:BK281)</f>
        <v>0</v>
      </c>
    </row>
    <row r="248" spans="1:65" s="2" customFormat="1" ht="24.15" customHeight="1">
      <c r="A248" s="37"/>
      <c r="B248" s="38"/>
      <c r="C248" s="210" t="s">
        <v>623</v>
      </c>
      <c r="D248" s="210" t="s">
        <v>155</v>
      </c>
      <c r="E248" s="211" t="s">
        <v>843</v>
      </c>
      <c r="F248" s="212" t="s">
        <v>844</v>
      </c>
      <c r="G248" s="213" t="s">
        <v>324</v>
      </c>
      <c r="H248" s="214">
        <v>49.18</v>
      </c>
      <c r="I248" s="215"/>
      <c r="J248" s="216">
        <f>ROUND(I248*H248,2)</f>
        <v>0</v>
      </c>
      <c r="K248" s="217"/>
      <c r="L248" s="43"/>
      <c r="M248" s="218" t="s">
        <v>1</v>
      </c>
      <c r="N248" s="219" t="s">
        <v>47</v>
      </c>
      <c r="O248" s="90"/>
      <c r="P248" s="220">
        <f>O248*H248</f>
        <v>0</v>
      </c>
      <c r="Q248" s="220">
        <v>2.45329</v>
      </c>
      <c r="R248" s="220">
        <f>Q248*H248</f>
        <v>120.6528022</v>
      </c>
      <c r="S248" s="220">
        <v>0</v>
      </c>
      <c r="T248" s="22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2" t="s">
        <v>153</v>
      </c>
      <c r="AT248" s="222" t="s">
        <v>155</v>
      </c>
      <c r="AU248" s="222" t="s">
        <v>90</v>
      </c>
      <c r="AY248" s="15" t="s">
        <v>154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5" t="s">
        <v>90</v>
      </c>
      <c r="BK248" s="223">
        <f>ROUND(I248*H248,2)</f>
        <v>0</v>
      </c>
      <c r="BL248" s="15" t="s">
        <v>153</v>
      </c>
      <c r="BM248" s="222" t="s">
        <v>2177</v>
      </c>
    </row>
    <row r="249" spans="1:51" s="13" customFormat="1" ht="12">
      <c r="A249" s="13"/>
      <c r="B249" s="239"/>
      <c r="C249" s="240"/>
      <c r="D249" s="224" t="s">
        <v>223</v>
      </c>
      <c r="E249" s="241" t="s">
        <v>597</v>
      </c>
      <c r="F249" s="242" t="s">
        <v>2178</v>
      </c>
      <c r="G249" s="240"/>
      <c r="H249" s="243">
        <v>33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223</v>
      </c>
      <c r="AU249" s="249" t="s">
        <v>90</v>
      </c>
      <c r="AV249" s="13" t="s">
        <v>162</v>
      </c>
      <c r="AW249" s="13" t="s">
        <v>38</v>
      </c>
      <c r="AX249" s="13" t="s">
        <v>82</v>
      </c>
      <c r="AY249" s="249" t="s">
        <v>154</v>
      </c>
    </row>
    <row r="250" spans="1:51" s="13" customFormat="1" ht="12">
      <c r="A250" s="13"/>
      <c r="B250" s="239"/>
      <c r="C250" s="240"/>
      <c r="D250" s="224" t="s">
        <v>223</v>
      </c>
      <c r="E250" s="241" t="s">
        <v>1914</v>
      </c>
      <c r="F250" s="242" t="s">
        <v>2179</v>
      </c>
      <c r="G250" s="240"/>
      <c r="H250" s="243">
        <v>12.1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223</v>
      </c>
      <c r="AU250" s="249" t="s">
        <v>90</v>
      </c>
      <c r="AV250" s="13" t="s">
        <v>162</v>
      </c>
      <c r="AW250" s="13" t="s">
        <v>38</v>
      </c>
      <c r="AX250" s="13" t="s">
        <v>82</v>
      </c>
      <c r="AY250" s="249" t="s">
        <v>154</v>
      </c>
    </row>
    <row r="251" spans="1:51" s="13" customFormat="1" ht="12">
      <c r="A251" s="13"/>
      <c r="B251" s="239"/>
      <c r="C251" s="240"/>
      <c r="D251" s="224" t="s">
        <v>223</v>
      </c>
      <c r="E251" s="241" t="s">
        <v>2180</v>
      </c>
      <c r="F251" s="242" t="s">
        <v>2181</v>
      </c>
      <c r="G251" s="240"/>
      <c r="H251" s="243">
        <v>4.08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223</v>
      </c>
      <c r="AU251" s="249" t="s">
        <v>90</v>
      </c>
      <c r="AV251" s="13" t="s">
        <v>162</v>
      </c>
      <c r="AW251" s="13" t="s">
        <v>38</v>
      </c>
      <c r="AX251" s="13" t="s">
        <v>82</v>
      </c>
      <c r="AY251" s="249" t="s">
        <v>154</v>
      </c>
    </row>
    <row r="252" spans="1:51" s="13" customFormat="1" ht="12">
      <c r="A252" s="13"/>
      <c r="B252" s="239"/>
      <c r="C252" s="240"/>
      <c r="D252" s="224" t="s">
        <v>223</v>
      </c>
      <c r="E252" s="241" t="s">
        <v>2182</v>
      </c>
      <c r="F252" s="242" t="s">
        <v>2183</v>
      </c>
      <c r="G252" s="240"/>
      <c r="H252" s="243">
        <v>49.18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223</v>
      </c>
      <c r="AU252" s="249" t="s">
        <v>90</v>
      </c>
      <c r="AV252" s="13" t="s">
        <v>162</v>
      </c>
      <c r="AW252" s="13" t="s">
        <v>38</v>
      </c>
      <c r="AX252" s="13" t="s">
        <v>90</v>
      </c>
      <c r="AY252" s="249" t="s">
        <v>154</v>
      </c>
    </row>
    <row r="253" spans="1:65" s="2" customFormat="1" ht="24.15" customHeight="1">
      <c r="A253" s="37"/>
      <c r="B253" s="38"/>
      <c r="C253" s="210" t="s">
        <v>630</v>
      </c>
      <c r="D253" s="210" t="s">
        <v>155</v>
      </c>
      <c r="E253" s="211" t="s">
        <v>878</v>
      </c>
      <c r="F253" s="212" t="s">
        <v>879</v>
      </c>
      <c r="G253" s="213" t="s">
        <v>220</v>
      </c>
      <c r="H253" s="214">
        <v>241.875</v>
      </c>
      <c r="I253" s="215"/>
      <c r="J253" s="216">
        <f>ROUND(I253*H253,2)</f>
        <v>0</v>
      </c>
      <c r="K253" s="217"/>
      <c r="L253" s="43"/>
      <c r="M253" s="218" t="s">
        <v>1</v>
      </c>
      <c r="N253" s="219" t="s">
        <v>47</v>
      </c>
      <c r="O253" s="90"/>
      <c r="P253" s="220">
        <f>O253*H253</f>
        <v>0</v>
      </c>
      <c r="Q253" s="220">
        <v>0.00237</v>
      </c>
      <c r="R253" s="220">
        <f>Q253*H253</f>
        <v>0.57324375</v>
      </c>
      <c r="S253" s="220">
        <v>0</v>
      </c>
      <c r="T253" s="22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2" t="s">
        <v>153</v>
      </c>
      <c r="AT253" s="222" t="s">
        <v>155</v>
      </c>
      <c r="AU253" s="222" t="s">
        <v>90</v>
      </c>
      <c r="AY253" s="15" t="s">
        <v>154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5" t="s">
        <v>90</v>
      </c>
      <c r="BK253" s="223">
        <f>ROUND(I253*H253,2)</f>
        <v>0</v>
      </c>
      <c r="BL253" s="15" t="s">
        <v>153</v>
      </c>
      <c r="BM253" s="222" t="s">
        <v>2184</v>
      </c>
    </row>
    <row r="254" spans="1:51" s="13" customFormat="1" ht="12">
      <c r="A254" s="13"/>
      <c r="B254" s="239"/>
      <c r="C254" s="240"/>
      <c r="D254" s="224" t="s">
        <v>223</v>
      </c>
      <c r="E254" s="241" t="s">
        <v>603</v>
      </c>
      <c r="F254" s="242" t="s">
        <v>2185</v>
      </c>
      <c r="G254" s="240"/>
      <c r="H254" s="243">
        <v>191.59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223</v>
      </c>
      <c r="AU254" s="249" t="s">
        <v>90</v>
      </c>
      <c r="AV254" s="13" t="s">
        <v>162</v>
      </c>
      <c r="AW254" s="13" t="s">
        <v>38</v>
      </c>
      <c r="AX254" s="13" t="s">
        <v>82</v>
      </c>
      <c r="AY254" s="249" t="s">
        <v>154</v>
      </c>
    </row>
    <row r="255" spans="1:51" s="13" customFormat="1" ht="12">
      <c r="A255" s="13"/>
      <c r="B255" s="239"/>
      <c r="C255" s="240"/>
      <c r="D255" s="224" t="s">
        <v>223</v>
      </c>
      <c r="E255" s="241" t="s">
        <v>605</v>
      </c>
      <c r="F255" s="242" t="s">
        <v>2186</v>
      </c>
      <c r="G255" s="240"/>
      <c r="H255" s="243">
        <v>11.92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223</v>
      </c>
      <c r="AU255" s="249" t="s">
        <v>90</v>
      </c>
      <c r="AV255" s="13" t="s">
        <v>162</v>
      </c>
      <c r="AW255" s="13" t="s">
        <v>38</v>
      </c>
      <c r="AX255" s="13" t="s">
        <v>82</v>
      </c>
      <c r="AY255" s="249" t="s">
        <v>154</v>
      </c>
    </row>
    <row r="256" spans="1:51" s="13" customFormat="1" ht="12">
      <c r="A256" s="13"/>
      <c r="B256" s="239"/>
      <c r="C256" s="240"/>
      <c r="D256" s="224" t="s">
        <v>223</v>
      </c>
      <c r="E256" s="241" t="s">
        <v>607</v>
      </c>
      <c r="F256" s="242" t="s">
        <v>2187</v>
      </c>
      <c r="G256" s="240"/>
      <c r="H256" s="243">
        <v>14.2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223</v>
      </c>
      <c r="AU256" s="249" t="s">
        <v>90</v>
      </c>
      <c r="AV256" s="13" t="s">
        <v>162</v>
      </c>
      <c r="AW256" s="13" t="s">
        <v>38</v>
      </c>
      <c r="AX256" s="13" t="s">
        <v>82</v>
      </c>
      <c r="AY256" s="249" t="s">
        <v>154</v>
      </c>
    </row>
    <row r="257" spans="1:51" s="13" customFormat="1" ht="12">
      <c r="A257" s="13"/>
      <c r="B257" s="239"/>
      <c r="C257" s="240"/>
      <c r="D257" s="224" t="s">
        <v>223</v>
      </c>
      <c r="E257" s="241" t="s">
        <v>609</v>
      </c>
      <c r="F257" s="242" t="s">
        <v>2188</v>
      </c>
      <c r="G257" s="240"/>
      <c r="H257" s="243">
        <v>9.12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223</v>
      </c>
      <c r="AU257" s="249" t="s">
        <v>90</v>
      </c>
      <c r="AV257" s="13" t="s">
        <v>162</v>
      </c>
      <c r="AW257" s="13" t="s">
        <v>38</v>
      </c>
      <c r="AX257" s="13" t="s">
        <v>82</v>
      </c>
      <c r="AY257" s="249" t="s">
        <v>154</v>
      </c>
    </row>
    <row r="258" spans="1:51" s="13" customFormat="1" ht="12">
      <c r="A258" s="13"/>
      <c r="B258" s="239"/>
      <c r="C258" s="240"/>
      <c r="D258" s="224" t="s">
        <v>223</v>
      </c>
      <c r="E258" s="241" t="s">
        <v>611</v>
      </c>
      <c r="F258" s="242" t="s">
        <v>2189</v>
      </c>
      <c r="G258" s="240"/>
      <c r="H258" s="243">
        <v>3.885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223</v>
      </c>
      <c r="AU258" s="249" t="s">
        <v>90</v>
      </c>
      <c r="AV258" s="13" t="s">
        <v>162</v>
      </c>
      <c r="AW258" s="13" t="s">
        <v>38</v>
      </c>
      <c r="AX258" s="13" t="s">
        <v>82</v>
      </c>
      <c r="AY258" s="249" t="s">
        <v>154</v>
      </c>
    </row>
    <row r="259" spans="1:51" s="13" customFormat="1" ht="12">
      <c r="A259" s="13"/>
      <c r="B259" s="239"/>
      <c r="C259" s="240"/>
      <c r="D259" s="224" t="s">
        <v>223</v>
      </c>
      <c r="E259" s="241" t="s">
        <v>613</v>
      </c>
      <c r="F259" s="242" t="s">
        <v>2190</v>
      </c>
      <c r="G259" s="240"/>
      <c r="H259" s="243">
        <v>7.32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223</v>
      </c>
      <c r="AU259" s="249" t="s">
        <v>90</v>
      </c>
      <c r="AV259" s="13" t="s">
        <v>162</v>
      </c>
      <c r="AW259" s="13" t="s">
        <v>38</v>
      </c>
      <c r="AX259" s="13" t="s">
        <v>82</v>
      </c>
      <c r="AY259" s="249" t="s">
        <v>154</v>
      </c>
    </row>
    <row r="260" spans="1:51" s="13" customFormat="1" ht="12">
      <c r="A260" s="13"/>
      <c r="B260" s="239"/>
      <c r="C260" s="240"/>
      <c r="D260" s="224" t="s">
        <v>223</v>
      </c>
      <c r="E260" s="241" t="s">
        <v>615</v>
      </c>
      <c r="F260" s="242" t="s">
        <v>2191</v>
      </c>
      <c r="G260" s="240"/>
      <c r="H260" s="243">
        <v>3.84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223</v>
      </c>
      <c r="AU260" s="249" t="s">
        <v>90</v>
      </c>
      <c r="AV260" s="13" t="s">
        <v>162</v>
      </c>
      <c r="AW260" s="13" t="s">
        <v>38</v>
      </c>
      <c r="AX260" s="13" t="s">
        <v>82</v>
      </c>
      <c r="AY260" s="249" t="s">
        <v>154</v>
      </c>
    </row>
    <row r="261" spans="1:51" s="13" customFormat="1" ht="12">
      <c r="A261" s="13"/>
      <c r="B261" s="239"/>
      <c r="C261" s="240"/>
      <c r="D261" s="224" t="s">
        <v>223</v>
      </c>
      <c r="E261" s="241" t="s">
        <v>617</v>
      </c>
      <c r="F261" s="242" t="s">
        <v>2192</v>
      </c>
      <c r="G261" s="240"/>
      <c r="H261" s="243">
        <v>241.875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223</v>
      </c>
      <c r="AU261" s="249" t="s">
        <v>90</v>
      </c>
      <c r="AV261" s="13" t="s">
        <v>162</v>
      </c>
      <c r="AW261" s="13" t="s">
        <v>38</v>
      </c>
      <c r="AX261" s="13" t="s">
        <v>90</v>
      </c>
      <c r="AY261" s="249" t="s">
        <v>154</v>
      </c>
    </row>
    <row r="262" spans="1:65" s="2" customFormat="1" ht="24.15" customHeight="1">
      <c r="A262" s="37"/>
      <c r="B262" s="38"/>
      <c r="C262" s="210" t="s">
        <v>637</v>
      </c>
      <c r="D262" s="210" t="s">
        <v>155</v>
      </c>
      <c r="E262" s="211" t="s">
        <v>882</v>
      </c>
      <c r="F262" s="212" t="s">
        <v>883</v>
      </c>
      <c r="G262" s="213" t="s">
        <v>220</v>
      </c>
      <c r="H262" s="214">
        <v>241.875</v>
      </c>
      <c r="I262" s="215"/>
      <c r="J262" s="216">
        <f>ROUND(I262*H262,2)</f>
        <v>0</v>
      </c>
      <c r="K262" s="217"/>
      <c r="L262" s="43"/>
      <c r="M262" s="218" t="s">
        <v>1</v>
      </c>
      <c r="N262" s="219" t="s">
        <v>47</v>
      </c>
      <c r="O262" s="90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2" t="s">
        <v>153</v>
      </c>
      <c r="AT262" s="222" t="s">
        <v>155</v>
      </c>
      <c r="AU262" s="222" t="s">
        <v>90</v>
      </c>
      <c r="AY262" s="15" t="s">
        <v>154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5" t="s">
        <v>90</v>
      </c>
      <c r="BK262" s="223">
        <f>ROUND(I262*H262,2)</f>
        <v>0</v>
      </c>
      <c r="BL262" s="15" t="s">
        <v>153</v>
      </c>
      <c r="BM262" s="222" t="s">
        <v>2193</v>
      </c>
    </row>
    <row r="263" spans="1:65" s="2" customFormat="1" ht="24.15" customHeight="1">
      <c r="A263" s="37"/>
      <c r="B263" s="38"/>
      <c r="C263" s="210" t="s">
        <v>643</v>
      </c>
      <c r="D263" s="210" t="s">
        <v>155</v>
      </c>
      <c r="E263" s="211" t="s">
        <v>888</v>
      </c>
      <c r="F263" s="212" t="s">
        <v>889</v>
      </c>
      <c r="G263" s="213" t="s">
        <v>486</v>
      </c>
      <c r="H263" s="214">
        <v>2.2</v>
      </c>
      <c r="I263" s="215"/>
      <c r="J263" s="216">
        <f>ROUND(I263*H263,2)</f>
        <v>0</v>
      </c>
      <c r="K263" s="217"/>
      <c r="L263" s="43"/>
      <c r="M263" s="218" t="s">
        <v>1</v>
      </c>
      <c r="N263" s="219" t="s">
        <v>47</v>
      </c>
      <c r="O263" s="90"/>
      <c r="P263" s="220">
        <f>O263*H263</f>
        <v>0</v>
      </c>
      <c r="Q263" s="220">
        <v>1.05388</v>
      </c>
      <c r="R263" s="220">
        <f>Q263*H263</f>
        <v>2.318536</v>
      </c>
      <c r="S263" s="220">
        <v>0</v>
      </c>
      <c r="T263" s="22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2" t="s">
        <v>153</v>
      </c>
      <c r="AT263" s="222" t="s">
        <v>155</v>
      </c>
      <c r="AU263" s="222" t="s">
        <v>90</v>
      </c>
      <c r="AY263" s="15" t="s">
        <v>154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5" t="s">
        <v>90</v>
      </c>
      <c r="BK263" s="223">
        <f>ROUND(I263*H263,2)</f>
        <v>0</v>
      </c>
      <c r="BL263" s="15" t="s">
        <v>153</v>
      </c>
      <c r="BM263" s="222" t="s">
        <v>2194</v>
      </c>
    </row>
    <row r="264" spans="1:51" s="13" customFormat="1" ht="12">
      <c r="A264" s="13"/>
      <c r="B264" s="239"/>
      <c r="C264" s="240"/>
      <c r="D264" s="224" t="s">
        <v>223</v>
      </c>
      <c r="E264" s="241" t="s">
        <v>635</v>
      </c>
      <c r="F264" s="242" t="s">
        <v>2195</v>
      </c>
      <c r="G264" s="240"/>
      <c r="H264" s="243">
        <v>2.2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223</v>
      </c>
      <c r="AU264" s="249" t="s">
        <v>90</v>
      </c>
      <c r="AV264" s="13" t="s">
        <v>162</v>
      </c>
      <c r="AW264" s="13" t="s">
        <v>38</v>
      </c>
      <c r="AX264" s="13" t="s">
        <v>90</v>
      </c>
      <c r="AY264" s="249" t="s">
        <v>154</v>
      </c>
    </row>
    <row r="265" spans="1:65" s="2" customFormat="1" ht="37.8" customHeight="1">
      <c r="A265" s="37"/>
      <c r="B265" s="38"/>
      <c r="C265" s="210" t="s">
        <v>649</v>
      </c>
      <c r="D265" s="210" t="s">
        <v>155</v>
      </c>
      <c r="E265" s="211" t="s">
        <v>2196</v>
      </c>
      <c r="F265" s="212" t="s">
        <v>2197</v>
      </c>
      <c r="G265" s="213" t="s">
        <v>593</v>
      </c>
      <c r="H265" s="214">
        <v>100</v>
      </c>
      <c r="I265" s="215"/>
      <c r="J265" s="216">
        <f>ROUND(I265*H265,2)</f>
        <v>0</v>
      </c>
      <c r="K265" s="217"/>
      <c r="L265" s="43"/>
      <c r="M265" s="218" t="s">
        <v>1</v>
      </c>
      <c r="N265" s="219" t="s">
        <v>47</v>
      </c>
      <c r="O265" s="90"/>
      <c r="P265" s="220">
        <f>O265*H265</f>
        <v>0</v>
      </c>
      <c r="Q265" s="220">
        <v>0.17489</v>
      </c>
      <c r="R265" s="220">
        <f>Q265*H265</f>
        <v>17.488999999999997</v>
      </c>
      <c r="S265" s="220">
        <v>0</v>
      </c>
      <c r="T265" s="22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2" t="s">
        <v>153</v>
      </c>
      <c r="AT265" s="222" t="s">
        <v>155</v>
      </c>
      <c r="AU265" s="222" t="s">
        <v>90</v>
      </c>
      <c r="AY265" s="15" t="s">
        <v>154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5" t="s">
        <v>90</v>
      </c>
      <c r="BK265" s="223">
        <f>ROUND(I265*H265,2)</f>
        <v>0</v>
      </c>
      <c r="BL265" s="15" t="s">
        <v>153</v>
      </c>
      <c r="BM265" s="222" t="s">
        <v>2198</v>
      </c>
    </row>
    <row r="266" spans="1:51" s="13" customFormat="1" ht="12">
      <c r="A266" s="13"/>
      <c r="B266" s="239"/>
      <c r="C266" s="240"/>
      <c r="D266" s="224" t="s">
        <v>223</v>
      </c>
      <c r="E266" s="241" t="s">
        <v>641</v>
      </c>
      <c r="F266" s="242" t="s">
        <v>2199</v>
      </c>
      <c r="G266" s="240"/>
      <c r="H266" s="243">
        <v>80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223</v>
      </c>
      <c r="AU266" s="249" t="s">
        <v>90</v>
      </c>
      <c r="AV266" s="13" t="s">
        <v>162</v>
      </c>
      <c r="AW266" s="13" t="s">
        <v>38</v>
      </c>
      <c r="AX266" s="13" t="s">
        <v>82</v>
      </c>
      <c r="AY266" s="249" t="s">
        <v>154</v>
      </c>
    </row>
    <row r="267" spans="1:51" s="12" customFormat="1" ht="12">
      <c r="A267" s="12"/>
      <c r="B267" s="229"/>
      <c r="C267" s="230"/>
      <c r="D267" s="224" t="s">
        <v>223</v>
      </c>
      <c r="E267" s="231" t="s">
        <v>1</v>
      </c>
      <c r="F267" s="232" t="s">
        <v>2200</v>
      </c>
      <c r="G267" s="230"/>
      <c r="H267" s="231" t="s">
        <v>1</v>
      </c>
      <c r="I267" s="233"/>
      <c r="J267" s="230"/>
      <c r="K267" s="230"/>
      <c r="L267" s="234"/>
      <c r="M267" s="235"/>
      <c r="N267" s="236"/>
      <c r="O267" s="236"/>
      <c r="P267" s="236"/>
      <c r="Q267" s="236"/>
      <c r="R267" s="236"/>
      <c r="S267" s="236"/>
      <c r="T267" s="237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8" t="s">
        <v>223</v>
      </c>
      <c r="AU267" s="238" t="s">
        <v>90</v>
      </c>
      <c r="AV267" s="12" t="s">
        <v>90</v>
      </c>
      <c r="AW267" s="12" t="s">
        <v>38</v>
      </c>
      <c r="AX267" s="12" t="s">
        <v>82</v>
      </c>
      <c r="AY267" s="238" t="s">
        <v>154</v>
      </c>
    </row>
    <row r="268" spans="1:51" s="13" customFormat="1" ht="12">
      <c r="A268" s="13"/>
      <c r="B268" s="239"/>
      <c r="C268" s="240"/>
      <c r="D268" s="224" t="s">
        <v>223</v>
      </c>
      <c r="E268" s="241" t="s">
        <v>2201</v>
      </c>
      <c r="F268" s="242" t="s">
        <v>282</v>
      </c>
      <c r="G268" s="240"/>
      <c r="H268" s="243">
        <v>20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223</v>
      </c>
      <c r="AU268" s="249" t="s">
        <v>90</v>
      </c>
      <c r="AV268" s="13" t="s">
        <v>162</v>
      </c>
      <c r="AW268" s="13" t="s">
        <v>38</v>
      </c>
      <c r="AX268" s="13" t="s">
        <v>82</v>
      </c>
      <c r="AY268" s="249" t="s">
        <v>154</v>
      </c>
    </row>
    <row r="269" spans="1:51" s="13" customFormat="1" ht="12">
      <c r="A269" s="13"/>
      <c r="B269" s="239"/>
      <c r="C269" s="240"/>
      <c r="D269" s="224" t="s">
        <v>223</v>
      </c>
      <c r="E269" s="241" t="s">
        <v>2202</v>
      </c>
      <c r="F269" s="242" t="s">
        <v>2203</v>
      </c>
      <c r="G269" s="240"/>
      <c r="H269" s="243">
        <v>100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223</v>
      </c>
      <c r="AU269" s="249" t="s">
        <v>90</v>
      </c>
      <c r="AV269" s="13" t="s">
        <v>162</v>
      </c>
      <c r="AW269" s="13" t="s">
        <v>38</v>
      </c>
      <c r="AX269" s="13" t="s">
        <v>90</v>
      </c>
      <c r="AY269" s="249" t="s">
        <v>154</v>
      </c>
    </row>
    <row r="270" spans="1:65" s="2" customFormat="1" ht="14.4" customHeight="1">
      <c r="A270" s="37"/>
      <c r="B270" s="38"/>
      <c r="C270" s="255" t="s">
        <v>655</v>
      </c>
      <c r="D270" s="255" t="s">
        <v>253</v>
      </c>
      <c r="E270" s="256" t="s">
        <v>2204</v>
      </c>
      <c r="F270" s="257" t="s">
        <v>2205</v>
      </c>
      <c r="G270" s="258" t="s">
        <v>253</v>
      </c>
      <c r="H270" s="259">
        <v>300</v>
      </c>
      <c r="I270" s="260"/>
      <c r="J270" s="261">
        <f>ROUND(I270*H270,2)</f>
        <v>0</v>
      </c>
      <c r="K270" s="262"/>
      <c r="L270" s="263"/>
      <c r="M270" s="264" t="s">
        <v>1</v>
      </c>
      <c r="N270" s="265" t="s">
        <v>47</v>
      </c>
      <c r="O270" s="90"/>
      <c r="P270" s="220">
        <f>O270*H270</f>
        <v>0</v>
      </c>
      <c r="Q270" s="220">
        <v>4E-05</v>
      </c>
      <c r="R270" s="220">
        <f>Q270*H270</f>
        <v>0.012</v>
      </c>
      <c r="S270" s="220">
        <v>0</v>
      </c>
      <c r="T270" s="22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2" t="s">
        <v>192</v>
      </c>
      <c r="AT270" s="222" t="s">
        <v>253</v>
      </c>
      <c r="AU270" s="222" t="s">
        <v>90</v>
      </c>
      <c r="AY270" s="15" t="s">
        <v>154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5" t="s">
        <v>90</v>
      </c>
      <c r="BK270" s="223">
        <f>ROUND(I270*H270,2)</f>
        <v>0</v>
      </c>
      <c r="BL270" s="15" t="s">
        <v>153</v>
      </c>
      <c r="BM270" s="222" t="s">
        <v>2206</v>
      </c>
    </row>
    <row r="271" spans="1:65" s="2" customFormat="1" ht="24.15" customHeight="1">
      <c r="A271" s="37"/>
      <c r="B271" s="38"/>
      <c r="C271" s="255" t="s">
        <v>684</v>
      </c>
      <c r="D271" s="255" t="s">
        <v>253</v>
      </c>
      <c r="E271" s="256" t="s">
        <v>2207</v>
      </c>
      <c r="F271" s="257" t="s">
        <v>2208</v>
      </c>
      <c r="G271" s="258" t="s">
        <v>593</v>
      </c>
      <c r="H271" s="259">
        <v>20</v>
      </c>
      <c r="I271" s="260"/>
      <c r="J271" s="261">
        <f>ROUND(I271*H271,2)</f>
        <v>0</v>
      </c>
      <c r="K271" s="262"/>
      <c r="L271" s="263"/>
      <c r="M271" s="264" t="s">
        <v>1</v>
      </c>
      <c r="N271" s="265" t="s">
        <v>47</v>
      </c>
      <c r="O271" s="90"/>
      <c r="P271" s="220">
        <f>O271*H271</f>
        <v>0</v>
      </c>
      <c r="Q271" s="220">
        <v>0.0001</v>
      </c>
      <c r="R271" s="220">
        <f>Q271*H271</f>
        <v>0.002</v>
      </c>
      <c r="S271" s="220">
        <v>0</v>
      </c>
      <c r="T271" s="22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2" t="s">
        <v>192</v>
      </c>
      <c r="AT271" s="222" t="s">
        <v>253</v>
      </c>
      <c r="AU271" s="222" t="s">
        <v>90</v>
      </c>
      <c r="AY271" s="15" t="s">
        <v>154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5" t="s">
        <v>90</v>
      </c>
      <c r="BK271" s="223">
        <f>ROUND(I271*H271,2)</f>
        <v>0</v>
      </c>
      <c r="BL271" s="15" t="s">
        <v>153</v>
      </c>
      <c r="BM271" s="222" t="s">
        <v>2209</v>
      </c>
    </row>
    <row r="272" spans="1:65" s="2" customFormat="1" ht="24.15" customHeight="1">
      <c r="A272" s="37"/>
      <c r="B272" s="38"/>
      <c r="C272" s="255" t="s">
        <v>688</v>
      </c>
      <c r="D272" s="255" t="s">
        <v>253</v>
      </c>
      <c r="E272" s="256" t="s">
        <v>2210</v>
      </c>
      <c r="F272" s="257" t="s">
        <v>2211</v>
      </c>
      <c r="G272" s="258" t="s">
        <v>593</v>
      </c>
      <c r="H272" s="259">
        <v>80</v>
      </c>
      <c r="I272" s="260"/>
      <c r="J272" s="261">
        <f>ROUND(I272*H272,2)</f>
        <v>0</v>
      </c>
      <c r="K272" s="262"/>
      <c r="L272" s="263"/>
      <c r="M272" s="264" t="s">
        <v>1</v>
      </c>
      <c r="N272" s="265" t="s">
        <v>47</v>
      </c>
      <c r="O272" s="90"/>
      <c r="P272" s="220">
        <f>O272*H272</f>
        <v>0</v>
      </c>
      <c r="Q272" s="220">
        <v>0.0043</v>
      </c>
      <c r="R272" s="220">
        <f>Q272*H272</f>
        <v>0.344</v>
      </c>
      <c r="S272" s="220">
        <v>0</v>
      </c>
      <c r="T272" s="22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2" t="s">
        <v>192</v>
      </c>
      <c r="AT272" s="222" t="s">
        <v>253</v>
      </c>
      <c r="AU272" s="222" t="s">
        <v>90</v>
      </c>
      <c r="AY272" s="15" t="s">
        <v>154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5" t="s">
        <v>90</v>
      </c>
      <c r="BK272" s="223">
        <f>ROUND(I272*H272,2)</f>
        <v>0</v>
      </c>
      <c r="BL272" s="15" t="s">
        <v>153</v>
      </c>
      <c r="BM272" s="222" t="s">
        <v>2212</v>
      </c>
    </row>
    <row r="273" spans="1:65" s="2" customFormat="1" ht="24.15" customHeight="1">
      <c r="A273" s="37"/>
      <c r="B273" s="38"/>
      <c r="C273" s="255" t="s">
        <v>694</v>
      </c>
      <c r="D273" s="255" t="s">
        <v>253</v>
      </c>
      <c r="E273" s="256" t="s">
        <v>2213</v>
      </c>
      <c r="F273" s="257" t="s">
        <v>2214</v>
      </c>
      <c r="G273" s="258" t="s">
        <v>593</v>
      </c>
      <c r="H273" s="259">
        <v>20</v>
      </c>
      <c r="I273" s="260"/>
      <c r="J273" s="261">
        <f>ROUND(I273*H273,2)</f>
        <v>0</v>
      </c>
      <c r="K273" s="262"/>
      <c r="L273" s="263"/>
      <c r="M273" s="264" t="s">
        <v>1</v>
      </c>
      <c r="N273" s="265" t="s">
        <v>47</v>
      </c>
      <c r="O273" s="90"/>
      <c r="P273" s="220">
        <f>O273*H273</f>
        <v>0</v>
      </c>
      <c r="Q273" s="220">
        <v>0.0027</v>
      </c>
      <c r="R273" s="220">
        <f>Q273*H273</f>
        <v>0.054000000000000006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192</v>
      </c>
      <c r="AT273" s="222" t="s">
        <v>253</v>
      </c>
      <c r="AU273" s="222" t="s">
        <v>90</v>
      </c>
      <c r="AY273" s="15" t="s">
        <v>154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5" t="s">
        <v>90</v>
      </c>
      <c r="BK273" s="223">
        <f>ROUND(I273*H273,2)</f>
        <v>0</v>
      </c>
      <c r="BL273" s="15" t="s">
        <v>153</v>
      </c>
      <c r="BM273" s="222" t="s">
        <v>2215</v>
      </c>
    </row>
    <row r="274" spans="1:65" s="2" customFormat="1" ht="24.15" customHeight="1">
      <c r="A274" s="37"/>
      <c r="B274" s="38"/>
      <c r="C274" s="210" t="s">
        <v>705</v>
      </c>
      <c r="D274" s="210" t="s">
        <v>155</v>
      </c>
      <c r="E274" s="211" t="s">
        <v>2216</v>
      </c>
      <c r="F274" s="212" t="s">
        <v>2217</v>
      </c>
      <c r="G274" s="213" t="s">
        <v>253</v>
      </c>
      <c r="H274" s="214">
        <v>237</v>
      </c>
      <c r="I274" s="215"/>
      <c r="J274" s="216">
        <f>ROUND(I274*H274,2)</f>
        <v>0</v>
      </c>
      <c r="K274" s="217"/>
      <c r="L274" s="43"/>
      <c r="M274" s="218" t="s">
        <v>1</v>
      </c>
      <c r="N274" s="219" t="s">
        <v>47</v>
      </c>
      <c r="O274" s="90"/>
      <c r="P274" s="220">
        <f>O274*H274</f>
        <v>0</v>
      </c>
      <c r="Q274" s="220">
        <v>0</v>
      </c>
      <c r="R274" s="220">
        <f>Q274*H274</f>
        <v>0</v>
      </c>
      <c r="S274" s="220">
        <v>0</v>
      </c>
      <c r="T274" s="22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2" t="s">
        <v>153</v>
      </c>
      <c r="AT274" s="222" t="s">
        <v>155</v>
      </c>
      <c r="AU274" s="222" t="s">
        <v>90</v>
      </c>
      <c r="AY274" s="15" t="s">
        <v>154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5" t="s">
        <v>90</v>
      </c>
      <c r="BK274" s="223">
        <f>ROUND(I274*H274,2)</f>
        <v>0</v>
      </c>
      <c r="BL274" s="15" t="s">
        <v>153</v>
      </c>
      <c r="BM274" s="222" t="s">
        <v>2218</v>
      </c>
    </row>
    <row r="275" spans="1:51" s="13" customFormat="1" ht="12">
      <c r="A275" s="13"/>
      <c r="B275" s="239"/>
      <c r="C275" s="240"/>
      <c r="D275" s="224" t="s">
        <v>223</v>
      </c>
      <c r="E275" s="241" t="s">
        <v>692</v>
      </c>
      <c r="F275" s="242" t="s">
        <v>2219</v>
      </c>
      <c r="G275" s="240"/>
      <c r="H275" s="243">
        <v>237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223</v>
      </c>
      <c r="AU275" s="249" t="s">
        <v>90</v>
      </c>
      <c r="AV275" s="13" t="s">
        <v>162</v>
      </c>
      <c r="AW275" s="13" t="s">
        <v>38</v>
      </c>
      <c r="AX275" s="13" t="s">
        <v>90</v>
      </c>
      <c r="AY275" s="249" t="s">
        <v>154</v>
      </c>
    </row>
    <row r="276" spans="1:65" s="2" customFormat="1" ht="24.15" customHeight="1">
      <c r="A276" s="37"/>
      <c r="B276" s="38"/>
      <c r="C276" s="255" t="s">
        <v>711</v>
      </c>
      <c r="D276" s="255" t="s">
        <v>253</v>
      </c>
      <c r="E276" s="256" t="s">
        <v>2220</v>
      </c>
      <c r="F276" s="257" t="s">
        <v>2221</v>
      </c>
      <c r="G276" s="258" t="s">
        <v>253</v>
      </c>
      <c r="H276" s="259">
        <v>237</v>
      </c>
      <c r="I276" s="260"/>
      <c r="J276" s="261">
        <f>ROUND(I276*H276,2)</f>
        <v>0</v>
      </c>
      <c r="K276" s="262"/>
      <c r="L276" s="263"/>
      <c r="M276" s="264" t="s">
        <v>1</v>
      </c>
      <c r="N276" s="265" t="s">
        <v>47</v>
      </c>
      <c r="O276" s="90"/>
      <c r="P276" s="220">
        <f>O276*H276</f>
        <v>0</v>
      </c>
      <c r="Q276" s="220">
        <v>0.0016</v>
      </c>
      <c r="R276" s="220">
        <f>Q276*H276</f>
        <v>0.37920000000000004</v>
      </c>
      <c r="S276" s="220">
        <v>0</v>
      </c>
      <c r="T276" s="22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2" t="s">
        <v>192</v>
      </c>
      <c r="AT276" s="222" t="s">
        <v>253</v>
      </c>
      <c r="AU276" s="222" t="s">
        <v>90</v>
      </c>
      <c r="AY276" s="15" t="s">
        <v>154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5" t="s">
        <v>90</v>
      </c>
      <c r="BK276" s="223">
        <f>ROUND(I276*H276,2)</f>
        <v>0</v>
      </c>
      <c r="BL276" s="15" t="s">
        <v>153</v>
      </c>
      <c r="BM276" s="222" t="s">
        <v>2222</v>
      </c>
    </row>
    <row r="277" spans="1:51" s="13" customFormat="1" ht="12">
      <c r="A277" s="13"/>
      <c r="B277" s="239"/>
      <c r="C277" s="240"/>
      <c r="D277" s="224" t="s">
        <v>223</v>
      </c>
      <c r="E277" s="241" t="s">
        <v>699</v>
      </c>
      <c r="F277" s="242" t="s">
        <v>2219</v>
      </c>
      <c r="G277" s="240"/>
      <c r="H277" s="243">
        <v>237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223</v>
      </c>
      <c r="AU277" s="249" t="s">
        <v>90</v>
      </c>
      <c r="AV277" s="13" t="s">
        <v>162</v>
      </c>
      <c r="AW277" s="13" t="s">
        <v>38</v>
      </c>
      <c r="AX277" s="13" t="s">
        <v>90</v>
      </c>
      <c r="AY277" s="249" t="s">
        <v>154</v>
      </c>
    </row>
    <row r="278" spans="1:65" s="2" customFormat="1" ht="24.15" customHeight="1">
      <c r="A278" s="37"/>
      <c r="B278" s="38"/>
      <c r="C278" s="210" t="s">
        <v>717</v>
      </c>
      <c r="D278" s="210" t="s">
        <v>155</v>
      </c>
      <c r="E278" s="211" t="s">
        <v>2223</v>
      </c>
      <c r="F278" s="212" t="s">
        <v>2224</v>
      </c>
      <c r="G278" s="213" t="s">
        <v>253</v>
      </c>
      <c r="H278" s="214">
        <v>9</v>
      </c>
      <c r="I278" s="215"/>
      <c r="J278" s="216">
        <f>ROUND(I278*H278,2)</f>
        <v>0</v>
      </c>
      <c r="K278" s="217"/>
      <c r="L278" s="43"/>
      <c r="M278" s="218" t="s">
        <v>1</v>
      </c>
      <c r="N278" s="219" t="s">
        <v>47</v>
      </c>
      <c r="O278" s="90"/>
      <c r="P278" s="220">
        <f>O278*H278</f>
        <v>0</v>
      </c>
      <c r="Q278" s="220">
        <v>0.00081</v>
      </c>
      <c r="R278" s="220">
        <f>Q278*H278</f>
        <v>0.00729</v>
      </c>
      <c r="S278" s="220">
        <v>0</v>
      </c>
      <c r="T278" s="22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2" t="s">
        <v>153</v>
      </c>
      <c r="AT278" s="222" t="s">
        <v>155</v>
      </c>
      <c r="AU278" s="222" t="s">
        <v>90</v>
      </c>
      <c r="AY278" s="15" t="s">
        <v>154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5" t="s">
        <v>90</v>
      </c>
      <c r="BK278" s="223">
        <f>ROUND(I278*H278,2)</f>
        <v>0</v>
      </c>
      <c r="BL278" s="15" t="s">
        <v>153</v>
      </c>
      <c r="BM278" s="222" t="s">
        <v>2225</v>
      </c>
    </row>
    <row r="279" spans="1:47" s="2" customFormat="1" ht="12">
      <c r="A279" s="37"/>
      <c r="B279" s="38"/>
      <c r="C279" s="39"/>
      <c r="D279" s="224" t="s">
        <v>160</v>
      </c>
      <c r="E279" s="39"/>
      <c r="F279" s="225" t="s">
        <v>2226</v>
      </c>
      <c r="G279" s="39"/>
      <c r="H279" s="39"/>
      <c r="I279" s="226"/>
      <c r="J279" s="39"/>
      <c r="K279" s="39"/>
      <c r="L279" s="43"/>
      <c r="M279" s="227"/>
      <c r="N279" s="228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5" t="s">
        <v>160</v>
      </c>
      <c r="AU279" s="15" t="s">
        <v>90</v>
      </c>
    </row>
    <row r="280" spans="1:51" s="13" customFormat="1" ht="12">
      <c r="A280" s="13"/>
      <c r="B280" s="239"/>
      <c r="C280" s="240"/>
      <c r="D280" s="224" t="s">
        <v>223</v>
      </c>
      <c r="E280" s="241" t="s">
        <v>709</v>
      </c>
      <c r="F280" s="242" t="s">
        <v>2227</v>
      </c>
      <c r="G280" s="240"/>
      <c r="H280" s="243">
        <v>9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223</v>
      </c>
      <c r="AU280" s="249" t="s">
        <v>90</v>
      </c>
      <c r="AV280" s="13" t="s">
        <v>162</v>
      </c>
      <c r="AW280" s="13" t="s">
        <v>38</v>
      </c>
      <c r="AX280" s="13" t="s">
        <v>82</v>
      </c>
      <c r="AY280" s="249" t="s">
        <v>154</v>
      </c>
    </row>
    <row r="281" spans="1:51" s="13" customFormat="1" ht="12">
      <c r="A281" s="13"/>
      <c r="B281" s="239"/>
      <c r="C281" s="240"/>
      <c r="D281" s="224" t="s">
        <v>223</v>
      </c>
      <c r="E281" s="241" t="s">
        <v>2228</v>
      </c>
      <c r="F281" s="242" t="s">
        <v>2229</v>
      </c>
      <c r="G281" s="240"/>
      <c r="H281" s="243">
        <v>9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223</v>
      </c>
      <c r="AU281" s="249" t="s">
        <v>90</v>
      </c>
      <c r="AV281" s="13" t="s">
        <v>162</v>
      </c>
      <c r="AW281" s="13" t="s">
        <v>38</v>
      </c>
      <c r="AX281" s="13" t="s">
        <v>90</v>
      </c>
      <c r="AY281" s="249" t="s">
        <v>154</v>
      </c>
    </row>
    <row r="282" spans="1:63" s="11" customFormat="1" ht="25.9" customHeight="1">
      <c r="A282" s="11"/>
      <c r="B282" s="196"/>
      <c r="C282" s="197"/>
      <c r="D282" s="198" t="s">
        <v>81</v>
      </c>
      <c r="E282" s="199" t="s">
        <v>153</v>
      </c>
      <c r="F282" s="199" t="s">
        <v>916</v>
      </c>
      <c r="G282" s="197"/>
      <c r="H282" s="197"/>
      <c r="I282" s="200"/>
      <c r="J282" s="201">
        <f>BK282</f>
        <v>0</v>
      </c>
      <c r="K282" s="197"/>
      <c r="L282" s="202"/>
      <c r="M282" s="203"/>
      <c r="N282" s="204"/>
      <c r="O282" s="204"/>
      <c r="P282" s="205">
        <f>SUM(P283:P316)</f>
        <v>0</v>
      </c>
      <c r="Q282" s="204"/>
      <c r="R282" s="205">
        <f>SUM(R283:R316)</f>
        <v>896.7722562</v>
      </c>
      <c r="S282" s="204"/>
      <c r="T282" s="206">
        <f>SUM(T283:T316)</f>
        <v>0</v>
      </c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R282" s="207" t="s">
        <v>153</v>
      </c>
      <c r="AT282" s="208" t="s">
        <v>81</v>
      </c>
      <c r="AU282" s="208" t="s">
        <v>82</v>
      </c>
      <c r="AY282" s="207" t="s">
        <v>154</v>
      </c>
      <c r="BK282" s="209">
        <f>SUM(BK283:BK316)</f>
        <v>0</v>
      </c>
    </row>
    <row r="283" spans="1:65" s="2" customFormat="1" ht="24.15" customHeight="1">
      <c r="A283" s="37"/>
      <c r="B283" s="38"/>
      <c r="C283" s="210" t="s">
        <v>724</v>
      </c>
      <c r="D283" s="210" t="s">
        <v>155</v>
      </c>
      <c r="E283" s="211" t="s">
        <v>941</v>
      </c>
      <c r="F283" s="212" t="s">
        <v>942</v>
      </c>
      <c r="G283" s="213" t="s">
        <v>220</v>
      </c>
      <c r="H283" s="214">
        <v>361.06</v>
      </c>
      <c r="I283" s="215"/>
      <c r="J283" s="216">
        <f>ROUND(I283*H283,2)</f>
        <v>0</v>
      </c>
      <c r="K283" s="217"/>
      <c r="L283" s="43"/>
      <c r="M283" s="218" t="s">
        <v>1</v>
      </c>
      <c r="N283" s="219" t="s">
        <v>47</v>
      </c>
      <c r="O283" s="90"/>
      <c r="P283" s="220">
        <f>O283*H283</f>
        <v>0</v>
      </c>
      <c r="Q283" s="220">
        <v>0.2429</v>
      </c>
      <c r="R283" s="220">
        <f>Q283*H283</f>
        <v>87.701474</v>
      </c>
      <c r="S283" s="220">
        <v>0</v>
      </c>
      <c r="T283" s="22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2" t="s">
        <v>153</v>
      </c>
      <c r="AT283" s="222" t="s">
        <v>155</v>
      </c>
      <c r="AU283" s="222" t="s">
        <v>90</v>
      </c>
      <c r="AY283" s="15" t="s">
        <v>154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5" t="s">
        <v>90</v>
      </c>
      <c r="BK283" s="223">
        <f>ROUND(I283*H283,2)</f>
        <v>0</v>
      </c>
      <c r="BL283" s="15" t="s">
        <v>153</v>
      </c>
      <c r="BM283" s="222" t="s">
        <v>2230</v>
      </c>
    </row>
    <row r="284" spans="1:51" s="13" customFormat="1" ht="12">
      <c r="A284" s="13"/>
      <c r="B284" s="239"/>
      <c r="C284" s="240"/>
      <c r="D284" s="224" t="s">
        <v>223</v>
      </c>
      <c r="E284" s="241" t="s">
        <v>715</v>
      </c>
      <c r="F284" s="242" t="s">
        <v>2231</v>
      </c>
      <c r="G284" s="240"/>
      <c r="H284" s="243">
        <v>12.82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223</v>
      </c>
      <c r="AU284" s="249" t="s">
        <v>90</v>
      </c>
      <c r="AV284" s="13" t="s">
        <v>162</v>
      </c>
      <c r="AW284" s="13" t="s">
        <v>38</v>
      </c>
      <c r="AX284" s="13" t="s">
        <v>82</v>
      </c>
      <c r="AY284" s="249" t="s">
        <v>154</v>
      </c>
    </row>
    <row r="285" spans="1:51" s="13" customFormat="1" ht="12">
      <c r="A285" s="13"/>
      <c r="B285" s="239"/>
      <c r="C285" s="240"/>
      <c r="D285" s="224" t="s">
        <v>223</v>
      </c>
      <c r="E285" s="241" t="s">
        <v>2232</v>
      </c>
      <c r="F285" s="242" t="s">
        <v>2233</v>
      </c>
      <c r="G285" s="240"/>
      <c r="H285" s="243">
        <v>3.24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223</v>
      </c>
      <c r="AU285" s="249" t="s">
        <v>90</v>
      </c>
      <c r="AV285" s="13" t="s">
        <v>162</v>
      </c>
      <c r="AW285" s="13" t="s">
        <v>38</v>
      </c>
      <c r="AX285" s="13" t="s">
        <v>82</v>
      </c>
      <c r="AY285" s="249" t="s">
        <v>154</v>
      </c>
    </row>
    <row r="286" spans="1:51" s="13" customFormat="1" ht="12">
      <c r="A286" s="13"/>
      <c r="B286" s="239"/>
      <c r="C286" s="240"/>
      <c r="D286" s="224" t="s">
        <v>223</v>
      </c>
      <c r="E286" s="241" t="s">
        <v>2234</v>
      </c>
      <c r="F286" s="242" t="s">
        <v>2235</v>
      </c>
      <c r="G286" s="240"/>
      <c r="H286" s="243">
        <v>345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223</v>
      </c>
      <c r="AU286" s="249" t="s">
        <v>90</v>
      </c>
      <c r="AV286" s="13" t="s">
        <v>162</v>
      </c>
      <c r="AW286" s="13" t="s">
        <v>38</v>
      </c>
      <c r="AX286" s="13" t="s">
        <v>82</v>
      </c>
      <c r="AY286" s="249" t="s">
        <v>154</v>
      </c>
    </row>
    <row r="287" spans="1:51" s="13" customFormat="1" ht="12">
      <c r="A287" s="13"/>
      <c r="B287" s="239"/>
      <c r="C287" s="240"/>
      <c r="D287" s="224" t="s">
        <v>223</v>
      </c>
      <c r="E287" s="241" t="s">
        <v>2236</v>
      </c>
      <c r="F287" s="242" t="s">
        <v>2237</v>
      </c>
      <c r="G287" s="240"/>
      <c r="H287" s="243">
        <v>361.06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223</v>
      </c>
      <c r="AU287" s="249" t="s">
        <v>90</v>
      </c>
      <c r="AV287" s="13" t="s">
        <v>162</v>
      </c>
      <c r="AW287" s="13" t="s">
        <v>38</v>
      </c>
      <c r="AX287" s="13" t="s">
        <v>90</v>
      </c>
      <c r="AY287" s="249" t="s">
        <v>154</v>
      </c>
    </row>
    <row r="288" spans="1:65" s="2" customFormat="1" ht="24.15" customHeight="1">
      <c r="A288" s="37"/>
      <c r="B288" s="38"/>
      <c r="C288" s="210" t="s">
        <v>730</v>
      </c>
      <c r="D288" s="210" t="s">
        <v>155</v>
      </c>
      <c r="E288" s="211" t="s">
        <v>2238</v>
      </c>
      <c r="F288" s="212" t="s">
        <v>964</v>
      </c>
      <c r="G288" s="213" t="s">
        <v>220</v>
      </c>
      <c r="H288" s="214">
        <v>134.4</v>
      </c>
      <c r="I288" s="215"/>
      <c r="J288" s="216">
        <f>ROUND(I288*H288,2)</f>
        <v>0</v>
      </c>
      <c r="K288" s="217"/>
      <c r="L288" s="43"/>
      <c r="M288" s="218" t="s">
        <v>1</v>
      </c>
      <c r="N288" s="219" t="s">
        <v>47</v>
      </c>
      <c r="O288" s="90"/>
      <c r="P288" s="220">
        <f>O288*H288</f>
        <v>0</v>
      </c>
      <c r="Q288" s="220">
        <v>0</v>
      </c>
      <c r="R288" s="220">
        <f>Q288*H288</f>
        <v>0</v>
      </c>
      <c r="S288" s="220">
        <v>0</v>
      </c>
      <c r="T288" s="22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2" t="s">
        <v>153</v>
      </c>
      <c r="AT288" s="222" t="s">
        <v>155</v>
      </c>
      <c r="AU288" s="222" t="s">
        <v>90</v>
      </c>
      <c r="AY288" s="15" t="s">
        <v>154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5" t="s">
        <v>90</v>
      </c>
      <c r="BK288" s="223">
        <f>ROUND(I288*H288,2)</f>
        <v>0</v>
      </c>
      <c r="BL288" s="15" t="s">
        <v>153</v>
      </c>
      <c r="BM288" s="222" t="s">
        <v>2239</v>
      </c>
    </row>
    <row r="289" spans="1:51" s="13" customFormat="1" ht="12">
      <c r="A289" s="13"/>
      <c r="B289" s="239"/>
      <c r="C289" s="240"/>
      <c r="D289" s="224" t="s">
        <v>223</v>
      </c>
      <c r="E289" s="241" t="s">
        <v>722</v>
      </c>
      <c r="F289" s="242" t="s">
        <v>2240</v>
      </c>
      <c r="G289" s="240"/>
      <c r="H289" s="243">
        <v>134.4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223</v>
      </c>
      <c r="AU289" s="249" t="s">
        <v>90</v>
      </c>
      <c r="AV289" s="13" t="s">
        <v>162</v>
      </c>
      <c r="AW289" s="13" t="s">
        <v>38</v>
      </c>
      <c r="AX289" s="13" t="s">
        <v>90</v>
      </c>
      <c r="AY289" s="249" t="s">
        <v>154</v>
      </c>
    </row>
    <row r="290" spans="1:65" s="2" customFormat="1" ht="24.15" customHeight="1">
      <c r="A290" s="37"/>
      <c r="B290" s="38"/>
      <c r="C290" s="210" t="s">
        <v>736</v>
      </c>
      <c r="D290" s="210" t="s">
        <v>155</v>
      </c>
      <c r="E290" s="211" t="s">
        <v>2241</v>
      </c>
      <c r="F290" s="212" t="s">
        <v>2242</v>
      </c>
      <c r="G290" s="213" t="s">
        <v>220</v>
      </c>
      <c r="H290" s="214">
        <v>133</v>
      </c>
      <c r="I290" s="215"/>
      <c r="J290" s="216">
        <f>ROUND(I290*H290,2)</f>
        <v>0</v>
      </c>
      <c r="K290" s="217"/>
      <c r="L290" s="43"/>
      <c r="M290" s="218" t="s">
        <v>1</v>
      </c>
      <c r="N290" s="219" t="s">
        <v>47</v>
      </c>
      <c r="O290" s="90"/>
      <c r="P290" s="220">
        <f>O290*H290</f>
        <v>0</v>
      </c>
      <c r="Q290" s="220">
        <v>0.20266</v>
      </c>
      <c r="R290" s="220">
        <f>Q290*H290</f>
        <v>26.953780000000002</v>
      </c>
      <c r="S290" s="220">
        <v>0</v>
      </c>
      <c r="T290" s="22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2" t="s">
        <v>153</v>
      </c>
      <c r="AT290" s="222" t="s">
        <v>155</v>
      </c>
      <c r="AU290" s="222" t="s">
        <v>90</v>
      </c>
      <c r="AY290" s="15" t="s">
        <v>154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5" t="s">
        <v>90</v>
      </c>
      <c r="BK290" s="223">
        <f>ROUND(I290*H290,2)</f>
        <v>0</v>
      </c>
      <c r="BL290" s="15" t="s">
        <v>153</v>
      </c>
      <c r="BM290" s="222" t="s">
        <v>2243</v>
      </c>
    </row>
    <row r="291" spans="1:51" s="13" customFormat="1" ht="12">
      <c r="A291" s="13"/>
      <c r="B291" s="239"/>
      <c r="C291" s="240"/>
      <c r="D291" s="224" t="s">
        <v>223</v>
      </c>
      <c r="E291" s="241" t="s">
        <v>728</v>
      </c>
      <c r="F291" s="242" t="s">
        <v>2244</v>
      </c>
      <c r="G291" s="240"/>
      <c r="H291" s="243">
        <v>15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223</v>
      </c>
      <c r="AU291" s="249" t="s">
        <v>90</v>
      </c>
      <c r="AV291" s="13" t="s">
        <v>162</v>
      </c>
      <c r="AW291" s="13" t="s">
        <v>38</v>
      </c>
      <c r="AX291" s="13" t="s">
        <v>82</v>
      </c>
      <c r="AY291" s="249" t="s">
        <v>154</v>
      </c>
    </row>
    <row r="292" spans="1:51" s="13" customFormat="1" ht="12">
      <c r="A292" s="13"/>
      <c r="B292" s="239"/>
      <c r="C292" s="240"/>
      <c r="D292" s="224" t="s">
        <v>223</v>
      </c>
      <c r="E292" s="241" t="s">
        <v>2245</v>
      </c>
      <c r="F292" s="242" t="s">
        <v>2246</v>
      </c>
      <c r="G292" s="240"/>
      <c r="H292" s="243">
        <v>118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223</v>
      </c>
      <c r="AU292" s="249" t="s">
        <v>90</v>
      </c>
      <c r="AV292" s="13" t="s">
        <v>162</v>
      </c>
      <c r="AW292" s="13" t="s">
        <v>38</v>
      </c>
      <c r="AX292" s="13" t="s">
        <v>82</v>
      </c>
      <c r="AY292" s="249" t="s">
        <v>154</v>
      </c>
    </row>
    <row r="293" spans="1:51" s="13" customFormat="1" ht="12">
      <c r="A293" s="13"/>
      <c r="B293" s="239"/>
      <c r="C293" s="240"/>
      <c r="D293" s="224" t="s">
        <v>223</v>
      </c>
      <c r="E293" s="241" t="s">
        <v>2247</v>
      </c>
      <c r="F293" s="242" t="s">
        <v>2248</v>
      </c>
      <c r="G293" s="240"/>
      <c r="H293" s="243">
        <v>133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223</v>
      </c>
      <c r="AU293" s="249" t="s">
        <v>90</v>
      </c>
      <c r="AV293" s="13" t="s">
        <v>162</v>
      </c>
      <c r="AW293" s="13" t="s">
        <v>38</v>
      </c>
      <c r="AX293" s="13" t="s">
        <v>90</v>
      </c>
      <c r="AY293" s="249" t="s">
        <v>154</v>
      </c>
    </row>
    <row r="294" spans="1:65" s="2" customFormat="1" ht="37.8" customHeight="1">
      <c r="A294" s="37"/>
      <c r="B294" s="38"/>
      <c r="C294" s="210" t="s">
        <v>739</v>
      </c>
      <c r="D294" s="210" t="s">
        <v>155</v>
      </c>
      <c r="E294" s="211" t="s">
        <v>2249</v>
      </c>
      <c r="F294" s="212" t="s">
        <v>2250</v>
      </c>
      <c r="G294" s="213" t="s">
        <v>324</v>
      </c>
      <c r="H294" s="214">
        <v>0.06</v>
      </c>
      <c r="I294" s="215"/>
      <c r="J294" s="216">
        <f>ROUND(I294*H294,2)</f>
        <v>0</v>
      </c>
      <c r="K294" s="217"/>
      <c r="L294" s="43"/>
      <c r="M294" s="218" t="s">
        <v>1</v>
      </c>
      <c r="N294" s="219" t="s">
        <v>47</v>
      </c>
      <c r="O294" s="90"/>
      <c r="P294" s="220">
        <f>O294*H294</f>
        <v>0</v>
      </c>
      <c r="Q294" s="220">
        <v>2.429</v>
      </c>
      <c r="R294" s="220">
        <f>Q294*H294</f>
        <v>0.14573999999999998</v>
      </c>
      <c r="S294" s="220">
        <v>0</v>
      </c>
      <c r="T294" s="22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2" t="s">
        <v>153</v>
      </c>
      <c r="AT294" s="222" t="s">
        <v>155</v>
      </c>
      <c r="AU294" s="222" t="s">
        <v>90</v>
      </c>
      <c r="AY294" s="15" t="s">
        <v>154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5" t="s">
        <v>90</v>
      </c>
      <c r="BK294" s="223">
        <f>ROUND(I294*H294,2)</f>
        <v>0</v>
      </c>
      <c r="BL294" s="15" t="s">
        <v>153</v>
      </c>
      <c r="BM294" s="222" t="s">
        <v>2251</v>
      </c>
    </row>
    <row r="295" spans="1:47" s="2" customFormat="1" ht="12">
      <c r="A295" s="37"/>
      <c r="B295" s="38"/>
      <c r="C295" s="39"/>
      <c r="D295" s="224" t="s">
        <v>160</v>
      </c>
      <c r="E295" s="39"/>
      <c r="F295" s="225" t="s">
        <v>2252</v>
      </c>
      <c r="G295" s="39"/>
      <c r="H295" s="39"/>
      <c r="I295" s="226"/>
      <c r="J295" s="39"/>
      <c r="K295" s="39"/>
      <c r="L295" s="43"/>
      <c r="M295" s="227"/>
      <c r="N295" s="228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5" t="s">
        <v>160</v>
      </c>
      <c r="AU295" s="15" t="s">
        <v>90</v>
      </c>
    </row>
    <row r="296" spans="1:51" s="13" customFormat="1" ht="12">
      <c r="A296" s="13"/>
      <c r="B296" s="239"/>
      <c r="C296" s="240"/>
      <c r="D296" s="224" t="s">
        <v>223</v>
      </c>
      <c r="E296" s="241" t="s">
        <v>735</v>
      </c>
      <c r="F296" s="242" t="s">
        <v>2253</v>
      </c>
      <c r="G296" s="240"/>
      <c r="H296" s="243">
        <v>0.06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223</v>
      </c>
      <c r="AU296" s="249" t="s">
        <v>90</v>
      </c>
      <c r="AV296" s="13" t="s">
        <v>162</v>
      </c>
      <c r="AW296" s="13" t="s">
        <v>38</v>
      </c>
      <c r="AX296" s="13" t="s">
        <v>90</v>
      </c>
      <c r="AY296" s="249" t="s">
        <v>154</v>
      </c>
    </row>
    <row r="297" spans="1:65" s="2" customFormat="1" ht="37.8" customHeight="1">
      <c r="A297" s="37"/>
      <c r="B297" s="38"/>
      <c r="C297" s="210" t="s">
        <v>745</v>
      </c>
      <c r="D297" s="210" t="s">
        <v>155</v>
      </c>
      <c r="E297" s="211" t="s">
        <v>2254</v>
      </c>
      <c r="F297" s="212" t="s">
        <v>2255</v>
      </c>
      <c r="G297" s="213" t="s">
        <v>324</v>
      </c>
      <c r="H297" s="214">
        <v>138</v>
      </c>
      <c r="I297" s="215"/>
      <c r="J297" s="216">
        <f>ROUND(I297*H297,2)</f>
        <v>0</v>
      </c>
      <c r="K297" s="217"/>
      <c r="L297" s="43"/>
      <c r="M297" s="218" t="s">
        <v>1</v>
      </c>
      <c r="N297" s="219" t="s">
        <v>47</v>
      </c>
      <c r="O297" s="90"/>
      <c r="P297" s="220">
        <f>O297*H297</f>
        <v>0</v>
      </c>
      <c r="Q297" s="220">
        <v>1.89</v>
      </c>
      <c r="R297" s="220">
        <f>Q297*H297</f>
        <v>260.82</v>
      </c>
      <c r="S297" s="220">
        <v>0</v>
      </c>
      <c r="T297" s="22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2" t="s">
        <v>153</v>
      </c>
      <c r="AT297" s="222" t="s">
        <v>155</v>
      </c>
      <c r="AU297" s="222" t="s">
        <v>90</v>
      </c>
      <c r="AY297" s="15" t="s">
        <v>154</v>
      </c>
      <c r="BE297" s="223">
        <f>IF(N297="základní",J297,0)</f>
        <v>0</v>
      </c>
      <c r="BF297" s="223">
        <f>IF(N297="snížená",J297,0)</f>
        <v>0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5" t="s">
        <v>90</v>
      </c>
      <c r="BK297" s="223">
        <f>ROUND(I297*H297,2)</f>
        <v>0</v>
      </c>
      <c r="BL297" s="15" t="s">
        <v>153</v>
      </c>
      <c r="BM297" s="222" t="s">
        <v>2256</v>
      </c>
    </row>
    <row r="298" spans="1:51" s="13" customFormat="1" ht="12">
      <c r="A298" s="13"/>
      <c r="B298" s="239"/>
      <c r="C298" s="240"/>
      <c r="D298" s="224" t="s">
        <v>223</v>
      </c>
      <c r="E298" s="241" t="s">
        <v>2257</v>
      </c>
      <c r="F298" s="242" t="s">
        <v>2258</v>
      </c>
      <c r="G298" s="240"/>
      <c r="H298" s="243">
        <v>138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223</v>
      </c>
      <c r="AU298" s="249" t="s">
        <v>90</v>
      </c>
      <c r="AV298" s="13" t="s">
        <v>162</v>
      </c>
      <c r="AW298" s="13" t="s">
        <v>38</v>
      </c>
      <c r="AX298" s="13" t="s">
        <v>90</v>
      </c>
      <c r="AY298" s="249" t="s">
        <v>154</v>
      </c>
    </row>
    <row r="299" spans="1:65" s="2" customFormat="1" ht="49.05" customHeight="1">
      <c r="A299" s="37"/>
      <c r="B299" s="38"/>
      <c r="C299" s="210" t="s">
        <v>752</v>
      </c>
      <c r="D299" s="210" t="s">
        <v>155</v>
      </c>
      <c r="E299" s="211" t="s">
        <v>2259</v>
      </c>
      <c r="F299" s="212" t="s">
        <v>2260</v>
      </c>
      <c r="G299" s="213" t="s">
        <v>220</v>
      </c>
      <c r="H299" s="214">
        <v>811</v>
      </c>
      <c r="I299" s="215"/>
      <c r="J299" s="216">
        <f>ROUND(I299*H299,2)</f>
        <v>0</v>
      </c>
      <c r="K299" s="217"/>
      <c r="L299" s="43"/>
      <c r="M299" s="218" t="s">
        <v>1</v>
      </c>
      <c r="N299" s="219" t="s">
        <v>47</v>
      </c>
      <c r="O299" s="90"/>
      <c r="P299" s="220">
        <f>O299*H299</f>
        <v>0</v>
      </c>
      <c r="Q299" s="220">
        <v>0.00028</v>
      </c>
      <c r="R299" s="220">
        <f>Q299*H299</f>
        <v>0.22707999999999998</v>
      </c>
      <c r="S299" s="220">
        <v>0</v>
      </c>
      <c r="T299" s="22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2" t="s">
        <v>153</v>
      </c>
      <c r="AT299" s="222" t="s">
        <v>155</v>
      </c>
      <c r="AU299" s="222" t="s">
        <v>90</v>
      </c>
      <c r="AY299" s="15" t="s">
        <v>154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5" t="s">
        <v>90</v>
      </c>
      <c r="BK299" s="223">
        <f>ROUND(I299*H299,2)</f>
        <v>0</v>
      </c>
      <c r="BL299" s="15" t="s">
        <v>153</v>
      </c>
      <c r="BM299" s="222" t="s">
        <v>2261</v>
      </c>
    </row>
    <row r="300" spans="1:47" s="2" customFormat="1" ht="12">
      <c r="A300" s="37"/>
      <c r="B300" s="38"/>
      <c r="C300" s="39"/>
      <c r="D300" s="224" t="s">
        <v>160</v>
      </c>
      <c r="E300" s="39"/>
      <c r="F300" s="225" t="s">
        <v>2262</v>
      </c>
      <c r="G300" s="39"/>
      <c r="H300" s="39"/>
      <c r="I300" s="226"/>
      <c r="J300" s="39"/>
      <c r="K300" s="39"/>
      <c r="L300" s="43"/>
      <c r="M300" s="227"/>
      <c r="N300" s="228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160</v>
      </c>
      <c r="AU300" s="15" t="s">
        <v>90</v>
      </c>
    </row>
    <row r="301" spans="1:51" s="13" customFormat="1" ht="12">
      <c r="A301" s="13"/>
      <c r="B301" s="239"/>
      <c r="C301" s="240"/>
      <c r="D301" s="224" t="s">
        <v>223</v>
      </c>
      <c r="E301" s="241" t="s">
        <v>743</v>
      </c>
      <c r="F301" s="242" t="s">
        <v>2263</v>
      </c>
      <c r="G301" s="240"/>
      <c r="H301" s="243">
        <v>811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223</v>
      </c>
      <c r="AU301" s="249" t="s">
        <v>90</v>
      </c>
      <c r="AV301" s="13" t="s">
        <v>162</v>
      </c>
      <c r="AW301" s="13" t="s">
        <v>38</v>
      </c>
      <c r="AX301" s="13" t="s">
        <v>90</v>
      </c>
      <c r="AY301" s="249" t="s">
        <v>154</v>
      </c>
    </row>
    <row r="302" spans="1:65" s="2" customFormat="1" ht="24.15" customHeight="1">
      <c r="A302" s="37"/>
      <c r="B302" s="38"/>
      <c r="C302" s="255" t="s">
        <v>759</v>
      </c>
      <c r="D302" s="255" t="s">
        <v>253</v>
      </c>
      <c r="E302" s="256" t="s">
        <v>2264</v>
      </c>
      <c r="F302" s="257" t="s">
        <v>2265</v>
      </c>
      <c r="G302" s="258" t="s">
        <v>220</v>
      </c>
      <c r="H302" s="259">
        <v>932.65</v>
      </c>
      <c r="I302" s="260"/>
      <c r="J302" s="261">
        <f>ROUND(I302*H302,2)</f>
        <v>0</v>
      </c>
      <c r="K302" s="262"/>
      <c r="L302" s="263"/>
      <c r="M302" s="264" t="s">
        <v>1</v>
      </c>
      <c r="N302" s="265" t="s">
        <v>47</v>
      </c>
      <c r="O302" s="90"/>
      <c r="P302" s="220">
        <f>O302*H302</f>
        <v>0</v>
      </c>
      <c r="Q302" s="220">
        <v>0.0005</v>
      </c>
      <c r="R302" s="220">
        <f>Q302*H302</f>
        <v>0.466325</v>
      </c>
      <c r="S302" s="220">
        <v>0</v>
      </c>
      <c r="T302" s="22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2" t="s">
        <v>192</v>
      </c>
      <c r="AT302" s="222" t="s">
        <v>253</v>
      </c>
      <c r="AU302" s="222" t="s">
        <v>90</v>
      </c>
      <c r="AY302" s="15" t="s">
        <v>154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5" t="s">
        <v>90</v>
      </c>
      <c r="BK302" s="223">
        <f>ROUND(I302*H302,2)</f>
        <v>0</v>
      </c>
      <c r="BL302" s="15" t="s">
        <v>153</v>
      </c>
      <c r="BM302" s="222" t="s">
        <v>2266</v>
      </c>
    </row>
    <row r="303" spans="1:47" s="2" customFormat="1" ht="12">
      <c r="A303" s="37"/>
      <c r="B303" s="38"/>
      <c r="C303" s="39"/>
      <c r="D303" s="224" t="s">
        <v>160</v>
      </c>
      <c r="E303" s="39"/>
      <c r="F303" s="225" t="s">
        <v>2267</v>
      </c>
      <c r="G303" s="39"/>
      <c r="H303" s="39"/>
      <c r="I303" s="226"/>
      <c r="J303" s="39"/>
      <c r="K303" s="39"/>
      <c r="L303" s="43"/>
      <c r="M303" s="227"/>
      <c r="N303" s="228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160</v>
      </c>
      <c r="AU303" s="15" t="s">
        <v>90</v>
      </c>
    </row>
    <row r="304" spans="1:51" s="13" customFormat="1" ht="12">
      <c r="A304" s="13"/>
      <c r="B304" s="239"/>
      <c r="C304" s="240"/>
      <c r="D304" s="224" t="s">
        <v>223</v>
      </c>
      <c r="E304" s="241" t="s">
        <v>748</v>
      </c>
      <c r="F304" s="242" t="s">
        <v>2268</v>
      </c>
      <c r="G304" s="240"/>
      <c r="H304" s="243">
        <v>932.65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223</v>
      </c>
      <c r="AU304" s="249" t="s">
        <v>90</v>
      </c>
      <c r="AV304" s="13" t="s">
        <v>162</v>
      </c>
      <c r="AW304" s="13" t="s">
        <v>38</v>
      </c>
      <c r="AX304" s="13" t="s">
        <v>90</v>
      </c>
      <c r="AY304" s="249" t="s">
        <v>154</v>
      </c>
    </row>
    <row r="305" spans="1:65" s="2" customFormat="1" ht="37.8" customHeight="1">
      <c r="A305" s="37"/>
      <c r="B305" s="38"/>
      <c r="C305" s="210" t="s">
        <v>763</v>
      </c>
      <c r="D305" s="210" t="s">
        <v>155</v>
      </c>
      <c r="E305" s="211" t="s">
        <v>2269</v>
      </c>
      <c r="F305" s="212" t="s">
        <v>2270</v>
      </c>
      <c r="G305" s="213" t="s">
        <v>324</v>
      </c>
      <c r="H305" s="214">
        <v>9</v>
      </c>
      <c r="I305" s="215"/>
      <c r="J305" s="216">
        <f>ROUND(I305*H305,2)</f>
        <v>0</v>
      </c>
      <c r="K305" s="217"/>
      <c r="L305" s="43"/>
      <c r="M305" s="218" t="s">
        <v>1</v>
      </c>
      <c r="N305" s="219" t="s">
        <v>47</v>
      </c>
      <c r="O305" s="90"/>
      <c r="P305" s="220">
        <f>O305*H305</f>
        <v>0</v>
      </c>
      <c r="Q305" s="220">
        <v>1.9968</v>
      </c>
      <c r="R305" s="220">
        <f>Q305*H305</f>
        <v>17.9712</v>
      </c>
      <c r="S305" s="220">
        <v>0</v>
      </c>
      <c r="T305" s="22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2" t="s">
        <v>153</v>
      </c>
      <c r="AT305" s="222" t="s">
        <v>155</v>
      </c>
      <c r="AU305" s="222" t="s">
        <v>90</v>
      </c>
      <c r="AY305" s="15" t="s">
        <v>154</v>
      </c>
      <c r="BE305" s="223">
        <f>IF(N305="základní",J305,0)</f>
        <v>0</v>
      </c>
      <c r="BF305" s="223">
        <f>IF(N305="snížená",J305,0)</f>
        <v>0</v>
      </c>
      <c r="BG305" s="223">
        <f>IF(N305="zákl. přenesená",J305,0)</f>
        <v>0</v>
      </c>
      <c r="BH305" s="223">
        <f>IF(N305="sníž. přenesená",J305,0)</f>
        <v>0</v>
      </c>
      <c r="BI305" s="223">
        <f>IF(N305="nulová",J305,0)</f>
        <v>0</v>
      </c>
      <c r="BJ305" s="15" t="s">
        <v>90</v>
      </c>
      <c r="BK305" s="223">
        <f>ROUND(I305*H305,2)</f>
        <v>0</v>
      </c>
      <c r="BL305" s="15" t="s">
        <v>153</v>
      </c>
      <c r="BM305" s="222" t="s">
        <v>2271</v>
      </c>
    </row>
    <row r="306" spans="1:47" s="2" customFormat="1" ht="12">
      <c r="A306" s="37"/>
      <c r="B306" s="38"/>
      <c r="C306" s="39"/>
      <c r="D306" s="224" t="s">
        <v>160</v>
      </c>
      <c r="E306" s="39"/>
      <c r="F306" s="225" t="s">
        <v>2272</v>
      </c>
      <c r="G306" s="39"/>
      <c r="H306" s="39"/>
      <c r="I306" s="226"/>
      <c r="J306" s="39"/>
      <c r="K306" s="39"/>
      <c r="L306" s="43"/>
      <c r="M306" s="227"/>
      <c r="N306" s="228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5" t="s">
        <v>160</v>
      </c>
      <c r="AU306" s="15" t="s">
        <v>90</v>
      </c>
    </row>
    <row r="307" spans="1:51" s="13" customFormat="1" ht="12">
      <c r="A307" s="13"/>
      <c r="B307" s="239"/>
      <c r="C307" s="240"/>
      <c r="D307" s="224" t="s">
        <v>223</v>
      </c>
      <c r="E307" s="241" t="s">
        <v>757</v>
      </c>
      <c r="F307" s="242" t="s">
        <v>2273</v>
      </c>
      <c r="G307" s="240"/>
      <c r="H307" s="243">
        <v>9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223</v>
      </c>
      <c r="AU307" s="249" t="s">
        <v>90</v>
      </c>
      <c r="AV307" s="13" t="s">
        <v>162</v>
      </c>
      <c r="AW307" s="13" t="s">
        <v>38</v>
      </c>
      <c r="AX307" s="13" t="s">
        <v>90</v>
      </c>
      <c r="AY307" s="249" t="s">
        <v>154</v>
      </c>
    </row>
    <row r="308" spans="1:65" s="2" customFormat="1" ht="49.05" customHeight="1">
      <c r="A308" s="37"/>
      <c r="B308" s="38"/>
      <c r="C308" s="210" t="s">
        <v>767</v>
      </c>
      <c r="D308" s="210" t="s">
        <v>155</v>
      </c>
      <c r="E308" s="211" t="s">
        <v>2274</v>
      </c>
      <c r="F308" s="212" t="s">
        <v>2275</v>
      </c>
      <c r="G308" s="213" t="s">
        <v>220</v>
      </c>
      <c r="H308" s="214">
        <v>118</v>
      </c>
      <c r="I308" s="215"/>
      <c r="J308" s="216">
        <f>ROUND(I308*H308,2)</f>
        <v>0</v>
      </c>
      <c r="K308" s="217"/>
      <c r="L308" s="43"/>
      <c r="M308" s="218" t="s">
        <v>1</v>
      </c>
      <c r="N308" s="219" t="s">
        <v>47</v>
      </c>
      <c r="O308" s="90"/>
      <c r="P308" s="220">
        <f>O308*H308</f>
        <v>0</v>
      </c>
      <c r="Q308" s="220">
        <v>0.60105</v>
      </c>
      <c r="R308" s="220">
        <f>Q308*H308</f>
        <v>70.9239</v>
      </c>
      <c r="S308" s="220">
        <v>0</v>
      </c>
      <c r="T308" s="22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2" t="s">
        <v>153</v>
      </c>
      <c r="AT308" s="222" t="s">
        <v>155</v>
      </c>
      <c r="AU308" s="222" t="s">
        <v>90</v>
      </c>
      <c r="AY308" s="15" t="s">
        <v>154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5" t="s">
        <v>90</v>
      </c>
      <c r="BK308" s="223">
        <f>ROUND(I308*H308,2)</f>
        <v>0</v>
      </c>
      <c r="BL308" s="15" t="s">
        <v>153</v>
      </c>
      <c r="BM308" s="222" t="s">
        <v>2276</v>
      </c>
    </row>
    <row r="309" spans="1:51" s="13" customFormat="1" ht="12">
      <c r="A309" s="13"/>
      <c r="B309" s="239"/>
      <c r="C309" s="240"/>
      <c r="D309" s="224" t="s">
        <v>223</v>
      </c>
      <c r="E309" s="241" t="s">
        <v>2277</v>
      </c>
      <c r="F309" s="242" t="s">
        <v>2278</v>
      </c>
      <c r="G309" s="240"/>
      <c r="H309" s="243">
        <v>118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223</v>
      </c>
      <c r="AU309" s="249" t="s">
        <v>90</v>
      </c>
      <c r="AV309" s="13" t="s">
        <v>162</v>
      </c>
      <c r="AW309" s="13" t="s">
        <v>38</v>
      </c>
      <c r="AX309" s="13" t="s">
        <v>90</v>
      </c>
      <c r="AY309" s="249" t="s">
        <v>154</v>
      </c>
    </row>
    <row r="310" spans="1:65" s="2" customFormat="1" ht="49.05" customHeight="1">
      <c r="A310" s="37"/>
      <c r="B310" s="38"/>
      <c r="C310" s="210" t="s">
        <v>772</v>
      </c>
      <c r="D310" s="210" t="s">
        <v>155</v>
      </c>
      <c r="E310" s="211" t="s">
        <v>2279</v>
      </c>
      <c r="F310" s="212" t="s">
        <v>2280</v>
      </c>
      <c r="G310" s="213" t="s">
        <v>220</v>
      </c>
      <c r="H310" s="214">
        <v>16.06</v>
      </c>
      <c r="I310" s="215"/>
      <c r="J310" s="216">
        <f>ROUND(I310*H310,2)</f>
        <v>0</v>
      </c>
      <c r="K310" s="217"/>
      <c r="L310" s="43"/>
      <c r="M310" s="218" t="s">
        <v>1</v>
      </c>
      <c r="N310" s="219" t="s">
        <v>47</v>
      </c>
      <c r="O310" s="90"/>
      <c r="P310" s="220">
        <f>O310*H310</f>
        <v>0</v>
      </c>
      <c r="Q310" s="220">
        <v>0.78062</v>
      </c>
      <c r="R310" s="220">
        <f>Q310*H310</f>
        <v>12.536757199999998</v>
      </c>
      <c r="S310" s="220">
        <v>0</v>
      </c>
      <c r="T310" s="22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2" t="s">
        <v>153</v>
      </c>
      <c r="AT310" s="222" t="s">
        <v>155</v>
      </c>
      <c r="AU310" s="222" t="s">
        <v>90</v>
      </c>
      <c r="AY310" s="15" t="s">
        <v>154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5" t="s">
        <v>90</v>
      </c>
      <c r="BK310" s="223">
        <f>ROUND(I310*H310,2)</f>
        <v>0</v>
      </c>
      <c r="BL310" s="15" t="s">
        <v>153</v>
      </c>
      <c r="BM310" s="222" t="s">
        <v>2281</v>
      </c>
    </row>
    <row r="311" spans="1:51" s="13" customFormat="1" ht="12">
      <c r="A311" s="13"/>
      <c r="B311" s="239"/>
      <c r="C311" s="240"/>
      <c r="D311" s="224" t="s">
        <v>223</v>
      </c>
      <c r="E311" s="241" t="s">
        <v>2282</v>
      </c>
      <c r="F311" s="242" t="s">
        <v>2283</v>
      </c>
      <c r="G311" s="240"/>
      <c r="H311" s="243">
        <v>12.82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223</v>
      </c>
      <c r="AU311" s="249" t="s">
        <v>90</v>
      </c>
      <c r="AV311" s="13" t="s">
        <v>162</v>
      </c>
      <c r="AW311" s="13" t="s">
        <v>38</v>
      </c>
      <c r="AX311" s="13" t="s">
        <v>82</v>
      </c>
      <c r="AY311" s="249" t="s">
        <v>154</v>
      </c>
    </row>
    <row r="312" spans="1:51" s="13" customFormat="1" ht="12">
      <c r="A312" s="13"/>
      <c r="B312" s="239"/>
      <c r="C312" s="240"/>
      <c r="D312" s="224" t="s">
        <v>223</v>
      </c>
      <c r="E312" s="241" t="s">
        <v>2284</v>
      </c>
      <c r="F312" s="242" t="s">
        <v>2285</v>
      </c>
      <c r="G312" s="240"/>
      <c r="H312" s="243">
        <v>3.24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223</v>
      </c>
      <c r="AU312" s="249" t="s">
        <v>90</v>
      </c>
      <c r="AV312" s="13" t="s">
        <v>162</v>
      </c>
      <c r="AW312" s="13" t="s">
        <v>38</v>
      </c>
      <c r="AX312" s="13" t="s">
        <v>82</v>
      </c>
      <c r="AY312" s="249" t="s">
        <v>154</v>
      </c>
    </row>
    <row r="313" spans="1:51" s="13" customFormat="1" ht="12">
      <c r="A313" s="13"/>
      <c r="B313" s="239"/>
      <c r="C313" s="240"/>
      <c r="D313" s="224" t="s">
        <v>223</v>
      </c>
      <c r="E313" s="241" t="s">
        <v>2286</v>
      </c>
      <c r="F313" s="242" t="s">
        <v>2287</v>
      </c>
      <c r="G313" s="240"/>
      <c r="H313" s="243">
        <v>16.06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223</v>
      </c>
      <c r="AU313" s="249" t="s">
        <v>90</v>
      </c>
      <c r="AV313" s="13" t="s">
        <v>162</v>
      </c>
      <c r="AW313" s="13" t="s">
        <v>38</v>
      </c>
      <c r="AX313" s="13" t="s">
        <v>90</v>
      </c>
      <c r="AY313" s="249" t="s">
        <v>154</v>
      </c>
    </row>
    <row r="314" spans="1:65" s="2" customFormat="1" ht="62.7" customHeight="1">
      <c r="A314" s="37"/>
      <c r="B314" s="38"/>
      <c r="C314" s="210" t="s">
        <v>777</v>
      </c>
      <c r="D314" s="210" t="s">
        <v>155</v>
      </c>
      <c r="E314" s="211" t="s">
        <v>2288</v>
      </c>
      <c r="F314" s="212" t="s">
        <v>2289</v>
      </c>
      <c r="G314" s="213" t="s">
        <v>220</v>
      </c>
      <c r="H314" s="214">
        <v>380</v>
      </c>
      <c r="I314" s="215"/>
      <c r="J314" s="216">
        <f>ROUND(I314*H314,2)</f>
        <v>0</v>
      </c>
      <c r="K314" s="217"/>
      <c r="L314" s="43"/>
      <c r="M314" s="218" t="s">
        <v>1</v>
      </c>
      <c r="N314" s="219" t="s">
        <v>47</v>
      </c>
      <c r="O314" s="90"/>
      <c r="P314" s="220">
        <f>O314*H314</f>
        <v>0</v>
      </c>
      <c r="Q314" s="220">
        <v>1.1027</v>
      </c>
      <c r="R314" s="220">
        <f>Q314*H314</f>
        <v>419.026</v>
      </c>
      <c r="S314" s="220">
        <v>0</v>
      </c>
      <c r="T314" s="22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2" t="s">
        <v>153</v>
      </c>
      <c r="AT314" s="222" t="s">
        <v>155</v>
      </c>
      <c r="AU314" s="222" t="s">
        <v>90</v>
      </c>
      <c r="AY314" s="15" t="s">
        <v>154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5" t="s">
        <v>90</v>
      </c>
      <c r="BK314" s="223">
        <f>ROUND(I314*H314,2)</f>
        <v>0</v>
      </c>
      <c r="BL314" s="15" t="s">
        <v>153</v>
      </c>
      <c r="BM314" s="222" t="s">
        <v>2290</v>
      </c>
    </row>
    <row r="315" spans="1:47" s="2" customFormat="1" ht="12">
      <c r="A315" s="37"/>
      <c r="B315" s="38"/>
      <c r="C315" s="39"/>
      <c r="D315" s="224" t="s">
        <v>160</v>
      </c>
      <c r="E315" s="39"/>
      <c r="F315" s="225" t="s">
        <v>2291</v>
      </c>
      <c r="G315" s="39"/>
      <c r="H315" s="39"/>
      <c r="I315" s="226"/>
      <c r="J315" s="39"/>
      <c r="K315" s="39"/>
      <c r="L315" s="43"/>
      <c r="M315" s="227"/>
      <c r="N315" s="228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5" t="s">
        <v>160</v>
      </c>
      <c r="AU315" s="15" t="s">
        <v>90</v>
      </c>
    </row>
    <row r="316" spans="1:51" s="13" customFormat="1" ht="12">
      <c r="A316" s="13"/>
      <c r="B316" s="239"/>
      <c r="C316" s="240"/>
      <c r="D316" s="224" t="s">
        <v>223</v>
      </c>
      <c r="E316" s="241" t="s">
        <v>2292</v>
      </c>
      <c r="F316" s="242" t="s">
        <v>2293</v>
      </c>
      <c r="G316" s="240"/>
      <c r="H316" s="243">
        <v>380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223</v>
      </c>
      <c r="AU316" s="249" t="s">
        <v>90</v>
      </c>
      <c r="AV316" s="13" t="s">
        <v>162</v>
      </c>
      <c r="AW316" s="13" t="s">
        <v>38</v>
      </c>
      <c r="AX316" s="13" t="s">
        <v>90</v>
      </c>
      <c r="AY316" s="249" t="s">
        <v>154</v>
      </c>
    </row>
    <row r="317" spans="1:63" s="11" customFormat="1" ht="25.9" customHeight="1">
      <c r="A317" s="11"/>
      <c r="B317" s="196"/>
      <c r="C317" s="197"/>
      <c r="D317" s="198" t="s">
        <v>81</v>
      </c>
      <c r="E317" s="199" t="s">
        <v>176</v>
      </c>
      <c r="F317" s="199" t="s">
        <v>1069</v>
      </c>
      <c r="G317" s="197"/>
      <c r="H317" s="197"/>
      <c r="I317" s="200"/>
      <c r="J317" s="201">
        <f>BK317</f>
        <v>0</v>
      </c>
      <c r="K317" s="197"/>
      <c r="L317" s="202"/>
      <c r="M317" s="203"/>
      <c r="N317" s="204"/>
      <c r="O317" s="204"/>
      <c r="P317" s="205">
        <f>SUM(P318:P332)</f>
        <v>0</v>
      </c>
      <c r="Q317" s="204"/>
      <c r="R317" s="205">
        <f>SUM(R318:R332)</f>
        <v>202.56936000000002</v>
      </c>
      <c r="S317" s="204"/>
      <c r="T317" s="206">
        <f>SUM(T318:T332)</f>
        <v>0</v>
      </c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R317" s="207" t="s">
        <v>153</v>
      </c>
      <c r="AT317" s="208" t="s">
        <v>81</v>
      </c>
      <c r="AU317" s="208" t="s">
        <v>82</v>
      </c>
      <c r="AY317" s="207" t="s">
        <v>154</v>
      </c>
      <c r="BK317" s="209">
        <f>SUM(BK318:BK332)</f>
        <v>0</v>
      </c>
    </row>
    <row r="318" spans="1:65" s="2" customFormat="1" ht="37.8" customHeight="1">
      <c r="A318" s="37"/>
      <c r="B318" s="38"/>
      <c r="C318" s="210" t="s">
        <v>792</v>
      </c>
      <c r="D318" s="210" t="s">
        <v>155</v>
      </c>
      <c r="E318" s="211" t="s">
        <v>2294</v>
      </c>
      <c r="F318" s="212" t="s">
        <v>2295</v>
      </c>
      <c r="G318" s="213" t="s">
        <v>220</v>
      </c>
      <c r="H318" s="214">
        <v>251</v>
      </c>
      <c r="I318" s="215"/>
      <c r="J318" s="216">
        <f>ROUND(I318*H318,2)</f>
        <v>0</v>
      </c>
      <c r="K318" s="217"/>
      <c r="L318" s="43"/>
      <c r="M318" s="218" t="s">
        <v>1</v>
      </c>
      <c r="N318" s="219" t="s">
        <v>47</v>
      </c>
      <c r="O318" s="90"/>
      <c r="P318" s="220">
        <f>O318*H318</f>
        <v>0</v>
      </c>
      <c r="Q318" s="220">
        <v>0.106</v>
      </c>
      <c r="R318" s="220">
        <f>Q318*H318</f>
        <v>26.605999999999998</v>
      </c>
      <c r="S318" s="220">
        <v>0</v>
      </c>
      <c r="T318" s="22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2" t="s">
        <v>153</v>
      </c>
      <c r="AT318" s="222" t="s">
        <v>155</v>
      </c>
      <c r="AU318" s="222" t="s">
        <v>90</v>
      </c>
      <c r="AY318" s="15" t="s">
        <v>154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5" t="s">
        <v>90</v>
      </c>
      <c r="BK318" s="223">
        <f>ROUND(I318*H318,2)</f>
        <v>0</v>
      </c>
      <c r="BL318" s="15" t="s">
        <v>153</v>
      </c>
      <c r="BM318" s="222" t="s">
        <v>2296</v>
      </c>
    </row>
    <row r="319" spans="1:47" s="2" customFormat="1" ht="12">
      <c r="A319" s="37"/>
      <c r="B319" s="38"/>
      <c r="C319" s="39"/>
      <c r="D319" s="224" t="s">
        <v>160</v>
      </c>
      <c r="E319" s="39"/>
      <c r="F319" s="225" t="s">
        <v>2297</v>
      </c>
      <c r="G319" s="39"/>
      <c r="H319" s="39"/>
      <c r="I319" s="226"/>
      <c r="J319" s="39"/>
      <c r="K319" s="39"/>
      <c r="L319" s="43"/>
      <c r="M319" s="227"/>
      <c r="N319" s="228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5" t="s">
        <v>160</v>
      </c>
      <c r="AU319" s="15" t="s">
        <v>90</v>
      </c>
    </row>
    <row r="320" spans="1:51" s="13" customFormat="1" ht="12">
      <c r="A320" s="13"/>
      <c r="B320" s="239"/>
      <c r="C320" s="240"/>
      <c r="D320" s="224" t="s">
        <v>223</v>
      </c>
      <c r="E320" s="241" t="s">
        <v>2298</v>
      </c>
      <c r="F320" s="242" t="s">
        <v>2299</v>
      </c>
      <c r="G320" s="240"/>
      <c r="H320" s="243">
        <v>251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223</v>
      </c>
      <c r="AU320" s="249" t="s">
        <v>90</v>
      </c>
      <c r="AV320" s="13" t="s">
        <v>162</v>
      </c>
      <c r="AW320" s="13" t="s">
        <v>38</v>
      </c>
      <c r="AX320" s="13" t="s">
        <v>90</v>
      </c>
      <c r="AY320" s="249" t="s">
        <v>154</v>
      </c>
    </row>
    <row r="321" spans="1:65" s="2" customFormat="1" ht="37.8" customHeight="1">
      <c r="A321" s="37"/>
      <c r="B321" s="38"/>
      <c r="C321" s="210" t="s">
        <v>799</v>
      </c>
      <c r="D321" s="210" t="s">
        <v>155</v>
      </c>
      <c r="E321" s="211" t="s">
        <v>2300</v>
      </c>
      <c r="F321" s="212" t="s">
        <v>2301</v>
      </c>
      <c r="G321" s="213" t="s">
        <v>220</v>
      </c>
      <c r="H321" s="214">
        <v>10</v>
      </c>
      <c r="I321" s="215"/>
      <c r="J321" s="216">
        <f>ROUND(I321*H321,2)</f>
        <v>0</v>
      </c>
      <c r="K321" s="217"/>
      <c r="L321" s="43"/>
      <c r="M321" s="218" t="s">
        <v>1</v>
      </c>
      <c r="N321" s="219" t="s">
        <v>47</v>
      </c>
      <c r="O321" s="90"/>
      <c r="P321" s="220">
        <f>O321*H321</f>
        <v>0</v>
      </c>
      <c r="Q321" s="220">
        <v>0.36834</v>
      </c>
      <c r="R321" s="220">
        <f>Q321*H321</f>
        <v>3.6834</v>
      </c>
      <c r="S321" s="220">
        <v>0</v>
      </c>
      <c r="T321" s="22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2" t="s">
        <v>153</v>
      </c>
      <c r="AT321" s="222" t="s">
        <v>155</v>
      </c>
      <c r="AU321" s="222" t="s">
        <v>90</v>
      </c>
      <c r="AY321" s="15" t="s">
        <v>154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5" t="s">
        <v>90</v>
      </c>
      <c r="BK321" s="223">
        <f>ROUND(I321*H321,2)</f>
        <v>0</v>
      </c>
      <c r="BL321" s="15" t="s">
        <v>153</v>
      </c>
      <c r="BM321" s="222" t="s">
        <v>2302</v>
      </c>
    </row>
    <row r="322" spans="1:65" s="2" customFormat="1" ht="37.8" customHeight="1">
      <c r="A322" s="37"/>
      <c r="B322" s="38"/>
      <c r="C322" s="210" t="s">
        <v>805</v>
      </c>
      <c r="D322" s="210" t="s">
        <v>155</v>
      </c>
      <c r="E322" s="211" t="s">
        <v>2303</v>
      </c>
      <c r="F322" s="212" t="s">
        <v>2304</v>
      </c>
      <c r="G322" s="213" t="s">
        <v>220</v>
      </c>
      <c r="H322" s="214">
        <v>251</v>
      </c>
      <c r="I322" s="215"/>
      <c r="J322" s="216">
        <f>ROUND(I322*H322,2)</f>
        <v>0</v>
      </c>
      <c r="K322" s="217"/>
      <c r="L322" s="43"/>
      <c r="M322" s="218" t="s">
        <v>1</v>
      </c>
      <c r="N322" s="219" t="s">
        <v>47</v>
      </c>
      <c r="O322" s="90"/>
      <c r="P322" s="220">
        <f>O322*H322</f>
        <v>0</v>
      </c>
      <c r="Q322" s="220">
        <v>0.396</v>
      </c>
      <c r="R322" s="220">
        <f>Q322*H322</f>
        <v>99.396</v>
      </c>
      <c r="S322" s="220">
        <v>0</v>
      </c>
      <c r="T322" s="22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2" t="s">
        <v>153</v>
      </c>
      <c r="AT322" s="222" t="s">
        <v>155</v>
      </c>
      <c r="AU322" s="222" t="s">
        <v>90</v>
      </c>
      <c r="AY322" s="15" t="s">
        <v>154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5" t="s">
        <v>90</v>
      </c>
      <c r="BK322" s="223">
        <f>ROUND(I322*H322,2)</f>
        <v>0</v>
      </c>
      <c r="BL322" s="15" t="s">
        <v>153</v>
      </c>
      <c r="BM322" s="222" t="s">
        <v>2305</v>
      </c>
    </row>
    <row r="323" spans="1:47" s="2" customFormat="1" ht="12">
      <c r="A323" s="37"/>
      <c r="B323" s="38"/>
      <c r="C323" s="39"/>
      <c r="D323" s="224" t="s">
        <v>160</v>
      </c>
      <c r="E323" s="39"/>
      <c r="F323" s="225" t="s">
        <v>2306</v>
      </c>
      <c r="G323" s="39"/>
      <c r="H323" s="39"/>
      <c r="I323" s="226"/>
      <c r="J323" s="39"/>
      <c r="K323" s="39"/>
      <c r="L323" s="43"/>
      <c r="M323" s="227"/>
      <c r="N323" s="22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160</v>
      </c>
      <c r="AU323" s="15" t="s">
        <v>90</v>
      </c>
    </row>
    <row r="324" spans="1:51" s="13" customFormat="1" ht="12">
      <c r="A324" s="13"/>
      <c r="B324" s="239"/>
      <c r="C324" s="240"/>
      <c r="D324" s="224" t="s">
        <v>223</v>
      </c>
      <c r="E324" s="241" t="s">
        <v>797</v>
      </c>
      <c r="F324" s="242" t="s">
        <v>2307</v>
      </c>
      <c r="G324" s="240"/>
      <c r="H324" s="243">
        <v>251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223</v>
      </c>
      <c r="AU324" s="249" t="s">
        <v>90</v>
      </c>
      <c r="AV324" s="13" t="s">
        <v>162</v>
      </c>
      <c r="AW324" s="13" t="s">
        <v>38</v>
      </c>
      <c r="AX324" s="13" t="s">
        <v>90</v>
      </c>
      <c r="AY324" s="249" t="s">
        <v>154</v>
      </c>
    </row>
    <row r="325" spans="1:65" s="2" customFormat="1" ht="24.15" customHeight="1">
      <c r="A325" s="37"/>
      <c r="B325" s="38"/>
      <c r="C325" s="210" t="s">
        <v>831</v>
      </c>
      <c r="D325" s="210" t="s">
        <v>155</v>
      </c>
      <c r="E325" s="211" t="s">
        <v>2308</v>
      </c>
      <c r="F325" s="212" t="s">
        <v>2309</v>
      </c>
      <c r="G325" s="213" t="s">
        <v>220</v>
      </c>
      <c r="H325" s="214">
        <v>10</v>
      </c>
      <c r="I325" s="215"/>
      <c r="J325" s="216">
        <f>ROUND(I325*H325,2)</f>
        <v>0</v>
      </c>
      <c r="K325" s="217"/>
      <c r="L325" s="43"/>
      <c r="M325" s="218" t="s">
        <v>1</v>
      </c>
      <c r="N325" s="219" t="s">
        <v>47</v>
      </c>
      <c r="O325" s="90"/>
      <c r="P325" s="220">
        <f>O325*H325</f>
        <v>0</v>
      </c>
      <c r="Q325" s="220">
        <v>0.378</v>
      </c>
      <c r="R325" s="220">
        <f>Q325*H325</f>
        <v>3.7800000000000002</v>
      </c>
      <c r="S325" s="220">
        <v>0</v>
      </c>
      <c r="T325" s="22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2" t="s">
        <v>153</v>
      </c>
      <c r="AT325" s="222" t="s">
        <v>155</v>
      </c>
      <c r="AU325" s="222" t="s">
        <v>90</v>
      </c>
      <c r="AY325" s="15" t="s">
        <v>154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5" t="s">
        <v>90</v>
      </c>
      <c r="BK325" s="223">
        <f>ROUND(I325*H325,2)</f>
        <v>0</v>
      </c>
      <c r="BL325" s="15" t="s">
        <v>153</v>
      </c>
      <c r="BM325" s="222" t="s">
        <v>2310</v>
      </c>
    </row>
    <row r="326" spans="1:65" s="2" customFormat="1" ht="24.15" customHeight="1">
      <c r="A326" s="37"/>
      <c r="B326" s="38"/>
      <c r="C326" s="210" t="s">
        <v>837</v>
      </c>
      <c r="D326" s="210" t="s">
        <v>155</v>
      </c>
      <c r="E326" s="211" t="s">
        <v>2311</v>
      </c>
      <c r="F326" s="212" t="s">
        <v>2312</v>
      </c>
      <c r="G326" s="213" t="s">
        <v>220</v>
      </c>
      <c r="H326" s="214">
        <v>10</v>
      </c>
      <c r="I326" s="215"/>
      <c r="J326" s="216">
        <f>ROUND(I326*H326,2)</f>
        <v>0</v>
      </c>
      <c r="K326" s="217"/>
      <c r="L326" s="43"/>
      <c r="M326" s="218" t="s">
        <v>1</v>
      </c>
      <c r="N326" s="219" t="s">
        <v>47</v>
      </c>
      <c r="O326" s="90"/>
      <c r="P326" s="220">
        <f>O326*H326</f>
        <v>0</v>
      </c>
      <c r="Q326" s="220">
        <v>0.19</v>
      </c>
      <c r="R326" s="220">
        <f>Q326*H326</f>
        <v>1.9</v>
      </c>
      <c r="S326" s="220">
        <v>0</v>
      </c>
      <c r="T326" s="221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2" t="s">
        <v>153</v>
      </c>
      <c r="AT326" s="222" t="s">
        <v>155</v>
      </c>
      <c r="AU326" s="222" t="s">
        <v>90</v>
      </c>
      <c r="AY326" s="15" t="s">
        <v>154</v>
      </c>
      <c r="BE326" s="223">
        <f>IF(N326="základní",J326,0)</f>
        <v>0</v>
      </c>
      <c r="BF326" s="223">
        <f>IF(N326="snížená",J326,0)</f>
        <v>0</v>
      </c>
      <c r="BG326" s="223">
        <f>IF(N326="zákl. přenesená",J326,0)</f>
        <v>0</v>
      </c>
      <c r="BH326" s="223">
        <f>IF(N326="sníž. přenesená",J326,0)</f>
        <v>0</v>
      </c>
      <c r="BI326" s="223">
        <f>IF(N326="nulová",J326,0)</f>
        <v>0</v>
      </c>
      <c r="BJ326" s="15" t="s">
        <v>90</v>
      </c>
      <c r="BK326" s="223">
        <f>ROUND(I326*H326,2)</f>
        <v>0</v>
      </c>
      <c r="BL326" s="15" t="s">
        <v>153</v>
      </c>
      <c r="BM326" s="222" t="s">
        <v>2313</v>
      </c>
    </row>
    <row r="327" spans="1:65" s="2" customFormat="1" ht="24.15" customHeight="1">
      <c r="A327" s="37"/>
      <c r="B327" s="38"/>
      <c r="C327" s="210" t="s">
        <v>842</v>
      </c>
      <c r="D327" s="210" t="s">
        <v>155</v>
      </c>
      <c r="E327" s="211" t="s">
        <v>2314</v>
      </c>
      <c r="F327" s="212" t="s">
        <v>2315</v>
      </c>
      <c r="G327" s="213" t="s">
        <v>220</v>
      </c>
      <c r="H327" s="214">
        <v>251</v>
      </c>
      <c r="I327" s="215"/>
      <c r="J327" s="216">
        <f>ROUND(I327*H327,2)</f>
        <v>0</v>
      </c>
      <c r="K327" s="217"/>
      <c r="L327" s="43"/>
      <c r="M327" s="218" t="s">
        <v>1</v>
      </c>
      <c r="N327" s="219" t="s">
        <v>47</v>
      </c>
      <c r="O327" s="90"/>
      <c r="P327" s="220">
        <f>O327*H327</f>
        <v>0</v>
      </c>
      <c r="Q327" s="220">
        <v>0.24</v>
      </c>
      <c r="R327" s="220">
        <f>Q327*H327</f>
        <v>60.239999999999995</v>
      </c>
      <c r="S327" s="220">
        <v>0</v>
      </c>
      <c r="T327" s="22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2" t="s">
        <v>153</v>
      </c>
      <c r="AT327" s="222" t="s">
        <v>155</v>
      </c>
      <c r="AU327" s="222" t="s">
        <v>90</v>
      </c>
      <c r="AY327" s="15" t="s">
        <v>154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5" t="s">
        <v>90</v>
      </c>
      <c r="BK327" s="223">
        <f>ROUND(I327*H327,2)</f>
        <v>0</v>
      </c>
      <c r="BL327" s="15" t="s">
        <v>153</v>
      </c>
      <c r="BM327" s="222" t="s">
        <v>2316</v>
      </c>
    </row>
    <row r="328" spans="1:47" s="2" customFormat="1" ht="12">
      <c r="A328" s="37"/>
      <c r="B328" s="38"/>
      <c r="C328" s="39"/>
      <c r="D328" s="224" t="s">
        <v>160</v>
      </c>
      <c r="E328" s="39"/>
      <c r="F328" s="225" t="s">
        <v>2317</v>
      </c>
      <c r="G328" s="39"/>
      <c r="H328" s="39"/>
      <c r="I328" s="226"/>
      <c r="J328" s="39"/>
      <c r="K328" s="39"/>
      <c r="L328" s="43"/>
      <c r="M328" s="227"/>
      <c r="N328" s="228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5" t="s">
        <v>160</v>
      </c>
      <c r="AU328" s="15" t="s">
        <v>90</v>
      </c>
    </row>
    <row r="329" spans="1:51" s="13" customFormat="1" ht="12">
      <c r="A329" s="13"/>
      <c r="B329" s="239"/>
      <c r="C329" s="240"/>
      <c r="D329" s="224" t="s">
        <v>223</v>
      </c>
      <c r="E329" s="241" t="s">
        <v>835</v>
      </c>
      <c r="F329" s="242" t="s">
        <v>2318</v>
      </c>
      <c r="G329" s="240"/>
      <c r="H329" s="243">
        <v>251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223</v>
      </c>
      <c r="AU329" s="249" t="s">
        <v>90</v>
      </c>
      <c r="AV329" s="13" t="s">
        <v>162</v>
      </c>
      <c r="AW329" s="13" t="s">
        <v>38</v>
      </c>
      <c r="AX329" s="13" t="s">
        <v>90</v>
      </c>
      <c r="AY329" s="249" t="s">
        <v>154</v>
      </c>
    </row>
    <row r="330" spans="1:65" s="2" customFormat="1" ht="37.8" customHeight="1">
      <c r="A330" s="37"/>
      <c r="B330" s="38"/>
      <c r="C330" s="210" t="s">
        <v>877</v>
      </c>
      <c r="D330" s="210" t="s">
        <v>155</v>
      </c>
      <c r="E330" s="211" t="s">
        <v>2319</v>
      </c>
      <c r="F330" s="212" t="s">
        <v>2320</v>
      </c>
      <c r="G330" s="213" t="s">
        <v>220</v>
      </c>
      <c r="H330" s="214">
        <v>1329</v>
      </c>
      <c r="I330" s="215"/>
      <c r="J330" s="216">
        <f>ROUND(I330*H330,2)</f>
        <v>0</v>
      </c>
      <c r="K330" s="217"/>
      <c r="L330" s="43"/>
      <c r="M330" s="218" t="s">
        <v>1</v>
      </c>
      <c r="N330" s="219" t="s">
        <v>47</v>
      </c>
      <c r="O330" s="90"/>
      <c r="P330" s="220">
        <f>O330*H330</f>
        <v>0</v>
      </c>
      <c r="Q330" s="220">
        <v>0.00524</v>
      </c>
      <c r="R330" s="220">
        <f>Q330*H330</f>
        <v>6.96396</v>
      </c>
      <c r="S330" s="220">
        <v>0</v>
      </c>
      <c r="T330" s="22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22" t="s">
        <v>153</v>
      </c>
      <c r="AT330" s="222" t="s">
        <v>155</v>
      </c>
      <c r="AU330" s="222" t="s">
        <v>90</v>
      </c>
      <c r="AY330" s="15" t="s">
        <v>154</v>
      </c>
      <c r="BE330" s="223">
        <f>IF(N330="základní",J330,0)</f>
        <v>0</v>
      </c>
      <c r="BF330" s="223">
        <f>IF(N330="snížená",J330,0)</f>
        <v>0</v>
      </c>
      <c r="BG330" s="223">
        <f>IF(N330="zákl. přenesená",J330,0)</f>
        <v>0</v>
      </c>
      <c r="BH330" s="223">
        <f>IF(N330="sníž. přenesená",J330,0)</f>
        <v>0</v>
      </c>
      <c r="BI330" s="223">
        <f>IF(N330="nulová",J330,0)</f>
        <v>0</v>
      </c>
      <c r="BJ330" s="15" t="s">
        <v>90</v>
      </c>
      <c r="BK330" s="223">
        <f>ROUND(I330*H330,2)</f>
        <v>0</v>
      </c>
      <c r="BL330" s="15" t="s">
        <v>153</v>
      </c>
      <c r="BM330" s="222" t="s">
        <v>2321</v>
      </c>
    </row>
    <row r="331" spans="1:47" s="2" customFormat="1" ht="12">
      <c r="A331" s="37"/>
      <c r="B331" s="38"/>
      <c r="C331" s="39"/>
      <c r="D331" s="224" t="s">
        <v>160</v>
      </c>
      <c r="E331" s="39"/>
      <c r="F331" s="225" t="s">
        <v>2322</v>
      </c>
      <c r="G331" s="39"/>
      <c r="H331" s="39"/>
      <c r="I331" s="226"/>
      <c r="J331" s="39"/>
      <c r="K331" s="39"/>
      <c r="L331" s="43"/>
      <c r="M331" s="227"/>
      <c r="N331" s="228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5" t="s">
        <v>160</v>
      </c>
      <c r="AU331" s="15" t="s">
        <v>90</v>
      </c>
    </row>
    <row r="332" spans="1:51" s="13" customFormat="1" ht="12">
      <c r="A332" s="13"/>
      <c r="B332" s="239"/>
      <c r="C332" s="240"/>
      <c r="D332" s="224" t="s">
        <v>223</v>
      </c>
      <c r="E332" s="241" t="s">
        <v>2323</v>
      </c>
      <c r="F332" s="242" t="s">
        <v>2324</v>
      </c>
      <c r="G332" s="240"/>
      <c r="H332" s="243">
        <v>1329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223</v>
      </c>
      <c r="AU332" s="249" t="s">
        <v>90</v>
      </c>
      <c r="AV332" s="13" t="s">
        <v>162</v>
      </c>
      <c r="AW332" s="13" t="s">
        <v>38</v>
      </c>
      <c r="AX332" s="13" t="s">
        <v>90</v>
      </c>
      <c r="AY332" s="249" t="s">
        <v>154</v>
      </c>
    </row>
    <row r="333" spans="1:63" s="11" customFormat="1" ht="25.9" customHeight="1">
      <c r="A333" s="11"/>
      <c r="B333" s="196"/>
      <c r="C333" s="197"/>
      <c r="D333" s="198" t="s">
        <v>81</v>
      </c>
      <c r="E333" s="199" t="s">
        <v>1090</v>
      </c>
      <c r="F333" s="199" t="s">
        <v>1091</v>
      </c>
      <c r="G333" s="197"/>
      <c r="H333" s="197"/>
      <c r="I333" s="200"/>
      <c r="J333" s="201">
        <f>BK333</f>
        <v>0</v>
      </c>
      <c r="K333" s="197"/>
      <c r="L333" s="202"/>
      <c r="M333" s="203"/>
      <c r="N333" s="204"/>
      <c r="O333" s="204"/>
      <c r="P333" s="205">
        <f>SUM(P334:P352)</f>
        <v>0</v>
      </c>
      <c r="Q333" s="204"/>
      <c r="R333" s="205">
        <f>SUM(R334:R352)</f>
        <v>0.9969450000000001</v>
      </c>
      <c r="S333" s="204"/>
      <c r="T333" s="206">
        <f>SUM(T334:T352)</f>
        <v>0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R333" s="207" t="s">
        <v>153</v>
      </c>
      <c r="AT333" s="208" t="s">
        <v>81</v>
      </c>
      <c r="AU333" s="208" t="s">
        <v>82</v>
      </c>
      <c r="AY333" s="207" t="s">
        <v>154</v>
      </c>
      <c r="BK333" s="209">
        <f>SUM(BK334:BK352)</f>
        <v>0</v>
      </c>
    </row>
    <row r="334" spans="1:65" s="2" customFormat="1" ht="24.15" customHeight="1">
      <c r="A334" s="37"/>
      <c r="B334" s="38"/>
      <c r="C334" s="210" t="s">
        <v>881</v>
      </c>
      <c r="D334" s="210" t="s">
        <v>155</v>
      </c>
      <c r="E334" s="211" t="s">
        <v>1093</v>
      </c>
      <c r="F334" s="212" t="s">
        <v>1094</v>
      </c>
      <c r="G334" s="213" t="s">
        <v>220</v>
      </c>
      <c r="H334" s="214">
        <v>269</v>
      </c>
      <c r="I334" s="215"/>
      <c r="J334" s="216">
        <f>ROUND(I334*H334,2)</f>
        <v>0</v>
      </c>
      <c r="K334" s="217"/>
      <c r="L334" s="43"/>
      <c r="M334" s="218" t="s">
        <v>1</v>
      </c>
      <c r="N334" s="219" t="s">
        <v>47</v>
      </c>
      <c r="O334" s="90"/>
      <c r="P334" s="220">
        <f>O334*H334</f>
        <v>0</v>
      </c>
      <c r="Q334" s="220">
        <v>0</v>
      </c>
      <c r="R334" s="220">
        <f>Q334*H334</f>
        <v>0</v>
      </c>
      <c r="S334" s="220">
        <v>0</v>
      </c>
      <c r="T334" s="22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22" t="s">
        <v>153</v>
      </c>
      <c r="AT334" s="222" t="s">
        <v>155</v>
      </c>
      <c r="AU334" s="222" t="s">
        <v>90</v>
      </c>
      <c r="AY334" s="15" t="s">
        <v>154</v>
      </c>
      <c r="BE334" s="223">
        <f>IF(N334="základní",J334,0)</f>
        <v>0</v>
      </c>
      <c r="BF334" s="223">
        <f>IF(N334="snížená",J334,0)</f>
        <v>0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5" t="s">
        <v>90</v>
      </c>
      <c r="BK334" s="223">
        <f>ROUND(I334*H334,2)</f>
        <v>0</v>
      </c>
      <c r="BL334" s="15" t="s">
        <v>153</v>
      </c>
      <c r="BM334" s="222" t="s">
        <v>2325</v>
      </c>
    </row>
    <row r="335" spans="1:47" s="2" customFormat="1" ht="12">
      <c r="A335" s="37"/>
      <c r="B335" s="38"/>
      <c r="C335" s="39"/>
      <c r="D335" s="224" t="s">
        <v>160</v>
      </c>
      <c r="E335" s="39"/>
      <c r="F335" s="225" t="s">
        <v>1096</v>
      </c>
      <c r="G335" s="39"/>
      <c r="H335" s="39"/>
      <c r="I335" s="226"/>
      <c r="J335" s="39"/>
      <c r="K335" s="39"/>
      <c r="L335" s="43"/>
      <c r="M335" s="227"/>
      <c r="N335" s="228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5" t="s">
        <v>160</v>
      </c>
      <c r="AU335" s="15" t="s">
        <v>90</v>
      </c>
    </row>
    <row r="336" spans="1:51" s="13" customFormat="1" ht="12">
      <c r="A336" s="13"/>
      <c r="B336" s="239"/>
      <c r="C336" s="240"/>
      <c r="D336" s="224" t="s">
        <v>223</v>
      </c>
      <c r="E336" s="241" t="s">
        <v>848</v>
      </c>
      <c r="F336" s="242" t="s">
        <v>2326</v>
      </c>
      <c r="G336" s="240"/>
      <c r="H336" s="243">
        <v>269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9" t="s">
        <v>223</v>
      </c>
      <c r="AU336" s="249" t="s">
        <v>90</v>
      </c>
      <c r="AV336" s="13" t="s">
        <v>162</v>
      </c>
      <c r="AW336" s="13" t="s">
        <v>38</v>
      </c>
      <c r="AX336" s="13" t="s">
        <v>90</v>
      </c>
      <c r="AY336" s="249" t="s">
        <v>154</v>
      </c>
    </row>
    <row r="337" spans="1:65" s="2" customFormat="1" ht="14.4" customHeight="1">
      <c r="A337" s="37"/>
      <c r="B337" s="38"/>
      <c r="C337" s="255" t="s">
        <v>887</v>
      </c>
      <c r="D337" s="255" t="s">
        <v>253</v>
      </c>
      <c r="E337" s="256" t="s">
        <v>1098</v>
      </c>
      <c r="F337" s="257" t="s">
        <v>1099</v>
      </c>
      <c r="G337" s="258" t="s">
        <v>486</v>
      </c>
      <c r="H337" s="259">
        <v>0.081</v>
      </c>
      <c r="I337" s="260"/>
      <c r="J337" s="261">
        <f>ROUND(I337*H337,2)</f>
        <v>0</v>
      </c>
      <c r="K337" s="262"/>
      <c r="L337" s="263"/>
      <c r="M337" s="264" t="s">
        <v>1</v>
      </c>
      <c r="N337" s="265" t="s">
        <v>47</v>
      </c>
      <c r="O337" s="90"/>
      <c r="P337" s="220">
        <f>O337*H337</f>
        <v>0</v>
      </c>
      <c r="Q337" s="220">
        <v>1</v>
      </c>
      <c r="R337" s="220">
        <f>Q337*H337</f>
        <v>0.081</v>
      </c>
      <c r="S337" s="220">
        <v>0</v>
      </c>
      <c r="T337" s="22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2" t="s">
        <v>192</v>
      </c>
      <c r="AT337" s="222" t="s">
        <v>253</v>
      </c>
      <c r="AU337" s="222" t="s">
        <v>90</v>
      </c>
      <c r="AY337" s="15" t="s">
        <v>154</v>
      </c>
      <c r="BE337" s="223">
        <f>IF(N337="základní",J337,0)</f>
        <v>0</v>
      </c>
      <c r="BF337" s="223">
        <f>IF(N337="snížená",J337,0)</f>
        <v>0</v>
      </c>
      <c r="BG337" s="223">
        <f>IF(N337="zákl. přenesená",J337,0)</f>
        <v>0</v>
      </c>
      <c r="BH337" s="223">
        <f>IF(N337="sníž. přenesená",J337,0)</f>
        <v>0</v>
      </c>
      <c r="BI337" s="223">
        <f>IF(N337="nulová",J337,0)</f>
        <v>0</v>
      </c>
      <c r="BJ337" s="15" t="s">
        <v>90</v>
      </c>
      <c r="BK337" s="223">
        <f>ROUND(I337*H337,2)</f>
        <v>0</v>
      </c>
      <c r="BL337" s="15" t="s">
        <v>153</v>
      </c>
      <c r="BM337" s="222" t="s">
        <v>2327</v>
      </c>
    </row>
    <row r="338" spans="1:47" s="2" customFormat="1" ht="12">
      <c r="A338" s="37"/>
      <c r="B338" s="38"/>
      <c r="C338" s="39"/>
      <c r="D338" s="224" t="s">
        <v>160</v>
      </c>
      <c r="E338" s="39"/>
      <c r="F338" s="225" t="s">
        <v>1101</v>
      </c>
      <c r="G338" s="39"/>
      <c r="H338" s="39"/>
      <c r="I338" s="226"/>
      <c r="J338" s="39"/>
      <c r="K338" s="39"/>
      <c r="L338" s="43"/>
      <c r="M338" s="227"/>
      <c r="N338" s="228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5" t="s">
        <v>160</v>
      </c>
      <c r="AU338" s="15" t="s">
        <v>90</v>
      </c>
    </row>
    <row r="339" spans="1:51" s="13" customFormat="1" ht="12">
      <c r="A339" s="13"/>
      <c r="B339" s="239"/>
      <c r="C339" s="240"/>
      <c r="D339" s="224" t="s">
        <v>223</v>
      </c>
      <c r="E339" s="241" t="s">
        <v>2328</v>
      </c>
      <c r="F339" s="242" t="s">
        <v>2329</v>
      </c>
      <c r="G339" s="240"/>
      <c r="H339" s="243">
        <v>0.081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223</v>
      </c>
      <c r="AU339" s="249" t="s">
        <v>90</v>
      </c>
      <c r="AV339" s="13" t="s">
        <v>162</v>
      </c>
      <c r="AW339" s="13" t="s">
        <v>38</v>
      </c>
      <c r="AX339" s="13" t="s">
        <v>90</v>
      </c>
      <c r="AY339" s="249" t="s">
        <v>154</v>
      </c>
    </row>
    <row r="340" spans="1:65" s="2" customFormat="1" ht="24.15" customHeight="1">
      <c r="A340" s="37"/>
      <c r="B340" s="38"/>
      <c r="C340" s="210" t="s">
        <v>892</v>
      </c>
      <c r="D340" s="210" t="s">
        <v>155</v>
      </c>
      <c r="E340" s="211" t="s">
        <v>1105</v>
      </c>
      <c r="F340" s="212" t="s">
        <v>1106</v>
      </c>
      <c r="G340" s="213" t="s">
        <v>220</v>
      </c>
      <c r="H340" s="214">
        <v>538</v>
      </c>
      <c r="I340" s="215"/>
      <c r="J340" s="216">
        <f>ROUND(I340*H340,2)</f>
        <v>0</v>
      </c>
      <c r="K340" s="217"/>
      <c r="L340" s="43"/>
      <c r="M340" s="218" t="s">
        <v>1</v>
      </c>
      <c r="N340" s="219" t="s">
        <v>47</v>
      </c>
      <c r="O340" s="90"/>
      <c r="P340" s="220">
        <f>O340*H340</f>
        <v>0</v>
      </c>
      <c r="Q340" s="220">
        <v>3E-05</v>
      </c>
      <c r="R340" s="220">
        <f>Q340*H340</f>
        <v>0.01614</v>
      </c>
      <c r="S340" s="220">
        <v>0</v>
      </c>
      <c r="T340" s="22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2" t="s">
        <v>153</v>
      </c>
      <c r="AT340" s="222" t="s">
        <v>155</v>
      </c>
      <c r="AU340" s="222" t="s">
        <v>90</v>
      </c>
      <c r="AY340" s="15" t="s">
        <v>154</v>
      </c>
      <c r="BE340" s="223">
        <f>IF(N340="základní",J340,0)</f>
        <v>0</v>
      </c>
      <c r="BF340" s="223">
        <f>IF(N340="snížená",J340,0)</f>
        <v>0</v>
      </c>
      <c r="BG340" s="223">
        <f>IF(N340="zákl. přenesená",J340,0)</f>
        <v>0</v>
      </c>
      <c r="BH340" s="223">
        <f>IF(N340="sníž. přenesená",J340,0)</f>
        <v>0</v>
      </c>
      <c r="BI340" s="223">
        <f>IF(N340="nulová",J340,0)</f>
        <v>0</v>
      </c>
      <c r="BJ340" s="15" t="s">
        <v>90</v>
      </c>
      <c r="BK340" s="223">
        <f>ROUND(I340*H340,2)</f>
        <v>0</v>
      </c>
      <c r="BL340" s="15" t="s">
        <v>153</v>
      </c>
      <c r="BM340" s="222" t="s">
        <v>2330</v>
      </c>
    </row>
    <row r="341" spans="1:47" s="2" customFormat="1" ht="12">
      <c r="A341" s="37"/>
      <c r="B341" s="38"/>
      <c r="C341" s="39"/>
      <c r="D341" s="224" t="s">
        <v>160</v>
      </c>
      <c r="E341" s="39"/>
      <c r="F341" s="225" t="s">
        <v>1096</v>
      </c>
      <c r="G341" s="39"/>
      <c r="H341" s="39"/>
      <c r="I341" s="226"/>
      <c r="J341" s="39"/>
      <c r="K341" s="39"/>
      <c r="L341" s="43"/>
      <c r="M341" s="227"/>
      <c r="N341" s="228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5" t="s">
        <v>160</v>
      </c>
      <c r="AU341" s="15" t="s">
        <v>90</v>
      </c>
    </row>
    <row r="342" spans="1:51" s="13" customFormat="1" ht="12">
      <c r="A342" s="13"/>
      <c r="B342" s="239"/>
      <c r="C342" s="240"/>
      <c r="D342" s="224" t="s">
        <v>223</v>
      </c>
      <c r="E342" s="241" t="s">
        <v>885</v>
      </c>
      <c r="F342" s="242" t="s">
        <v>2331</v>
      </c>
      <c r="G342" s="240"/>
      <c r="H342" s="243">
        <v>538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223</v>
      </c>
      <c r="AU342" s="249" t="s">
        <v>90</v>
      </c>
      <c r="AV342" s="13" t="s">
        <v>162</v>
      </c>
      <c r="AW342" s="13" t="s">
        <v>38</v>
      </c>
      <c r="AX342" s="13" t="s">
        <v>90</v>
      </c>
      <c r="AY342" s="249" t="s">
        <v>154</v>
      </c>
    </row>
    <row r="343" spans="1:65" s="2" customFormat="1" ht="14.4" customHeight="1">
      <c r="A343" s="37"/>
      <c r="B343" s="38"/>
      <c r="C343" s="255" t="s">
        <v>898</v>
      </c>
      <c r="D343" s="255" t="s">
        <v>253</v>
      </c>
      <c r="E343" s="256" t="s">
        <v>1111</v>
      </c>
      <c r="F343" s="257" t="s">
        <v>1112</v>
      </c>
      <c r="G343" s="258" t="s">
        <v>486</v>
      </c>
      <c r="H343" s="259">
        <v>0.807</v>
      </c>
      <c r="I343" s="260"/>
      <c r="J343" s="261">
        <f>ROUND(I343*H343,2)</f>
        <v>0</v>
      </c>
      <c r="K343" s="262"/>
      <c r="L343" s="263"/>
      <c r="M343" s="264" t="s">
        <v>1</v>
      </c>
      <c r="N343" s="265" t="s">
        <v>47</v>
      </c>
      <c r="O343" s="90"/>
      <c r="P343" s="220">
        <f>O343*H343</f>
        <v>0</v>
      </c>
      <c r="Q343" s="220">
        <v>1</v>
      </c>
      <c r="R343" s="220">
        <f>Q343*H343</f>
        <v>0.807</v>
      </c>
      <c r="S343" s="220">
        <v>0</v>
      </c>
      <c r="T343" s="22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2" t="s">
        <v>192</v>
      </c>
      <c r="AT343" s="222" t="s">
        <v>253</v>
      </c>
      <c r="AU343" s="222" t="s">
        <v>90</v>
      </c>
      <c r="AY343" s="15" t="s">
        <v>154</v>
      </c>
      <c r="BE343" s="223">
        <f>IF(N343="základní",J343,0)</f>
        <v>0</v>
      </c>
      <c r="BF343" s="223">
        <f>IF(N343="snížená",J343,0)</f>
        <v>0</v>
      </c>
      <c r="BG343" s="223">
        <f>IF(N343="zákl. přenesená",J343,0)</f>
        <v>0</v>
      </c>
      <c r="BH343" s="223">
        <f>IF(N343="sníž. přenesená",J343,0)</f>
        <v>0</v>
      </c>
      <c r="BI343" s="223">
        <f>IF(N343="nulová",J343,0)</f>
        <v>0</v>
      </c>
      <c r="BJ343" s="15" t="s">
        <v>90</v>
      </c>
      <c r="BK343" s="223">
        <f>ROUND(I343*H343,2)</f>
        <v>0</v>
      </c>
      <c r="BL343" s="15" t="s">
        <v>153</v>
      </c>
      <c r="BM343" s="222" t="s">
        <v>2332</v>
      </c>
    </row>
    <row r="344" spans="1:47" s="2" customFormat="1" ht="12">
      <c r="A344" s="37"/>
      <c r="B344" s="38"/>
      <c r="C344" s="39"/>
      <c r="D344" s="224" t="s">
        <v>160</v>
      </c>
      <c r="E344" s="39"/>
      <c r="F344" s="225" t="s">
        <v>1114</v>
      </c>
      <c r="G344" s="39"/>
      <c r="H344" s="39"/>
      <c r="I344" s="226"/>
      <c r="J344" s="39"/>
      <c r="K344" s="39"/>
      <c r="L344" s="43"/>
      <c r="M344" s="227"/>
      <c r="N344" s="228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5" t="s">
        <v>160</v>
      </c>
      <c r="AU344" s="15" t="s">
        <v>90</v>
      </c>
    </row>
    <row r="345" spans="1:51" s="13" customFormat="1" ht="12">
      <c r="A345" s="13"/>
      <c r="B345" s="239"/>
      <c r="C345" s="240"/>
      <c r="D345" s="224" t="s">
        <v>223</v>
      </c>
      <c r="E345" s="241" t="s">
        <v>2333</v>
      </c>
      <c r="F345" s="242" t="s">
        <v>2334</v>
      </c>
      <c r="G345" s="240"/>
      <c r="H345" s="243">
        <v>0.807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223</v>
      </c>
      <c r="AU345" s="249" t="s">
        <v>90</v>
      </c>
      <c r="AV345" s="13" t="s">
        <v>162</v>
      </c>
      <c r="AW345" s="13" t="s">
        <v>38</v>
      </c>
      <c r="AX345" s="13" t="s">
        <v>90</v>
      </c>
      <c r="AY345" s="249" t="s">
        <v>154</v>
      </c>
    </row>
    <row r="346" spans="1:65" s="2" customFormat="1" ht="24.15" customHeight="1">
      <c r="A346" s="37"/>
      <c r="B346" s="38"/>
      <c r="C346" s="210" t="s">
        <v>902</v>
      </c>
      <c r="D346" s="210" t="s">
        <v>155</v>
      </c>
      <c r="E346" s="211" t="s">
        <v>1118</v>
      </c>
      <c r="F346" s="212" t="s">
        <v>1119</v>
      </c>
      <c r="G346" s="213" t="s">
        <v>220</v>
      </c>
      <c r="H346" s="214">
        <v>269</v>
      </c>
      <c r="I346" s="215"/>
      <c r="J346" s="216">
        <f>ROUND(I346*H346,2)</f>
        <v>0</v>
      </c>
      <c r="K346" s="217"/>
      <c r="L346" s="43"/>
      <c r="M346" s="218" t="s">
        <v>1</v>
      </c>
      <c r="N346" s="219" t="s">
        <v>47</v>
      </c>
      <c r="O346" s="90"/>
      <c r="P346" s="220">
        <f>O346*H346</f>
        <v>0</v>
      </c>
      <c r="Q346" s="220">
        <v>0</v>
      </c>
      <c r="R346" s="220">
        <f>Q346*H346</f>
        <v>0</v>
      </c>
      <c r="S346" s="220">
        <v>0</v>
      </c>
      <c r="T346" s="22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2" t="s">
        <v>153</v>
      </c>
      <c r="AT346" s="222" t="s">
        <v>155</v>
      </c>
      <c r="AU346" s="222" t="s">
        <v>90</v>
      </c>
      <c r="AY346" s="15" t="s">
        <v>154</v>
      </c>
      <c r="BE346" s="223">
        <f>IF(N346="základní",J346,0)</f>
        <v>0</v>
      </c>
      <c r="BF346" s="223">
        <f>IF(N346="snížená",J346,0)</f>
        <v>0</v>
      </c>
      <c r="BG346" s="223">
        <f>IF(N346="zákl. přenesená",J346,0)</f>
        <v>0</v>
      </c>
      <c r="BH346" s="223">
        <f>IF(N346="sníž. přenesená",J346,0)</f>
        <v>0</v>
      </c>
      <c r="BI346" s="223">
        <f>IF(N346="nulová",J346,0)</f>
        <v>0</v>
      </c>
      <c r="BJ346" s="15" t="s">
        <v>90</v>
      </c>
      <c r="BK346" s="223">
        <f>ROUND(I346*H346,2)</f>
        <v>0</v>
      </c>
      <c r="BL346" s="15" t="s">
        <v>153</v>
      </c>
      <c r="BM346" s="222" t="s">
        <v>2335</v>
      </c>
    </row>
    <row r="347" spans="1:47" s="2" customFormat="1" ht="12">
      <c r="A347" s="37"/>
      <c r="B347" s="38"/>
      <c r="C347" s="39"/>
      <c r="D347" s="224" t="s">
        <v>160</v>
      </c>
      <c r="E347" s="39"/>
      <c r="F347" s="225" t="s">
        <v>1121</v>
      </c>
      <c r="G347" s="39"/>
      <c r="H347" s="39"/>
      <c r="I347" s="226"/>
      <c r="J347" s="39"/>
      <c r="K347" s="39"/>
      <c r="L347" s="43"/>
      <c r="M347" s="227"/>
      <c r="N347" s="228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160</v>
      </c>
      <c r="AU347" s="15" t="s">
        <v>90</v>
      </c>
    </row>
    <row r="348" spans="1:51" s="13" customFormat="1" ht="12">
      <c r="A348" s="13"/>
      <c r="B348" s="239"/>
      <c r="C348" s="240"/>
      <c r="D348" s="224" t="s">
        <v>223</v>
      </c>
      <c r="E348" s="241" t="s">
        <v>896</v>
      </c>
      <c r="F348" s="242" t="s">
        <v>2336</v>
      </c>
      <c r="G348" s="240"/>
      <c r="H348" s="243">
        <v>269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223</v>
      </c>
      <c r="AU348" s="249" t="s">
        <v>90</v>
      </c>
      <c r="AV348" s="13" t="s">
        <v>162</v>
      </c>
      <c r="AW348" s="13" t="s">
        <v>38</v>
      </c>
      <c r="AX348" s="13" t="s">
        <v>90</v>
      </c>
      <c r="AY348" s="249" t="s">
        <v>154</v>
      </c>
    </row>
    <row r="349" spans="1:65" s="2" customFormat="1" ht="14.4" customHeight="1">
      <c r="A349" s="37"/>
      <c r="B349" s="38"/>
      <c r="C349" s="255" t="s">
        <v>909</v>
      </c>
      <c r="D349" s="255" t="s">
        <v>253</v>
      </c>
      <c r="E349" s="256" t="s">
        <v>1125</v>
      </c>
      <c r="F349" s="257" t="s">
        <v>1126</v>
      </c>
      <c r="G349" s="258" t="s">
        <v>220</v>
      </c>
      <c r="H349" s="259">
        <v>309.35</v>
      </c>
      <c r="I349" s="260"/>
      <c r="J349" s="261">
        <f>ROUND(I349*H349,2)</f>
        <v>0</v>
      </c>
      <c r="K349" s="262"/>
      <c r="L349" s="263"/>
      <c r="M349" s="264" t="s">
        <v>1</v>
      </c>
      <c r="N349" s="265" t="s">
        <v>47</v>
      </c>
      <c r="O349" s="90"/>
      <c r="P349" s="220">
        <f>O349*H349</f>
        <v>0</v>
      </c>
      <c r="Q349" s="220">
        <v>0.0003</v>
      </c>
      <c r="R349" s="220">
        <f>Q349*H349</f>
        <v>0.092805</v>
      </c>
      <c r="S349" s="220">
        <v>0</v>
      </c>
      <c r="T349" s="22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22" t="s">
        <v>192</v>
      </c>
      <c r="AT349" s="222" t="s">
        <v>253</v>
      </c>
      <c r="AU349" s="222" t="s">
        <v>90</v>
      </c>
      <c r="AY349" s="15" t="s">
        <v>154</v>
      </c>
      <c r="BE349" s="223">
        <f>IF(N349="základní",J349,0)</f>
        <v>0</v>
      </c>
      <c r="BF349" s="223">
        <f>IF(N349="snížená",J349,0)</f>
        <v>0</v>
      </c>
      <c r="BG349" s="223">
        <f>IF(N349="zákl. přenesená",J349,0)</f>
        <v>0</v>
      </c>
      <c r="BH349" s="223">
        <f>IF(N349="sníž. přenesená",J349,0)</f>
        <v>0</v>
      </c>
      <c r="BI349" s="223">
        <f>IF(N349="nulová",J349,0)</f>
        <v>0</v>
      </c>
      <c r="BJ349" s="15" t="s">
        <v>90</v>
      </c>
      <c r="BK349" s="223">
        <f>ROUND(I349*H349,2)</f>
        <v>0</v>
      </c>
      <c r="BL349" s="15" t="s">
        <v>153</v>
      </c>
      <c r="BM349" s="222" t="s">
        <v>2337</v>
      </c>
    </row>
    <row r="350" spans="1:51" s="13" customFormat="1" ht="12">
      <c r="A350" s="13"/>
      <c r="B350" s="239"/>
      <c r="C350" s="240"/>
      <c r="D350" s="224" t="s">
        <v>223</v>
      </c>
      <c r="E350" s="241" t="s">
        <v>2338</v>
      </c>
      <c r="F350" s="242" t="s">
        <v>2339</v>
      </c>
      <c r="G350" s="240"/>
      <c r="H350" s="243">
        <v>309.35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223</v>
      </c>
      <c r="AU350" s="249" t="s">
        <v>90</v>
      </c>
      <c r="AV350" s="13" t="s">
        <v>162</v>
      </c>
      <c r="AW350" s="13" t="s">
        <v>38</v>
      </c>
      <c r="AX350" s="13" t="s">
        <v>90</v>
      </c>
      <c r="AY350" s="249" t="s">
        <v>154</v>
      </c>
    </row>
    <row r="351" spans="1:65" s="2" customFormat="1" ht="49.05" customHeight="1">
      <c r="A351" s="37"/>
      <c r="B351" s="38"/>
      <c r="C351" s="210" t="s">
        <v>917</v>
      </c>
      <c r="D351" s="210" t="s">
        <v>155</v>
      </c>
      <c r="E351" s="211" t="s">
        <v>1131</v>
      </c>
      <c r="F351" s="212" t="s">
        <v>1132</v>
      </c>
      <c r="G351" s="213" t="s">
        <v>486</v>
      </c>
      <c r="H351" s="214">
        <v>0.997</v>
      </c>
      <c r="I351" s="215"/>
      <c r="J351" s="216">
        <f>ROUND(I351*H351,2)</f>
        <v>0</v>
      </c>
      <c r="K351" s="217"/>
      <c r="L351" s="43"/>
      <c r="M351" s="218" t="s">
        <v>1</v>
      </c>
      <c r="N351" s="219" t="s">
        <v>47</v>
      </c>
      <c r="O351" s="90"/>
      <c r="P351" s="220">
        <f>O351*H351</f>
        <v>0</v>
      </c>
      <c r="Q351" s="220">
        <v>0</v>
      </c>
      <c r="R351" s="220">
        <f>Q351*H351</f>
        <v>0</v>
      </c>
      <c r="S351" s="220">
        <v>0</v>
      </c>
      <c r="T351" s="22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2" t="s">
        <v>153</v>
      </c>
      <c r="AT351" s="222" t="s">
        <v>155</v>
      </c>
      <c r="AU351" s="222" t="s">
        <v>90</v>
      </c>
      <c r="AY351" s="15" t="s">
        <v>154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5" t="s">
        <v>90</v>
      </c>
      <c r="BK351" s="223">
        <f>ROUND(I351*H351,2)</f>
        <v>0</v>
      </c>
      <c r="BL351" s="15" t="s">
        <v>153</v>
      </c>
      <c r="BM351" s="222" t="s">
        <v>2340</v>
      </c>
    </row>
    <row r="352" spans="1:65" s="2" customFormat="1" ht="49.05" customHeight="1">
      <c r="A352" s="37"/>
      <c r="B352" s="38"/>
      <c r="C352" s="210" t="s">
        <v>921</v>
      </c>
      <c r="D352" s="210" t="s">
        <v>155</v>
      </c>
      <c r="E352" s="211" t="s">
        <v>1135</v>
      </c>
      <c r="F352" s="212" t="s">
        <v>1136</v>
      </c>
      <c r="G352" s="213" t="s">
        <v>486</v>
      </c>
      <c r="H352" s="214">
        <v>0.997</v>
      </c>
      <c r="I352" s="215"/>
      <c r="J352" s="216">
        <f>ROUND(I352*H352,2)</f>
        <v>0</v>
      </c>
      <c r="K352" s="217"/>
      <c r="L352" s="43"/>
      <c r="M352" s="218" t="s">
        <v>1</v>
      </c>
      <c r="N352" s="219" t="s">
        <v>47</v>
      </c>
      <c r="O352" s="90"/>
      <c r="P352" s="220">
        <f>O352*H352</f>
        <v>0</v>
      </c>
      <c r="Q352" s="220">
        <v>0</v>
      </c>
      <c r="R352" s="220">
        <f>Q352*H352</f>
        <v>0</v>
      </c>
      <c r="S352" s="220">
        <v>0</v>
      </c>
      <c r="T352" s="22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22" t="s">
        <v>153</v>
      </c>
      <c r="AT352" s="222" t="s">
        <v>155</v>
      </c>
      <c r="AU352" s="222" t="s">
        <v>90</v>
      </c>
      <c r="AY352" s="15" t="s">
        <v>154</v>
      </c>
      <c r="BE352" s="223">
        <f>IF(N352="základní",J352,0)</f>
        <v>0</v>
      </c>
      <c r="BF352" s="223">
        <f>IF(N352="snížená",J352,0)</f>
        <v>0</v>
      </c>
      <c r="BG352" s="223">
        <f>IF(N352="zákl. přenesená",J352,0)</f>
        <v>0</v>
      </c>
      <c r="BH352" s="223">
        <f>IF(N352="sníž. přenesená",J352,0)</f>
        <v>0</v>
      </c>
      <c r="BI352" s="223">
        <f>IF(N352="nulová",J352,0)</f>
        <v>0</v>
      </c>
      <c r="BJ352" s="15" t="s">
        <v>90</v>
      </c>
      <c r="BK352" s="223">
        <f>ROUND(I352*H352,2)</f>
        <v>0</v>
      </c>
      <c r="BL352" s="15" t="s">
        <v>153</v>
      </c>
      <c r="BM352" s="222" t="s">
        <v>2341</v>
      </c>
    </row>
    <row r="353" spans="1:63" s="11" customFormat="1" ht="25.9" customHeight="1">
      <c r="A353" s="11"/>
      <c r="B353" s="196"/>
      <c r="C353" s="197"/>
      <c r="D353" s="198" t="s">
        <v>81</v>
      </c>
      <c r="E353" s="199" t="s">
        <v>1160</v>
      </c>
      <c r="F353" s="199" t="s">
        <v>1161</v>
      </c>
      <c r="G353" s="197"/>
      <c r="H353" s="197"/>
      <c r="I353" s="200"/>
      <c r="J353" s="201">
        <f>BK353</f>
        <v>0</v>
      </c>
      <c r="K353" s="197"/>
      <c r="L353" s="202"/>
      <c r="M353" s="203"/>
      <c r="N353" s="204"/>
      <c r="O353" s="204"/>
      <c r="P353" s="205">
        <f>SUM(P354:P370)</f>
        <v>0</v>
      </c>
      <c r="Q353" s="204"/>
      <c r="R353" s="205">
        <f>SUM(R354:R370)</f>
        <v>0.00143832</v>
      </c>
      <c r="S353" s="204"/>
      <c r="T353" s="206">
        <f>SUM(T354:T370)</f>
        <v>0</v>
      </c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R353" s="207" t="s">
        <v>153</v>
      </c>
      <c r="AT353" s="208" t="s">
        <v>81</v>
      </c>
      <c r="AU353" s="208" t="s">
        <v>82</v>
      </c>
      <c r="AY353" s="207" t="s">
        <v>154</v>
      </c>
      <c r="BK353" s="209">
        <f>SUM(BK354:BK370)</f>
        <v>0</v>
      </c>
    </row>
    <row r="354" spans="1:65" s="2" customFormat="1" ht="37.8" customHeight="1">
      <c r="A354" s="37"/>
      <c r="B354" s="38"/>
      <c r="C354" s="210" t="s">
        <v>926</v>
      </c>
      <c r="D354" s="210" t="s">
        <v>155</v>
      </c>
      <c r="E354" s="211" t="s">
        <v>2342</v>
      </c>
      <c r="F354" s="212" t="s">
        <v>2343</v>
      </c>
      <c r="G354" s="213" t="s">
        <v>220</v>
      </c>
      <c r="H354" s="214">
        <v>1.456</v>
      </c>
      <c r="I354" s="215"/>
      <c r="J354" s="216">
        <f>ROUND(I354*H354,2)</f>
        <v>0</v>
      </c>
      <c r="K354" s="217"/>
      <c r="L354" s="43"/>
      <c r="M354" s="218" t="s">
        <v>1</v>
      </c>
      <c r="N354" s="219" t="s">
        <v>47</v>
      </c>
      <c r="O354" s="90"/>
      <c r="P354" s="220">
        <f>O354*H354</f>
        <v>0</v>
      </c>
      <c r="Q354" s="220">
        <v>0.00044</v>
      </c>
      <c r="R354" s="220">
        <f>Q354*H354</f>
        <v>0.00064064</v>
      </c>
      <c r="S354" s="220">
        <v>0</v>
      </c>
      <c r="T354" s="22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2" t="s">
        <v>153</v>
      </c>
      <c r="AT354" s="222" t="s">
        <v>155</v>
      </c>
      <c r="AU354" s="222" t="s">
        <v>90</v>
      </c>
      <c r="AY354" s="15" t="s">
        <v>154</v>
      </c>
      <c r="BE354" s="223">
        <f>IF(N354="základní",J354,0)</f>
        <v>0</v>
      </c>
      <c r="BF354" s="223">
        <f>IF(N354="snížená",J354,0)</f>
        <v>0</v>
      </c>
      <c r="BG354" s="223">
        <f>IF(N354="zákl. přenesená",J354,0)</f>
        <v>0</v>
      </c>
      <c r="BH354" s="223">
        <f>IF(N354="sníž. přenesená",J354,0)</f>
        <v>0</v>
      </c>
      <c r="BI354" s="223">
        <f>IF(N354="nulová",J354,0)</f>
        <v>0</v>
      </c>
      <c r="BJ354" s="15" t="s">
        <v>90</v>
      </c>
      <c r="BK354" s="223">
        <f>ROUND(I354*H354,2)</f>
        <v>0</v>
      </c>
      <c r="BL354" s="15" t="s">
        <v>153</v>
      </c>
      <c r="BM354" s="222" t="s">
        <v>2344</v>
      </c>
    </row>
    <row r="355" spans="1:51" s="13" customFormat="1" ht="12">
      <c r="A355" s="13"/>
      <c r="B355" s="239"/>
      <c r="C355" s="240"/>
      <c r="D355" s="224" t="s">
        <v>223</v>
      </c>
      <c r="E355" s="241" t="s">
        <v>2345</v>
      </c>
      <c r="F355" s="242" t="s">
        <v>2346</v>
      </c>
      <c r="G355" s="240"/>
      <c r="H355" s="243">
        <v>1.456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223</v>
      </c>
      <c r="AU355" s="249" t="s">
        <v>90</v>
      </c>
      <c r="AV355" s="13" t="s">
        <v>162</v>
      </c>
      <c r="AW355" s="13" t="s">
        <v>38</v>
      </c>
      <c r="AX355" s="13" t="s">
        <v>90</v>
      </c>
      <c r="AY355" s="249" t="s">
        <v>154</v>
      </c>
    </row>
    <row r="356" spans="1:65" s="2" customFormat="1" ht="24.15" customHeight="1">
      <c r="A356" s="37"/>
      <c r="B356" s="38"/>
      <c r="C356" s="210" t="s">
        <v>930</v>
      </c>
      <c r="D356" s="210" t="s">
        <v>155</v>
      </c>
      <c r="E356" s="211" t="s">
        <v>2347</v>
      </c>
      <c r="F356" s="212" t="s">
        <v>2348</v>
      </c>
      <c r="G356" s="213" t="s">
        <v>220</v>
      </c>
      <c r="H356" s="214">
        <v>1.456</v>
      </c>
      <c r="I356" s="215"/>
      <c r="J356" s="216">
        <f>ROUND(I356*H356,2)</f>
        <v>0</v>
      </c>
      <c r="K356" s="217"/>
      <c r="L356" s="43"/>
      <c r="M356" s="218" t="s">
        <v>1</v>
      </c>
      <c r="N356" s="219" t="s">
        <v>47</v>
      </c>
      <c r="O356" s="90"/>
      <c r="P356" s="220">
        <f>O356*H356</f>
        <v>0</v>
      </c>
      <c r="Q356" s="220">
        <v>0.00017</v>
      </c>
      <c r="R356" s="220">
        <f>Q356*H356</f>
        <v>0.00024752</v>
      </c>
      <c r="S356" s="220">
        <v>0</v>
      </c>
      <c r="T356" s="22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2" t="s">
        <v>153</v>
      </c>
      <c r="AT356" s="222" t="s">
        <v>155</v>
      </c>
      <c r="AU356" s="222" t="s">
        <v>90</v>
      </c>
      <c r="AY356" s="15" t="s">
        <v>154</v>
      </c>
      <c r="BE356" s="223">
        <f>IF(N356="základní",J356,0)</f>
        <v>0</v>
      </c>
      <c r="BF356" s="223">
        <f>IF(N356="snížená",J356,0)</f>
        <v>0</v>
      </c>
      <c r="BG356" s="223">
        <f>IF(N356="zákl. přenesená",J356,0)</f>
        <v>0</v>
      </c>
      <c r="BH356" s="223">
        <f>IF(N356="sníž. přenesená",J356,0)</f>
        <v>0</v>
      </c>
      <c r="BI356" s="223">
        <f>IF(N356="nulová",J356,0)</f>
        <v>0</v>
      </c>
      <c r="BJ356" s="15" t="s">
        <v>90</v>
      </c>
      <c r="BK356" s="223">
        <f>ROUND(I356*H356,2)</f>
        <v>0</v>
      </c>
      <c r="BL356" s="15" t="s">
        <v>153</v>
      </c>
      <c r="BM356" s="222" t="s">
        <v>2349</v>
      </c>
    </row>
    <row r="357" spans="1:47" s="2" customFormat="1" ht="12">
      <c r="A357" s="37"/>
      <c r="B357" s="38"/>
      <c r="C357" s="39"/>
      <c r="D357" s="224" t="s">
        <v>160</v>
      </c>
      <c r="E357" s="39"/>
      <c r="F357" s="225" t="s">
        <v>2350</v>
      </c>
      <c r="G357" s="39"/>
      <c r="H357" s="39"/>
      <c r="I357" s="226"/>
      <c r="J357" s="39"/>
      <c r="K357" s="39"/>
      <c r="L357" s="43"/>
      <c r="M357" s="227"/>
      <c r="N357" s="228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5" t="s">
        <v>160</v>
      </c>
      <c r="AU357" s="15" t="s">
        <v>90</v>
      </c>
    </row>
    <row r="358" spans="1:65" s="2" customFormat="1" ht="24.15" customHeight="1">
      <c r="A358" s="37"/>
      <c r="B358" s="38"/>
      <c r="C358" s="210" t="s">
        <v>934</v>
      </c>
      <c r="D358" s="210" t="s">
        <v>155</v>
      </c>
      <c r="E358" s="211" t="s">
        <v>2351</v>
      </c>
      <c r="F358" s="212" t="s">
        <v>2352</v>
      </c>
      <c r="G358" s="213" t="s">
        <v>220</v>
      </c>
      <c r="H358" s="214">
        <v>1.456</v>
      </c>
      <c r="I358" s="215"/>
      <c r="J358" s="216">
        <f>ROUND(I358*H358,2)</f>
        <v>0</v>
      </c>
      <c r="K358" s="217"/>
      <c r="L358" s="43"/>
      <c r="M358" s="218" t="s">
        <v>1</v>
      </c>
      <c r="N358" s="219" t="s">
        <v>47</v>
      </c>
      <c r="O358" s="90"/>
      <c r="P358" s="220">
        <f>O358*H358</f>
        <v>0</v>
      </c>
      <c r="Q358" s="220">
        <v>0.00017</v>
      </c>
      <c r="R358" s="220">
        <f>Q358*H358</f>
        <v>0.00024752</v>
      </c>
      <c r="S358" s="220">
        <v>0</v>
      </c>
      <c r="T358" s="22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2" t="s">
        <v>153</v>
      </c>
      <c r="AT358" s="222" t="s">
        <v>155</v>
      </c>
      <c r="AU358" s="222" t="s">
        <v>90</v>
      </c>
      <c r="AY358" s="15" t="s">
        <v>154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5" t="s">
        <v>90</v>
      </c>
      <c r="BK358" s="223">
        <f>ROUND(I358*H358,2)</f>
        <v>0</v>
      </c>
      <c r="BL358" s="15" t="s">
        <v>153</v>
      </c>
      <c r="BM358" s="222" t="s">
        <v>2353</v>
      </c>
    </row>
    <row r="359" spans="1:47" s="2" customFormat="1" ht="12">
      <c r="A359" s="37"/>
      <c r="B359" s="38"/>
      <c r="C359" s="39"/>
      <c r="D359" s="224" t="s">
        <v>160</v>
      </c>
      <c r="E359" s="39"/>
      <c r="F359" s="225" t="s">
        <v>2350</v>
      </c>
      <c r="G359" s="39"/>
      <c r="H359" s="39"/>
      <c r="I359" s="226"/>
      <c r="J359" s="39"/>
      <c r="K359" s="39"/>
      <c r="L359" s="43"/>
      <c r="M359" s="227"/>
      <c r="N359" s="228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5" t="s">
        <v>160</v>
      </c>
      <c r="AU359" s="15" t="s">
        <v>90</v>
      </c>
    </row>
    <row r="360" spans="1:65" s="2" customFormat="1" ht="37.8" customHeight="1">
      <c r="A360" s="37"/>
      <c r="B360" s="38"/>
      <c r="C360" s="210" t="s">
        <v>940</v>
      </c>
      <c r="D360" s="210" t="s">
        <v>155</v>
      </c>
      <c r="E360" s="211" t="s">
        <v>2354</v>
      </c>
      <c r="F360" s="212" t="s">
        <v>2355</v>
      </c>
      <c r="G360" s="213" t="s">
        <v>220</v>
      </c>
      <c r="H360" s="214">
        <v>0.582</v>
      </c>
      <c r="I360" s="215"/>
      <c r="J360" s="216">
        <f>ROUND(I360*H360,2)</f>
        <v>0</v>
      </c>
      <c r="K360" s="217"/>
      <c r="L360" s="43"/>
      <c r="M360" s="218" t="s">
        <v>1</v>
      </c>
      <c r="N360" s="219" t="s">
        <v>47</v>
      </c>
      <c r="O360" s="90"/>
      <c r="P360" s="220">
        <f>O360*H360</f>
        <v>0</v>
      </c>
      <c r="Q360" s="220">
        <v>7E-05</v>
      </c>
      <c r="R360" s="220">
        <f>Q360*H360</f>
        <v>4.073999999999999E-05</v>
      </c>
      <c r="S360" s="220">
        <v>0</v>
      </c>
      <c r="T360" s="221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22" t="s">
        <v>153</v>
      </c>
      <c r="AT360" s="222" t="s">
        <v>155</v>
      </c>
      <c r="AU360" s="222" t="s">
        <v>90</v>
      </c>
      <c r="AY360" s="15" t="s">
        <v>154</v>
      </c>
      <c r="BE360" s="223">
        <f>IF(N360="základní",J360,0)</f>
        <v>0</v>
      </c>
      <c r="BF360" s="223">
        <f>IF(N360="snížená",J360,0)</f>
        <v>0</v>
      </c>
      <c r="BG360" s="223">
        <f>IF(N360="zákl. přenesená",J360,0)</f>
        <v>0</v>
      </c>
      <c r="BH360" s="223">
        <f>IF(N360="sníž. přenesená",J360,0)</f>
        <v>0</v>
      </c>
      <c r="BI360" s="223">
        <f>IF(N360="nulová",J360,0)</f>
        <v>0</v>
      </c>
      <c r="BJ360" s="15" t="s">
        <v>90</v>
      </c>
      <c r="BK360" s="223">
        <f>ROUND(I360*H360,2)</f>
        <v>0</v>
      </c>
      <c r="BL360" s="15" t="s">
        <v>153</v>
      </c>
      <c r="BM360" s="222" t="s">
        <v>2356</v>
      </c>
    </row>
    <row r="361" spans="1:51" s="13" customFormat="1" ht="12">
      <c r="A361" s="13"/>
      <c r="B361" s="239"/>
      <c r="C361" s="240"/>
      <c r="D361" s="224" t="s">
        <v>223</v>
      </c>
      <c r="E361" s="241" t="s">
        <v>2357</v>
      </c>
      <c r="F361" s="242" t="s">
        <v>2358</v>
      </c>
      <c r="G361" s="240"/>
      <c r="H361" s="243">
        <v>0.582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223</v>
      </c>
      <c r="AU361" s="249" t="s">
        <v>90</v>
      </c>
      <c r="AV361" s="13" t="s">
        <v>162</v>
      </c>
      <c r="AW361" s="13" t="s">
        <v>38</v>
      </c>
      <c r="AX361" s="13" t="s">
        <v>90</v>
      </c>
      <c r="AY361" s="249" t="s">
        <v>154</v>
      </c>
    </row>
    <row r="362" spans="1:65" s="2" customFormat="1" ht="37.8" customHeight="1">
      <c r="A362" s="37"/>
      <c r="B362" s="38"/>
      <c r="C362" s="210" t="s">
        <v>953</v>
      </c>
      <c r="D362" s="210" t="s">
        <v>155</v>
      </c>
      <c r="E362" s="211" t="s">
        <v>1163</v>
      </c>
      <c r="F362" s="212" t="s">
        <v>1164</v>
      </c>
      <c r="G362" s="213" t="s">
        <v>220</v>
      </c>
      <c r="H362" s="214">
        <v>0.582</v>
      </c>
      <c r="I362" s="215"/>
      <c r="J362" s="216">
        <f>ROUND(I362*H362,2)</f>
        <v>0</v>
      </c>
      <c r="K362" s="217"/>
      <c r="L362" s="43"/>
      <c r="M362" s="218" t="s">
        <v>1</v>
      </c>
      <c r="N362" s="219" t="s">
        <v>47</v>
      </c>
      <c r="O362" s="90"/>
      <c r="P362" s="220">
        <f>O362*H362</f>
        <v>0</v>
      </c>
      <c r="Q362" s="220">
        <v>8E-05</v>
      </c>
      <c r="R362" s="220">
        <f>Q362*H362</f>
        <v>4.656E-05</v>
      </c>
      <c r="S362" s="220">
        <v>0</v>
      </c>
      <c r="T362" s="221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2" t="s">
        <v>153</v>
      </c>
      <c r="AT362" s="222" t="s">
        <v>155</v>
      </c>
      <c r="AU362" s="222" t="s">
        <v>90</v>
      </c>
      <c r="AY362" s="15" t="s">
        <v>154</v>
      </c>
      <c r="BE362" s="223">
        <f>IF(N362="základní",J362,0)</f>
        <v>0</v>
      </c>
      <c r="BF362" s="223">
        <f>IF(N362="snížená",J362,0)</f>
        <v>0</v>
      </c>
      <c r="BG362" s="223">
        <f>IF(N362="zákl. přenesená",J362,0)</f>
        <v>0</v>
      </c>
      <c r="BH362" s="223">
        <f>IF(N362="sníž. přenesená",J362,0)</f>
        <v>0</v>
      </c>
      <c r="BI362" s="223">
        <f>IF(N362="nulová",J362,0)</f>
        <v>0</v>
      </c>
      <c r="BJ362" s="15" t="s">
        <v>90</v>
      </c>
      <c r="BK362" s="223">
        <f>ROUND(I362*H362,2)</f>
        <v>0</v>
      </c>
      <c r="BL362" s="15" t="s">
        <v>153</v>
      </c>
      <c r="BM362" s="222" t="s">
        <v>2359</v>
      </c>
    </row>
    <row r="363" spans="1:47" s="2" customFormat="1" ht="12">
      <c r="A363" s="37"/>
      <c r="B363" s="38"/>
      <c r="C363" s="39"/>
      <c r="D363" s="224" t="s">
        <v>160</v>
      </c>
      <c r="E363" s="39"/>
      <c r="F363" s="225" t="s">
        <v>2360</v>
      </c>
      <c r="G363" s="39"/>
      <c r="H363" s="39"/>
      <c r="I363" s="226"/>
      <c r="J363" s="39"/>
      <c r="K363" s="39"/>
      <c r="L363" s="43"/>
      <c r="M363" s="227"/>
      <c r="N363" s="228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5" t="s">
        <v>160</v>
      </c>
      <c r="AU363" s="15" t="s">
        <v>90</v>
      </c>
    </row>
    <row r="364" spans="1:51" s="13" customFormat="1" ht="12">
      <c r="A364" s="13"/>
      <c r="B364" s="239"/>
      <c r="C364" s="240"/>
      <c r="D364" s="224" t="s">
        <v>223</v>
      </c>
      <c r="E364" s="241" t="s">
        <v>938</v>
      </c>
      <c r="F364" s="242" t="s">
        <v>2361</v>
      </c>
      <c r="G364" s="240"/>
      <c r="H364" s="243">
        <v>0.582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9" t="s">
        <v>223</v>
      </c>
      <c r="AU364" s="249" t="s">
        <v>90</v>
      </c>
      <c r="AV364" s="13" t="s">
        <v>162</v>
      </c>
      <c r="AW364" s="13" t="s">
        <v>38</v>
      </c>
      <c r="AX364" s="13" t="s">
        <v>90</v>
      </c>
      <c r="AY364" s="249" t="s">
        <v>154</v>
      </c>
    </row>
    <row r="365" spans="1:65" s="2" customFormat="1" ht="24.15" customHeight="1">
      <c r="A365" s="37"/>
      <c r="B365" s="38"/>
      <c r="C365" s="210" t="s">
        <v>962</v>
      </c>
      <c r="D365" s="210" t="s">
        <v>155</v>
      </c>
      <c r="E365" s="211" t="s">
        <v>1187</v>
      </c>
      <c r="F365" s="212" t="s">
        <v>1188</v>
      </c>
      <c r="G365" s="213" t="s">
        <v>220</v>
      </c>
      <c r="H365" s="214">
        <v>0.582</v>
      </c>
      <c r="I365" s="215"/>
      <c r="J365" s="216">
        <f>ROUND(I365*H365,2)</f>
        <v>0</v>
      </c>
      <c r="K365" s="217"/>
      <c r="L365" s="43"/>
      <c r="M365" s="218" t="s">
        <v>1</v>
      </c>
      <c r="N365" s="219" t="s">
        <v>47</v>
      </c>
      <c r="O365" s="90"/>
      <c r="P365" s="220">
        <f>O365*H365</f>
        <v>0</v>
      </c>
      <c r="Q365" s="220">
        <v>0.00014</v>
      </c>
      <c r="R365" s="220">
        <f>Q365*H365</f>
        <v>8.147999999999999E-05</v>
      </c>
      <c r="S365" s="220">
        <v>0</v>
      </c>
      <c r="T365" s="221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22" t="s">
        <v>153</v>
      </c>
      <c r="AT365" s="222" t="s">
        <v>155</v>
      </c>
      <c r="AU365" s="222" t="s">
        <v>90</v>
      </c>
      <c r="AY365" s="15" t="s">
        <v>154</v>
      </c>
      <c r="BE365" s="223">
        <f>IF(N365="základní",J365,0)</f>
        <v>0</v>
      </c>
      <c r="BF365" s="223">
        <f>IF(N365="snížená",J365,0)</f>
        <v>0</v>
      </c>
      <c r="BG365" s="223">
        <f>IF(N365="zákl. přenesená",J365,0)</f>
        <v>0</v>
      </c>
      <c r="BH365" s="223">
        <f>IF(N365="sníž. přenesená",J365,0)</f>
        <v>0</v>
      </c>
      <c r="BI365" s="223">
        <f>IF(N365="nulová",J365,0)</f>
        <v>0</v>
      </c>
      <c r="BJ365" s="15" t="s">
        <v>90</v>
      </c>
      <c r="BK365" s="223">
        <f>ROUND(I365*H365,2)</f>
        <v>0</v>
      </c>
      <c r="BL365" s="15" t="s">
        <v>153</v>
      </c>
      <c r="BM365" s="222" t="s">
        <v>2362</v>
      </c>
    </row>
    <row r="366" spans="1:47" s="2" customFormat="1" ht="12">
      <c r="A366" s="37"/>
      <c r="B366" s="38"/>
      <c r="C366" s="39"/>
      <c r="D366" s="224" t="s">
        <v>160</v>
      </c>
      <c r="E366" s="39"/>
      <c r="F366" s="225" t="s">
        <v>2360</v>
      </c>
      <c r="G366" s="39"/>
      <c r="H366" s="39"/>
      <c r="I366" s="226"/>
      <c r="J366" s="39"/>
      <c r="K366" s="39"/>
      <c r="L366" s="43"/>
      <c r="M366" s="227"/>
      <c r="N366" s="228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5" t="s">
        <v>160</v>
      </c>
      <c r="AU366" s="15" t="s">
        <v>90</v>
      </c>
    </row>
    <row r="367" spans="1:51" s="13" customFormat="1" ht="12">
      <c r="A367" s="13"/>
      <c r="B367" s="239"/>
      <c r="C367" s="240"/>
      <c r="D367" s="224" t="s">
        <v>223</v>
      </c>
      <c r="E367" s="241" t="s">
        <v>945</v>
      </c>
      <c r="F367" s="242" t="s">
        <v>2363</v>
      </c>
      <c r="G367" s="240"/>
      <c r="H367" s="243">
        <v>0.582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9" t="s">
        <v>223</v>
      </c>
      <c r="AU367" s="249" t="s">
        <v>90</v>
      </c>
      <c r="AV367" s="13" t="s">
        <v>162</v>
      </c>
      <c r="AW367" s="13" t="s">
        <v>38</v>
      </c>
      <c r="AX367" s="13" t="s">
        <v>90</v>
      </c>
      <c r="AY367" s="249" t="s">
        <v>154</v>
      </c>
    </row>
    <row r="368" spans="1:65" s="2" customFormat="1" ht="24.15" customHeight="1">
      <c r="A368" s="37"/>
      <c r="B368" s="38"/>
      <c r="C368" s="210" t="s">
        <v>1010</v>
      </c>
      <c r="D368" s="210" t="s">
        <v>155</v>
      </c>
      <c r="E368" s="211" t="s">
        <v>1203</v>
      </c>
      <c r="F368" s="212" t="s">
        <v>1204</v>
      </c>
      <c r="G368" s="213" t="s">
        <v>220</v>
      </c>
      <c r="H368" s="214">
        <v>0.582</v>
      </c>
      <c r="I368" s="215"/>
      <c r="J368" s="216">
        <f>ROUND(I368*H368,2)</f>
        <v>0</v>
      </c>
      <c r="K368" s="217"/>
      <c r="L368" s="43"/>
      <c r="M368" s="218" t="s">
        <v>1</v>
      </c>
      <c r="N368" s="219" t="s">
        <v>47</v>
      </c>
      <c r="O368" s="90"/>
      <c r="P368" s="220">
        <f>O368*H368</f>
        <v>0</v>
      </c>
      <c r="Q368" s="220">
        <v>0.00023</v>
      </c>
      <c r="R368" s="220">
        <f>Q368*H368</f>
        <v>0.00013386</v>
      </c>
      <c r="S368" s="220">
        <v>0</v>
      </c>
      <c r="T368" s="221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2" t="s">
        <v>153</v>
      </c>
      <c r="AT368" s="222" t="s">
        <v>155</v>
      </c>
      <c r="AU368" s="222" t="s">
        <v>90</v>
      </c>
      <c r="AY368" s="15" t="s">
        <v>154</v>
      </c>
      <c r="BE368" s="223">
        <f>IF(N368="základní",J368,0)</f>
        <v>0</v>
      </c>
      <c r="BF368" s="223">
        <f>IF(N368="snížená",J368,0)</f>
        <v>0</v>
      </c>
      <c r="BG368" s="223">
        <f>IF(N368="zákl. přenesená",J368,0)</f>
        <v>0</v>
      </c>
      <c r="BH368" s="223">
        <f>IF(N368="sníž. přenesená",J368,0)</f>
        <v>0</v>
      </c>
      <c r="BI368" s="223">
        <f>IF(N368="nulová",J368,0)</f>
        <v>0</v>
      </c>
      <c r="BJ368" s="15" t="s">
        <v>90</v>
      </c>
      <c r="BK368" s="223">
        <f>ROUND(I368*H368,2)</f>
        <v>0</v>
      </c>
      <c r="BL368" s="15" t="s">
        <v>153</v>
      </c>
      <c r="BM368" s="222" t="s">
        <v>2364</v>
      </c>
    </row>
    <row r="369" spans="1:47" s="2" customFormat="1" ht="12">
      <c r="A369" s="37"/>
      <c r="B369" s="38"/>
      <c r="C369" s="39"/>
      <c r="D369" s="224" t="s">
        <v>160</v>
      </c>
      <c r="E369" s="39"/>
      <c r="F369" s="225" t="s">
        <v>2360</v>
      </c>
      <c r="G369" s="39"/>
      <c r="H369" s="39"/>
      <c r="I369" s="226"/>
      <c r="J369" s="39"/>
      <c r="K369" s="39"/>
      <c r="L369" s="43"/>
      <c r="M369" s="227"/>
      <c r="N369" s="228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5" t="s">
        <v>160</v>
      </c>
      <c r="AU369" s="15" t="s">
        <v>90</v>
      </c>
    </row>
    <row r="370" spans="1:51" s="13" customFormat="1" ht="12">
      <c r="A370" s="13"/>
      <c r="B370" s="239"/>
      <c r="C370" s="240"/>
      <c r="D370" s="224" t="s">
        <v>223</v>
      </c>
      <c r="E370" s="241" t="s">
        <v>958</v>
      </c>
      <c r="F370" s="242" t="s">
        <v>2365</v>
      </c>
      <c r="G370" s="240"/>
      <c r="H370" s="243">
        <v>0.582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223</v>
      </c>
      <c r="AU370" s="249" t="s">
        <v>90</v>
      </c>
      <c r="AV370" s="13" t="s">
        <v>162</v>
      </c>
      <c r="AW370" s="13" t="s">
        <v>38</v>
      </c>
      <c r="AX370" s="13" t="s">
        <v>90</v>
      </c>
      <c r="AY370" s="249" t="s">
        <v>154</v>
      </c>
    </row>
    <row r="371" spans="1:63" s="11" customFormat="1" ht="25.9" customHeight="1">
      <c r="A371" s="11"/>
      <c r="B371" s="196"/>
      <c r="C371" s="197"/>
      <c r="D371" s="198" t="s">
        <v>81</v>
      </c>
      <c r="E371" s="199" t="s">
        <v>192</v>
      </c>
      <c r="F371" s="199" t="s">
        <v>1209</v>
      </c>
      <c r="G371" s="197"/>
      <c r="H371" s="197"/>
      <c r="I371" s="200"/>
      <c r="J371" s="201">
        <f>BK371</f>
        <v>0</v>
      </c>
      <c r="K371" s="197"/>
      <c r="L371" s="202"/>
      <c r="M371" s="203"/>
      <c r="N371" s="204"/>
      <c r="O371" s="204"/>
      <c r="P371" s="205">
        <f>SUM(P372:P387)</f>
        <v>0</v>
      </c>
      <c r="Q371" s="204"/>
      <c r="R371" s="205">
        <f>SUM(R372:R387)</f>
        <v>5.441424219999999</v>
      </c>
      <c r="S371" s="204"/>
      <c r="T371" s="206">
        <f>SUM(T372:T387)</f>
        <v>0</v>
      </c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R371" s="207" t="s">
        <v>153</v>
      </c>
      <c r="AT371" s="208" t="s">
        <v>81</v>
      </c>
      <c r="AU371" s="208" t="s">
        <v>82</v>
      </c>
      <c r="AY371" s="207" t="s">
        <v>154</v>
      </c>
      <c r="BK371" s="209">
        <f>SUM(BK372:BK387)</f>
        <v>0</v>
      </c>
    </row>
    <row r="372" spans="1:65" s="2" customFormat="1" ht="37.8" customHeight="1">
      <c r="A372" s="37"/>
      <c r="B372" s="38"/>
      <c r="C372" s="210" t="s">
        <v>1021</v>
      </c>
      <c r="D372" s="210" t="s">
        <v>155</v>
      </c>
      <c r="E372" s="211" t="s">
        <v>2366</v>
      </c>
      <c r="F372" s="212" t="s">
        <v>2367</v>
      </c>
      <c r="G372" s="213" t="s">
        <v>253</v>
      </c>
      <c r="H372" s="214">
        <v>245</v>
      </c>
      <c r="I372" s="215"/>
      <c r="J372" s="216">
        <f>ROUND(I372*H372,2)</f>
        <v>0</v>
      </c>
      <c r="K372" s="217"/>
      <c r="L372" s="43"/>
      <c r="M372" s="218" t="s">
        <v>1</v>
      </c>
      <c r="N372" s="219" t="s">
        <v>47</v>
      </c>
      <c r="O372" s="90"/>
      <c r="P372" s="220">
        <f>O372*H372</f>
        <v>0</v>
      </c>
      <c r="Q372" s="220">
        <v>0</v>
      </c>
      <c r="R372" s="220">
        <f>Q372*H372</f>
        <v>0</v>
      </c>
      <c r="S372" s="220">
        <v>0</v>
      </c>
      <c r="T372" s="22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2" t="s">
        <v>153</v>
      </c>
      <c r="AT372" s="222" t="s">
        <v>155</v>
      </c>
      <c r="AU372" s="222" t="s">
        <v>90</v>
      </c>
      <c r="AY372" s="15" t="s">
        <v>154</v>
      </c>
      <c r="BE372" s="223">
        <f>IF(N372="základní",J372,0)</f>
        <v>0</v>
      </c>
      <c r="BF372" s="223">
        <f>IF(N372="snížená",J372,0)</f>
        <v>0</v>
      </c>
      <c r="BG372" s="223">
        <f>IF(N372="zákl. přenesená",J372,0)</f>
        <v>0</v>
      </c>
      <c r="BH372" s="223">
        <f>IF(N372="sníž. přenesená",J372,0)</f>
        <v>0</v>
      </c>
      <c r="BI372" s="223">
        <f>IF(N372="nulová",J372,0)</f>
        <v>0</v>
      </c>
      <c r="BJ372" s="15" t="s">
        <v>90</v>
      </c>
      <c r="BK372" s="223">
        <f>ROUND(I372*H372,2)</f>
        <v>0</v>
      </c>
      <c r="BL372" s="15" t="s">
        <v>153</v>
      </c>
      <c r="BM372" s="222" t="s">
        <v>2368</v>
      </c>
    </row>
    <row r="373" spans="1:51" s="13" customFormat="1" ht="12">
      <c r="A373" s="13"/>
      <c r="B373" s="239"/>
      <c r="C373" s="240"/>
      <c r="D373" s="224" t="s">
        <v>223</v>
      </c>
      <c r="E373" s="241" t="s">
        <v>966</v>
      </c>
      <c r="F373" s="242" t="s">
        <v>2369</v>
      </c>
      <c r="G373" s="240"/>
      <c r="H373" s="243">
        <v>245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9" t="s">
        <v>223</v>
      </c>
      <c r="AU373" s="249" t="s">
        <v>90</v>
      </c>
      <c r="AV373" s="13" t="s">
        <v>162</v>
      </c>
      <c r="AW373" s="13" t="s">
        <v>38</v>
      </c>
      <c r="AX373" s="13" t="s">
        <v>90</v>
      </c>
      <c r="AY373" s="249" t="s">
        <v>154</v>
      </c>
    </row>
    <row r="374" spans="1:65" s="2" customFormat="1" ht="37.8" customHeight="1">
      <c r="A374" s="37"/>
      <c r="B374" s="38"/>
      <c r="C374" s="255" t="s">
        <v>1031</v>
      </c>
      <c r="D374" s="255" t="s">
        <v>253</v>
      </c>
      <c r="E374" s="256" t="s">
        <v>2370</v>
      </c>
      <c r="F374" s="257" t="s">
        <v>2371</v>
      </c>
      <c r="G374" s="258" t="s">
        <v>253</v>
      </c>
      <c r="H374" s="259">
        <v>248.675</v>
      </c>
      <c r="I374" s="260"/>
      <c r="J374" s="261">
        <f>ROUND(I374*H374,2)</f>
        <v>0</v>
      </c>
      <c r="K374" s="262"/>
      <c r="L374" s="263"/>
      <c r="M374" s="264" t="s">
        <v>1</v>
      </c>
      <c r="N374" s="265" t="s">
        <v>47</v>
      </c>
      <c r="O374" s="90"/>
      <c r="P374" s="220">
        <f>O374*H374</f>
        <v>0</v>
      </c>
      <c r="Q374" s="220">
        <v>0.00022</v>
      </c>
      <c r="R374" s="220">
        <f>Q374*H374</f>
        <v>0.05470850000000001</v>
      </c>
      <c r="S374" s="220">
        <v>0</v>
      </c>
      <c r="T374" s="221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2" t="s">
        <v>192</v>
      </c>
      <c r="AT374" s="222" t="s">
        <v>253</v>
      </c>
      <c r="AU374" s="222" t="s">
        <v>90</v>
      </c>
      <c r="AY374" s="15" t="s">
        <v>154</v>
      </c>
      <c r="BE374" s="223">
        <f>IF(N374="základní",J374,0)</f>
        <v>0</v>
      </c>
      <c r="BF374" s="223">
        <f>IF(N374="snížená",J374,0)</f>
        <v>0</v>
      </c>
      <c r="BG374" s="223">
        <f>IF(N374="zákl. přenesená",J374,0)</f>
        <v>0</v>
      </c>
      <c r="BH374" s="223">
        <f>IF(N374="sníž. přenesená",J374,0)</f>
        <v>0</v>
      </c>
      <c r="BI374" s="223">
        <f>IF(N374="nulová",J374,0)</f>
        <v>0</v>
      </c>
      <c r="BJ374" s="15" t="s">
        <v>90</v>
      </c>
      <c r="BK374" s="223">
        <f>ROUND(I374*H374,2)</f>
        <v>0</v>
      </c>
      <c r="BL374" s="15" t="s">
        <v>153</v>
      </c>
      <c r="BM374" s="222" t="s">
        <v>2372</v>
      </c>
    </row>
    <row r="375" spans="1:47" s="2" customFormat="1" ht="12">
      <c r="A375" s="37"/>
      <c r="B375" s="38"/>
      <c r="C375" s="39"/>
      <c r="D375" s="224" t="s">
        <v>160</v>
      </c>
      <c r="E375" s="39"/>
      <c r="F375" s="225" t="s">
        <v>2373</v>
      </c>
      <c r="G375" s="39"/>
      <c r="H375" s="39"/>
      <c r="I375" s="226"/>
      <c r="J375" s="39"/>
      <c r="K375" s="39"/>
      <c r="L375" s="43"/>
      <c r="M375" s="227"/>
      <c r="N375" s="228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5" t="s">
        <v>160</v>
      </c>
      <c r="AU375" s="15" t="s">
        <v>90</v>
      </c>
    </row>
    <row r="376" spans="1:51" s="13" customFormat="1" ht="12">
      <c r="A376" s="13"/>
      <c r="B376" s="239"/>
      <c r="C376" s="240"/>
      <c r="D376" s="224" t="s">
        <v>223</v>
      </c>
      <c r="E376" s="241" t="s">
        <v>1015</v>
      </c>
      <c r="F376" s="242" t="s">
        <v>2374</v>
      </c>
      <c r="G376" s="240"/>
      <c r="H376" s="243">
        <v>248.675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9" t="s">
        <v>223</v>
      </c>
      <c r="AU376" s="249" t="s">
        <v>90</v>
      </c>
      <c r="AV376" s="13" t="s">
        <v>162</v>
      </c>
      <c r="AW376" s="13" t="s">
        <v>38</v>
      </c>
      <c r="AX376" s="13" t="s">
        <v>90</v>
      </c>
      <c r="AY376" s="249" t="s">
        <v>154</v>
      </c>
    </row>
    <row r="377" spans="1:65" s="2" customFormat="1" ht="24.15" customHeight="1">
      <c r="A377" s="37"/>
      <c r="B377" s="38"/>
      <c r="C377" s="210" t="s">
        <v>1042</v>
      </c>
      <c r="D377" s="210" t="s">
        <v>155</v>
      </c>
      <c r="E377" s="211" t="s">
        <v>2375</v>
      </c>
      <c r="F377" s="212" t="s">
        <v>2376</v>
      </c>
      <c r="G377" s="213" t="s">
        <v>593</v>
      </c>
      <c r="H377" s="214">
        <v>1</v>
      </c>
      <c r="I377" s="215"/>
      <c r="J377" s="216">
        <f>ROUND(I377*H377,2)</f>
        <v>0</v>
      </c>
      <c r="K377" s="217"/>
      <c r="L377" s="43"/>
      <c r="M377" s="218" t="s">
        <v>1</v>
      </c>
      <c r="N377" s="219" t="s">
        <v>47</v>
      </c>
      <c r="O377" s="90"/>
      <c r="P377" s="220">
        <f>O377*H377</f>
        <v>0</v>
      </c>
      <c r="Q377" s="220">
        <v>0</v>
      </c>
      <c r="R377" s="220">
        <f>Q377*H377</f>
        <v>0</v>
      </c>
      <c r="S377" s="220">
        <v>0</v>
      </c>
      <c r="T377" s="221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22" t="s">
        <v>153</v>
      </c>
      <c r="AT377" s="222" t="s">
        <v>155</v>
      </c>
      <c r="AU377" s="222" t="s">
        <v>90</v>
      </c>
      <c r="AY377" s="15" t="s">
        <v>154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15" t="s">
        <v>90</v>
      </c>
      <c r="BK377" s="223">
        <f>ROUND(I377*H377,2)</f>
        <v>0</v>
      </c>
      <c r="BL377" s="15" t="s">
        <v>153</v>
      </c>
      <c r="BM377" s="222" t="s">
        <v>2377</v>
      </c>
    </row>
    <row r="378" spans="1:65" s="2" customFormat="1" ht="24.15" customHeight="1">
      <c r="A378" s="37"/>
      <c r="B378" s="38"/>
      <c r="C378" s="255" t="s">
        <v>1048</v>
      </c>
      <c r="D378" s="255" t="s">
        <v>253</v>
      </c>
      <c r="E378" s="256" t="s">
        <v>2378</v>
      </c>
      <c r="F378" s="257" t="s">
        <v>2379</v>
      </c>
      <c r="G378" s="258" t="s">
        <v>593</v>
      </c>
      <c r="H378" s="259">
        <v>1</v>
      </c>
      <c r="I378" s="260"/>
      <c r="J378" s="261">
        <f>ROUND(I378*H378,2)</f>
        <v>0</v>
      </c>
      <c r="K378" s="262"/>
      <c r="L378" s="263"/>
      <c r="M378" s="264" t="s">
        <v>1</v>
      </c>
      <c r="N378" s="265" t="s">
        <v>47</v>
      </c>
      <c r="O378" s="90"/>
      <c r="P378" s="220">
        <f>O378*H378</f>
        <v>0</v>
      </c>
      <c r="Q378" s="220">
        <v>0</v>
      </c>
      <c r="R378" s="220">
        <f>Q378*H378</f>
        <v>0</v>
      </c>
      <c r="S378" s="220">
        <v>0</v>
      </c>
      <c r="T378" s="22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2" t="s">
        <v>192</v>
      </c>
      <c r="AT378" s="222" t="s">
        <v>253</v>
      </c>
      <c r="AU378" s="222" t="s">
        <v>90</v>
      </c>
      <c r="AY378" s="15" t="s">
        <v>154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5" t="s">
        <v>90</v>
      </c>
      <c r="BK378" s="223">
        <f>ROUND(I378*H378,2)</f>
        <v>0</v>
      </c>
      <c r="BL378" s="15" t="s">
        <v>153</v>
      </c>
      <c r="BM378" s="222" t="s">
        <v>2380</v>
      </c>
    </row>
    <row r="379" spans="1:65" s="2" customFormat="1" ht="24.15" customHeight="1">
      <c r="A379" s="37"/>
      <c r="B379" s="38"/>
      <c r="C379" s="210" t="s">
        <v>1056</v>
      </c>
      <c r="D379" s="210" t="s">
        <v>155</v>
      </c>
      <c r="E379" s="211" t="s">
        <v>2381</v>
      </c>
      <c r="F379" s="212" t="s">
        <v>2382</v>
      </c>
      <c r="G379" s="213" t="s">
        <v>593</v>
      </c>
      <c r="H379" s="214">
        <v>1</v>
      </c>
      <c r="I379" s="215"/>
      <c r="J379" s="216">
        <f>ROUND(I379*H379,2)</f>
        <v>0</v>
      </c>
      <c r="K379" s="217"/>
      <c r="L379" s="43"/>
      <c r="M379" s="218" t="s">
        <v>1</v>
      </c>
      <c r="N379" s="219" t="s">
        <v>47</v>
      </c>
      <c r="O379" s="90"/>
      <c r="P379" s="220">
        <f>O379*H379</f>
        <v>0</v>
      </c>
      <c r="Q379" s="220">
        <v>0</v>
      </c>
      <c r="R379" s="220">
        <f>Q379*H379</f>
        <v>0</v>
      </c>
      <c r="S379" s="220">
        <v>0</v>
      </c>
      <c r="T379" s="221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22" t="s">
        <v>153</v>
      </c>
      <c r="AT379" s="222" t="s">
        <v>155</v>
      </c>
      <c r="AU379" s="222" t="s">
        <v>90</v>
      </c>
      <c r="AY379" s="15" t="s">
        <v>154</v>
      </c>
      <c r="BE379" s="223">
        <f>IF(N379="základní",J379,0)</f>
        <v>0</v>
      </c>
      <c r="BF379" s="223">
        <f>IF(N379="snížená",J379,0)</f>
        <v>0</v>
      </c>
      <c r="BG379" s="223">
        <f>IF(N379="zákl. přenesená",J379,0)</f>
        <v>0</v>
      </c>
      <c r="BH379" s="223">
        <f>IF(N379="sníž. přenesená",J379,0)</f>
        <v>0</v>
      </c>
      <c r="BI379" s="223">
        <f>IF(N379="nulová",J379,0)</f>
        <v>0</v>
      </c>
      <c r="BJ379" s="15" t="s">
        <v>90</v>
      </c>
      <c r="BK379" s="223">
        <f>ROUND(I379*H379,2)</f>
        <v>0</v>
      </c>
      <c r="BL379" s="15" t="s">
        <v>153</v>
      </c>
      <c r="BM379" s="222" t="s">
        <v>2383</v>
      </c>
    </row>
    <row r="380" spans="1:65" s="2" customFormat="1" ht="14.4" customHeight="1">
      <c r="A380" s="37"/>
      <c r="B380" s="38"/>
      <c r="C380" s="255" t="s">
        <v>1062</v>
      </c>
      <c r="D380" s="255" t="s">
        <v>253</v>
      </c>
      <c r="E380" s="256" t="s">
        <v>688</v>
      </c>
      <c r="F380" s="257" t="s">
        <v>2384</v>
      </c>
      <c r="G380" s="258" t="s">
        <v>593</v>
      </c>
      <c r="H380" s="259">
        <v>1</v>
      </c>
      <c r="I380" s="260"/>
      <c r="J380" s="261">
        <f>ROUND(I380*H380,2)</f>
        <v>0</v>
      </c>
      <c r="K380" s="262"/>
      <c r="L380" s="263"/>
      <c r="M380" s="264" t="s">
        <v>1</v>
      </c>
      <c r="N380" s="265" t="s">
        <v>47</v>
      </c>
      <c r="O380" s="90"/>
      <c r="P380" s="220">
        <f>O380*H380</f>
        <v>0</v>
      </c>
      <c r="Q380" s="220">
        <v>0</v>
      </c>
      <c r="R380" s="220">
        <f>Q380*H380</f>
        <v>0</v>
      </c>
      <c r="S380" s="220">
        <v>0</v>
      </c>
      <c r="T380" s="221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2" t="s">
        <v>192</v>
      </c>
      <c r="AT380" s="222" t="s">
        <v>253</v>
      </c>
      <c r="AU380" s="222" t="s">
        <v>90</v>
      </c>
      <c r="AY380" s="15" t="s">
        <v>154</v>
      </c>
      <c r="BE380" s="223">
        <f>IF(N380="základní",J380,0)</f>
        <v>0</v>
      </c>
      <c r="BF380" s="223">
        <f>IF(N380="snížená",J380,0)</f>
        <v>0</v>
      </c>
      <c r="BG380" s="223">
        <f>IF(N380="zákl. přenesená",J380,0)</f>
        <v>0</v>
      </c>
      <c r="BH380" s="223">
        <f>IF(N380="sníž. přenesená",J380,0)</f>
        <v>0</v>
      </c>
      <c r="BI380" s="223">
        <f>IF(N380="nulová",J380,0)</f>
        <v>0</v>
      </c>
      <c r="BJ380" s="15" t="s">
        <v>90</v>
      </c>
      <c r="BK380" s="223">
        <f>ROUND(I380*H380,2)</f>
        <v>0</v>
      </c>
      <c r="BL380" s="15" t="s">
        <v>153</v>
      </c>
      <c r="BM380" s="222" t="s">
        <v>2385</v>
      </c>
    </row>
    <row r="381" spans="1:65" s="2" customFormat="1" ht="24.15" customHeight="1">
      <c r="A381" s="37"/>
      <c r="B381" s="38"/>
      <c r="C381" s="210" t="s">
        <v>1070</v>
      </c>
      <c r="D381" s="210" t="s">
        <v>155</v>
      </c>
      <c r="E381" s="211" t="s">
        <v>1276</v>
      </c>
      <c r="F381" s="212" t="s">
        <v>1277</v>
      </c>
      <c r="G381" s="213" t="s">
        <v>324</v>
      </c>
      <c r="H381" s="214">
        <v>2.358</v>
      </c>
      <c r="I381" s="215"/>
      <c r="J381" s="216">
        <f>ROUND(I381*H381,2)</f>
        <v>0</v>
      </c>
      <c r="K381" s="217"/>
      <c r="L381" s="43"/>
      <c r="M381" s="218" t="s">
        <v>1</v>
      </c>
      <c r="N381" s="219" t="s">
        <v>47</v>
      </c>
      <c r="O381" s="90"/>
      <c r="P381" s="220">
        <f>O381*H381</f>
        <v>0</v>
      </c>
      <c r="Q381" s="220">
        <v>2.25634</v>
      </c>
      <c r="R381" s="220">
        <f>Q381*H381</f>
        <v>5.32044972</v>
      </c>
      <c r="S381" s="220">
        <v>0</v>
      </c>
      <c r="T381" s="22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2" t="s">
        <v>153</v>
      </c>
      <c r="AT381" s="222" t="s">
        <v>155</v>
      </c>
      <c r="AU381" s="222" t="s">
        <v>90</v>
      </c>
      <c r="AY381" s="15" t="s">
        <v>154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5" t="s">
        <v>90</v>
      </c>
      <c r="BK381" s="223">
        <f>ROUND(I381*H381,2)</f>
        <v>0</v>
      </c>
      <c r="BL381" s="15" t="s">
        <v>153</v>
      </c>
      <c r="BM381" s="222" t="s">
        <v>2386</v>
      </c>
    </row>
    <row r="382" spans="1:51" s="13" customFormat="1" ht="12">
      <c r="A382" s="13"/>
      <c r="B382" s="239"/>
      <c r="C382" s="240"/>
      <c r="D382" s="224" t="s">
        <v>223</v>
      </c>
      <c r="E382" s="241" t="s">
        <v>1061</v>
      </c>
      <c r="F382" s="242" t="s">
        <v>2387</v>
      </c>
      <c r="G382" s="240"/>
      <c r="H382" s="243">
        <v>2.358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223</v>
      </c>
      <c r="AU382" s="249" t="s">
        <v>90</v>
      </c>
      <c r="AV382" s="13" t="s">
        <v>162</v>
      </c>
      <c r="AW382" s="13" t="s">
        <v>38</v>
      </c>
      <c r="AX382" s="13" t="s">
        <v>90</v>
      </c>
      <c r="AY382" s="249" t="s">
        <v>154</v>
      </c>
    </row>
    <row r="383" spans="1:65" s="2" customFormat="1" ht="14.4" customHeight="1">
      <c r="A383" s="37"/>
      <c r="B383" s="38"/>
      <c r="C383" s="210" t="s">
        <v>1076</v>
      </c>
      <c r="D383" s="210" t="s">
        <v>155</v>
      </c>
      <c r="E383" s="211" t="s">
        <v>2388</v>
      </c>
      <c r="F383" s="212" t="s">
        <v>2389</v>
      </c>
      <c r="G383" s="213" t="s">
        <v>220</v>
      </c>
      <c r="H383" s="214">
        <v>15.3</v>
      </c>
      <c r="I383" s="215"/>
      <c r="J383" s="216">
        <f>ROUND(I383*H383,2)</f>
        <v>0</v>
      </c>
      <c r="K383" s="217"/>
      <c r="L383" s="43"/>
      <c r="M383" s="218" t="s">
        <v>1</v>
      </c>
      <c r="N383" s="219" t="s">
        <v>47</v>
      </c>
      <c r="O383" s="90"/>
      <c r="P383" s="220">
        <f>O383*H383</f>
        <v>0</v>
      </c>
      <c r="Q383" s="220">
        <v>0.00402</v>
      </c>
      <c r="R383" s="220">
        <f>Q383*H383</f>
        <v>0.061506000000000005</v>
      </c>
      <c r="S383" s="220">
        <v>0</v>
      </c>
      <c r="T383" s="221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2" t="s">
        <v>153</v>
      </c>
      <c r="AT383" s="222" t="s">
        <v>155</v>
      </c>
      <c r="AU383" s="222" t="s">
        <v>90</v>
      </c>
      <c r="AY383" s="15" t="s">
        <v>154</v>
      </c>
      <c r="BE383" s="223">
        <f>IF(N383="základní",J383,0)</f>
        <v>0</v>
      </c>
      <c r="BF383" s="223">
        <f>IF(N383="snížená",J383,0)</f>
        <v>0</v>
      </c>
      <c r="BG383" s="223">
        <f>IF(N383="zákl. přenesená",J383,0)</f>
        <v>0</v>
      </c>
      <c r="BH383" s="223">
        <f>IF(N383="sníž. přenesená",J383,0)</f>
        <v>0</v>
      </c>
      <c r="BI383" s="223">
        <f>IF(N383="nulová",J383,0)</f>
        <v>0</v>
      </c>
      <c r="BJ383" s="15" t="s">
        <v>90</v>
      </c>
      <c r="BK383" s="223">
        <f>ROUND(I383*H383,2)</f>
        <v>0</v>
      </c>
      <c r="BL383" s="15" t="s">
        <v>153</v>
      </c>
      <c r="BM383" s="222" t="s">
        <v>2390</v>
      </c>
    </row>
    <row r="384" spans="1:47" s="2" customFormat="1" ht="12">
      <c r="A384" s="37"/>
      <c r="B384" s="38"/>
      <c r="C384" s="39"/>
      <c r="D384" s="224" t="s">
        <v>160</v>
      </c>
      <c r="E384" s="39"/>
      <c r="F384" s="225" t="s">
        <v>2391</v>
      </c>
      <c r="G384" s="39"/>
      <c r="H384" s="39"/>
      <c r="I384" s="226"/>
      <c r="J384" s="39"/>
      <c r="K384" s="39"/>
      <c r="L384" s="43"/>
      <c r="M384" s="227"/>
      <c r="N384" s="228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5" t="s">
        <v>160</v>
      </c>
      <c r="AU384" s="15" t="s">
        <v>90</v>
      </c>
    </row>
    <row r="385" spans="1:51" s="13" customFormat="1" ht="12">
      <c r="A385" s="13"/>
      <c r="B385" s="239"/>
      <c r="C385" s="240"/>
      <c r="D385" s="224" t="s">
        <v>223</v>
      </c>
      <c r="E385" s="241" t="s">
        <v>1066</v>
      </c>
      <c r="F385" s="242" t="s">
        <v>2392</v>
      </c>
      <c r="G385" s="240"/>
      <c r="H385" s="243">
        <v>15.3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223</v>
      </c>
      <c r="AU385" s="249" t="s">
        <v>90</v>
      </c>
      <c r="AV385" s="13" t="s">
        <v>162</v>
      </c>
      <c r="AW385" s="13" t="s">
        <v>38</v>
      </c>
      <c r="AX385" s="13" t="s">
        <v>90</v>
      </c>
      <c r="AY385" s="249" t="s">
        <v>154</v>
      </c>
    </row>
    <row r="386" spans="1:65" s="2" customFormat="1" ht="24.15" customHeight="1">
      <c r="A386" s="37"/>
      <c r="B386" s="38"/>
      <c r="C386" s="210" t="s">
        <v>1084</v>
      </c>
      <c r="D386" s="210" t="s">
        <v>155</v>
      </c>
      <c r="E386" s="211" t="s">
        <v>2393</v>
      </c>
      <c r="F386" s="212" t="s">
        <v>2394</v>
      </c>
      <c r="G386" s="213" t="s">
        <v>593</v>
      </c>
      <c r="H386" s="214">
        <v>2</v>
      </c>
      <c r="I386" s="215"/>
      <c r="J386" s="216">
        <f>ROUND(I386*H386,2)</f>
        <v>0</v>
      </c>
      <c r="K386" s="217"/>
      <c r="L386" s="43"/>
      <c r="M386" s="218" t="s">
        <v>1</v>
      </c>
      <c r="N386" s="219" t="s">
        <v>47</v>
      </c>
      <c r="O386" s="90"/>
      <c r="P386" s="220">
        <f>O386*H386</f>
        <v>0</v>
      </c>
      <c r="Q386" s="220">
        <v>0.00119</v>
      </c>
      <c r="R386" s="220">
        <f>Q386*H386</f>
        <v>0.00238</v>
      </c>
      <c r="S386" s="220">
        <v>0</v>
      </c>
      <c r="T386" s="221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2" t="s">
        <v>153</v>
      </c>
      <c r="AT386" s="222" t="s">
        <v>155</v>
      </c>
      <c r="AU386" s="222" t="s">
        <v>90</v>
      </c>
      <c r="AY386" s="15" t="s">
        <v>154</v>
      </c>
      <c r="BE386" s="223">
        <f>IF(N386="základní",J386,0)</f>
        <v>0</v>
      </c>
      <c r="BF386" s="223">
        <f>IF(N386="snížená",J386,0)</f>
        <v>0</v>
      </c>
      <c r="BG386" s="223">
        <f>IF(N386="zákl. přenesená",J386,0)</f>
        <v>0</v>
      </c>
      <c r="BH386" s="223">
        <f>IF(N386="sníž. přenesená",J386,0)</f>
        <v>0</v>
      </c>
      <c r="BI386" s="223">
        <f>IF(N386="nulová",J386,0)</f>
        <v>0</v>
      </c>
      <c r="BJ386" s="15" t="s">
        <v>90</v>
      </c>
      <c r="BK386" s="223">
        <f>ROUND(I386*H386,2)</f>
        <v>0</v>
      </c>
      <c r="BL386" s="15" t="s">
        <v>153</v>
      </c>
      <c r="BM386" s="222" t="s">
        <v>2395</v>
      </c>
    </row>
    <row r="387" spans="1:65" s="2" customFormat="1" ht="24.15" customHeight="1">
      <c r="A387" s="37"/>
      <c r="B387" s="38"/>
      <c r="C387" s="255" t="s">
        <v>1092</v>
      </c>
      <c r="D387" s="255" t="s">
        <v>253</v>
      </c>
      <c r="E387" s="256" t="s">
        <v>2396</v>
      </c>
      <c r="F387" s="257" t="s">
        <v>2397</v>
      </c>
      <c r="G387" s="258" t="s">
        <v>593</v>
      </c>
      <c r="H387" s="259">
        <v>2</v>
      </c>
      <c r="I387" s="260"/>
      <c r="J387" s="261">
        <f>ROUND(I387*H387,2)</f>
        <v>0</v>
      </c>
      <c r="K387" s="262"/>
      <c r="L387" s="263"/>
      <c r="M387" s="264" t="s">
        <v>1</v>
      </c>
      <c r="N387" s="265" t="s">
        <v>47</v>
      </c>
      <c r="O387" s="90"/>
      <c r="P387" s="220">
        <f>O387*H387</f>
        <v>0</v>
      </c>
      <c r="Q387" s="220">
        <v>0.00119</v>
      </c>
      <c r="R387" s="220">
        <f>Q387*H387</f>
        <v>0.00238</v>
      </c>
      <c r="S387" s="220">
        <v>0</v>
      </c>
      <c r="T387" s="221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22" t="s">
        <v>192</v>
      </c>
      <c r="AT387" s="222" t="s">
        <v>253</v>
      </c>
      <c r="AU387" s="222" t="s">
        <v>90</v>
      </c>
      <c r="AY387" s="15" t="s">
        <v>154</v>
      </c>
      <c r="BE387" s="223">
        <f>IF(N387="základní",J387,0)</f>
        <v>0</v>
      </c>
      <c r="BF387" s="223">
        <f>IF(N387="snížená",J387,0)</f>
        <v>0</v>
      </c>
      <c r="BG387" s="223">
        <f>IF(N387="zákl. přenesená",J387,0)</f>
        <v>0</v>
      </c>
      <c r="BH387" s="223">
        <f>IF(N387="sníž. přenesená",J387,0)</f>
        <v>0</v>
      </c>
      <c r="BI387" s="223">
        <f>IF(N387="nulová",J387,0)</f>
        <v>0</v>
      </c>
      <c r="BJ387" s="15" t="s">
        <v>90</v>
      </c>
      <c r="BK387" s="223">
        <f>ROUND(I387*H387,2)</f>
        <v>0</v>
      </c>
      <c r="BL387" s="15" t="s">
        <v>153</v>
      </c>
      <c r="BM387" s="222" t="s">
        <v>2398</v>
      </c>
    </row>
    <row r="388" spans="1:63" s="11" customFormat="1" ht="25.9" customHeight="1">
      <c r="A388" s="11"/>
      <c r="B388" s="196"/>
      <c r="C388" s="197"/>
      <c r="D388" s="198" t="s">
        <v>81</v>
      </c>
      <c r="E388" s="199" t="s">
        <v>197</v>
      </c>
      <c r="F388" s="199" t="s">
        <v>1372</v>
      </c>
      <c r="G388" s="197"/>
      <c r="H388" s="197"/>
      <c r="I388" s="200"/>
      <c r="J388" s="201">
        <f>BK388</f>
        <v>0</v>
      </c>
      <c r="K388" s="197"/>
      <c r="L388" s="202"/>
      <c r="M388" s="203"/>
      <c r="N388" s="204"/>
      <c r="O388" s="204"/>
      <c r="P388" s="205">
        <f>SUM(P389:P456)</f>
        <v>0</v>
      </c>
      <c r="Q388" s="204"/>
      <c r="R388" s="205">
        <f>SUM(R389:R456)</f>
        <v>590.1345898499999</v>
      </c>
      <c r="S388" s="204"/>
      <c r="T388" s="206">
        <f>SUM(T389:T456)</f>
        <v>5.994999999999999</v>
      </c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R388" s="207" t="s">
        <v>153</v>
      </c>
      <c r="AT388" s="208" t="s">
        <v>81</v>
      </c>
      <c r="AU388" s="208" t="s">
        <v>82</v>
      </c>
      <c r="AY388" s="207" t="s">
        <v>154</v>
      </c>
      <c r="BK388" s="209">
        <f>SUM(BK389:BK456)</f>
        <v>0</v>
      </c>
    </row>
    <row r="389" spans="1:65" s="2" customFormat="1" ht="24.15" customHeight="1">
      <c r="A389" s="37"/>
      <c r="B389" s="38"/>
      <c r="C389" s="210" t="s">
        <v>1097</v>
      </c>
      <c r="D389" s="210" t="s">
        <v>155</v>
      </c>
      <c r="E389" s="211" t="s">
        <v>2399</v>
      </c>
      <c r="F389" s="212" t="s">
        <v>2400</v>
      </c>
      <c r="G389" s="213" t="s">
        <v>253</v>
      </c>
      <c r="H389" s="214">
        <v>6.5</v>
      </c>
      <c r="I389" s="215"/>
      <c r="J389" s="216">
        <f>ROUND(I389*H389,2)</f>
        <v>0</v>
      </c>
      <c r="K389" s="217"/>
      <c r="L389" s="43"/>
      <c r="M389" s="218" t="s">
        <v>1</v>
      </c>
      <c r="N389" s="219" t="s">
        <v>47</v>
      </c>
      <c r="O389" s="90"/>
      <c r="P389" s="220">
        <f>O389*H389</f>
        <v>0</v>
      </c>
      <c r="Q389" s="220">
        <v>1.22469</v>
      </c>
      <c r="R389" s="220">
        <f>Q389*H389</f>
        <v>7.960485</v>
      </c>
      <c r="S389" s="220">
        <v>0</v>
      </c>
      <c r="T389" s="22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2" t="s">
        <v>153</v>
      </c>
      <c r="AT389" s="222" t="s">
        <v>155</v>
      </c>
      <c r="AU389" s="222" t="s">
        <v>90</v>
      </c>
      <c r="AY389" s="15" t="s">
        <v>154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5" t="s">
        <v>90</v>
      </c>
      <c r="BK389" s="223">
        <f>ROUND(I389*H389,2)</f>
        <v>0</v>
      </c>
      <c r="BL389" s="15" t="s">
        <v>153</v>
      </c>
      <c r="BM389" s="222" t="s">
        <v>2401</v>
      </c>
    </row>
    <row r="390" spans="1:65" s="2" customFormat="1" ht="24.15" customHeight="1">
      <c r="A390" s="37"/>
      <c r="B390" s="38"/>
      <c r="C390" s="255" t="s">
        <v>1104</v>
      </c>
      <c r="D390" s="255" t="s">
        <v>253</v>
      </c>
      <c r="E390" s="256" t="s">
        <v>2402</v>
      </c>
      <c r="F390" s="257" t="s">
        <v>2403</v>
      </c>
      <c r="G390" s="258" t="s">
        <v>253</v>
      </c>
      <c r="H390" s="259">
        <v>6.5</v>
      </c>
      <c r="I390" s="260"/>
      <c r="J390" s="261">
        <f>ROUND(I390*H390,2)</f>
        <v>0</v>
      </c>
      <c r="K390" s="262"/>
      <c r="L390" s="263"/>
      <c r="M390" s="264" t="s">
        <v>1</v>
      </c>
      <c r="N390" s="265" t="s">
        <v>47</v>
      </c>
      <c r="O390" s="90"/>
      <c r="P390" s="220">
        <f>O390*H390</f>
        <v>0</v>
      </c>
      <c r="Q390" s="220">
        <v>0.592</v>
      </c>
      <c r="R390" s="220">
        <f>Q390*H390</f>
        <v>3.848</v>
      </c>
      <c r="S390" s="220">
        <v>0</v>
      </c>
      <c r="T390" s="221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22" t="s">
        <v>192</v>
      </c>
      <c r="AT390" s="222" t="s">
        <v>253</v>
      </c>
      <c r="AU390" s="222" t="s">
        <v>90</v>
      </c>
      <c r="AY390" s="15" t="s">
        <v>154</v>
      </c>
      <c r="BE390" s="223">
        <f>IF(N390="základní",J390,0)</f>
        <v>0</v>
      </c>
      <c r="BF390" s="223">
        <f>IF(N390="snížená",J390,0)</f>
        <v>0</v>
      </c>
      <c r="BG390" s="223">
        <f>IF(N390="zákl. přenesená",J390,0)</f>
        <v>0</v>
      </c>
      <c r="BH390" s="223">
        <f>IF(N390="sníž. přenesená",J390,0)</f>
        <v>0</v>
      </c>
      <c r="BI390" s="223">
        <f>IF(N390="nulová",J390,0)</f>
        <v>0</v>
      </c>
      <c r="BJ390" s="15" t="s">
        <v>90</v>
      </c>
      <c r="BK390" s="223">
        <f>ROUND(I390*H390,2)</f>
        <v>0</v>
      </c>
      <c r="BL390" s="15" t="s">
        <v>153</v>
      </c>
      <c r="BM390" s="222" t="s">
        <v>2404</v>
      </c>
    </row>
    <row r="391" spans="1:47" s="2" customFormat="1" ht="12">
      <c r="A391" s="37"/>
      <c r="B391" s="38"/>
      <c r="C391" s="39"/>
      <c r="D391" s="224" t="s">
        <v>160</v>
      </c>
      <c r="E391" s="39"/>
      <c r="F391" s="225" t="s">
        <v>2405</v>
      </c>
      <c r="G391" s="39"/>
      <c r="H391" s="39"/>
      <c r="I391" s="226"/>
      <c r="J391" s="39"/>
      <c r="K391" s="39"/>
      <c r="L391" s="43"/>
      <c r="M391" s="227"/>
      <c r="N391" s="228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5" t="s">
        <v>160</v>
      </c>
      <c r="AU391" s="15" t="s">
        <v>90</v>
      </c>
    </row>
    <row r="392" spans="1:65" s="2" customFormat="1" ht="24.15" customHeight="1">
      <c r="A392" s="37"/>
      <c r="B392" s="38"/>
      <c r="C392" s="210" t="s">
        <v>1110</v>
      </c>
      <c r="D392" s="210" t="s">
        <v>155</v>
      </c>
      <c r="E392" s="211" t="s">
        <v>2406</v>
      </c>
      <c r="F392" s="212" t="s">
        <v>2407</v>
      </c>
      <c r="G392" s="213" t="s">
        <v>324</v>
      </c>
      <c r="H392" s="214">
        <v>5.52</v>
      </c>
      <c r="I392" s="215"/>
      <c r="J392" s="216">
        <f>ROUND(I392*H392,2)</f>
        <v>0</v>
      </c>
      <c r="K392" s="217"/>
      <c r="L392" s="43"/>
      <c r="M392" s="218" t="s">
        <v>1</v>
      </c>
      <c r="N392" s="219" t="s">
        <v>47</v>
      </c>
      <c r="O392" s="90"/>
      <c r="P392" s="220">
        <f>O392*H392</f>
        <v>0</v>
      </c>
      <c r="Q392" s="220">
        <v>2.46367</v>
      </c>
      <c r="R392" s="220">
        <f>Q392*H392</f>
        <v>13.5994584</v>
      </c>
      <c r="S392" s="220">
        <v>0</v>
      </c>
      <c r="T392" s="22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2" t="s">
        <v>153</v>
      </c>
      <c r="AT392" s="222" t="s">
        <v>155</v>
      </c>
      <c r="AU392" s="222" t="s">
        <v>90</v>
      </c>
      <c r="AY392" s="15" t="s">
        <v>154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5" t="s">
        <v>90</v>
      </c>
      <c r="BK392" s="223">
        <f>ROUND(I392*H392,2)</f>
        <v>0</v>
      </c>
      <c r="BL392" s="15" t="s">
        <v>153</v>
      </c>
      <c r="BM392" s="222" t="s">
        <v>2408</v>
      </c>
    </row>
    <row r="393" spans="1:47" s="2" customFormat="1" ht="12">
      <c r="A393" s="37"/>
      <c r="B393" s="38"/>
      <c r="C393" s="39"/>
      <c r="D393" s="224" t="s">
        <v>160</v>
      </c>
      <c r="E393" s="39"/>
      <c r="F393" s="225" t="s">
        <v>2409</v>
      </c>
      <c r="G393" s="39"/>
      <c r="H393" s="39"/>
      <c r="I393" s="226"/>
      <c r="J393" s="39"/>
      <c r="K393" s="39"/>
      <c r="L393" s="43"/>
      <c r="M393" s="227"/>
      <c r="N393" s="228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5" t="s">
        <v>160</v>
      </c>
      <c r="AU393" s="15" t="s">
        <v>90</v>
      </c>
    </row>
    <row r="394" spans="1:51" s="13" customFormat="1" ht="12">
      <c r="A394" s="13"/>
      <c r="B394" s="239"/>
      <c r="C394" s="240"/>
      <c r="D394" s="224" t="s">
        <v>223</v>
      </c>
      <c r="E394" s="241" t="s">
        <v>1102</v>
      </c>
      <c r="F394" s="242" t="s">
        <v>2410</v>
      </c>
      <c r="G394" s="240"/>
      <c r="H394" s="243">
        <v>5.52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223</v>
      </c>
      <c r="AU394" s="249" t="s">
        <v>90</v>
      </c>
      <c r="AV394" s="13" t="s">
        <v>162</v>
      </c>
      <c r="AW394" s="13" t="s">
        <v>38</v>
      </c>
      <c r="AX394" s="13" t="s">
        <v>90</v>
      </c>
      <c r="AY394" s="249" t="s">
        <v>154</v>
      </c>
    </row>
    <row r="395" spans="1:65" s="2" customFormat="1" ht="24.15" customHeight="1">
      <c r="A395" s="37"/>
      <c r="B395" s="38"/>
      <c r="C395" s="210" t="s">
        <v>1117</v>
      </c>
      <c r="D395" s="210" t="s">
        <v>155</v>
      </c>
      <c r="E395" s="211" t="s">
        <v>2411</v>
      </c>
      <c r="F395" s="212" t="s">
        <v>2412</v>
      </c>
      <c r="G395" s="213" t="s">
        <v>220</v>
      </c>
      <c r="H395" s="214">
        <v>179</v>
      </c>
      <c r="I395" s="215"/>
      <c r="J395" s="216">
        <f>ROUND(I395*H395,2)</f>
        <v>0</v>
      </c>
      <c r="K395" s="217"/>
      <c r="L395" s="43"/>
      <c r="M395" s="218" t="s">
        <v>1</v>
      </c>
      <c r="N395" s="219" t="s">
        <v>47</v>
      </c>
      <c r="O395" s="90"/>
      <c r="P395" s="220">
        <f>O395*H395</f>
        <v>0</v>
      </c>
      <c r="Q395" s="220">
        <v>0.00037</v>
      </c>
      <c r="R395" s="220">
        <f>Q395*H395</f>
        <v>0.06623</v>
      </c>
      <c r="S395" s="220">
        <v>0</v>
      </c>
      <c r="T395" s="22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2" t="s">
        <v>153</v>
      </c>
      <c r="AT395" s="222" t="s">
        <v>155</v>
      </c>
      <c r="AU395" s="222" t="s">
        <v>90</v>
      </c>
      <c r="AY395" s="15" t="s">
        <v>154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5" t="s">
        <v>90</v>
      </c>
      <c r="BK395" s="223">
        <f>ROUND(I395*H395,2)</f>
        <v>0</v>
      </c>
      <c r="BL395" s="15" t="s">
        <v>153</v>
      </c>
      <c r="BM395" s="222" t="s">
        <v>2413</v>
      </c>
    </row>
    <row r="396" spans="1:47" s="2" customFormat="1" ht="12">
      <c r="A396" s="37"/>
      <c r="B396" s="38"/>
      <c r="C396" s="39"/>
      <c r="D396" s="224" t="s">
        <v>160</v>
      </c>
      <c r="E396" s="39"/>
      <c r="F396" s="225" t="s">
        <v>2414</v>
      </c>
      <c r="G396" s="39"/>
      <c r="H396" s="39"/>
      <c r="I396" s="226"/>
      <c r="J396" s="39"/>
      <c r="K396" s="39"/>
      <c r="L396" s="43"/>
      <c r="M396" s="227"/>
      <c r="N396" s="228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5" t="s">
        <v>160</v>
      </c>
      <c r="AU396" s="15" t="s">
        <v>90</v>
      </c>
    </row>
    <row r="397" spans="1:51" s="13" customFormat="1" ht="12">
      <c r="A397" s="13"/>
      <c r="B397" s="239"/>
      <c r="C397" s="240"/>
      <c r="D397" s="224" t="s">
        <v>223</v>
      </c>
      <c r="E397" s="241" t="s">
        <v>1108</v>
      </c>
      <c r="F397" s="242" t="s">
        <v>2415</v>
      </c>
      <c r="G397" s="240"/>
      <c r="H397" s="243">
        <v>179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223</v>
      </c>
      <c r="AU397" s="249" t="s">
        <v>90</v>
      </c>
      <c r="AV397" s="13" t="s">
        <v>162</v>
      </c>
      <c r="AW397" s="13" t="s">
        <v>38</v>
      </c>
      <c r="AX397" s="13" t="s">
        <v>90</v>
      </c>
      <c r="AY397" s="249" t="s">
        <v>154</v>
      </c>
    </row>
    <row r="398" spans="1:65" s="2" customFormat="1" ht="24.15" customHeight="1">
      <c r="A398" s="37"/>
      <c r="B398" s="38"/>
      <c r="C398" s="210" t="s">
        <v>1124</v>
      </c>
      <c r="D398" s="210" t="s">
        <v>155</v>
      </c>
      <c r="E398" s="211" t="s">
        <v>2416</v>
      </c>
      <c r="F398" s="212" t="s">
        <v>2417</v>
      </c>
      <c r="G398" s="213" t="s">
        <v>220</v>
      </c>
      <c r="H398" s="214">
        <v>2342</v>
      </c>
      <c r="I398" s="215"/>
      <c r="J398" s="216">
        <f>ROUND(I398*H398,2)</f>
        <v>0</v>
      </c>
      <c r="K398" s="217"/>
      <c r="L398" s="43"/>
      <c r="M398" s="218" t="s">
        <v>1</v>
      </c>
      <c r="N398" s="219" t="s">
        <v>47</v>
      </c>
      <c r="O398" s="90"/>
      <c r="P398" s="220">
        <f>O398*H398</f>
        <v>0</v>
      </c>
      <c r="Q398" s="220">
        <v>0.03484</v>
      </c>
      <c r="R398" s="220">
        <f>Q398*H398</f>
        <v>81.59528</v>
      </c>
      <c r="S398" s="220">
        <v>0</v>
      </c>
      <c r="T398" s="22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22" t="s">
        <v>153</v>
      </c>
      <c r="AT398" s="222" t="s">
        <v>155</v>
      </c>
      <c r="AU398" s="222" t="s">
        <v>90</v>
      </c>
      <c r="AY398" s="15" t="s">
        <v>154</v>
      </c>
      <c r="BE398" s="223">
        <f>IF(N398="základní",J398,0)</f>
        <v>0</v>
      </c>
      <c r="BF398" s="223">
        <f>IF(N398="snížená",J398,0)</f>
        <v>0</v>
      </c>
      <c r="BG398" s="223">
        <f>IF(N398="zákl. přenesená",J398,0)</f>
        <v>0</v>
      </c>
      <c r="BH398" s="223">
        <f>IF(N398="sníž. přenesená",J398,0)</f>
        <v>0</v>
      </c>
      <c r="BI398" s="223">
        <f>IF(N398="nulová",J398,0)</f>
        <v>0</v>
      </c>
      <c r="BJ398" s="15" t="s">
        <v>90</v>
      </c>
      <c r="BK398" s="223">
        <f>ROUND(I398*H398,2)</f>
        <v>0</v>
      </c>
      <c r="BL398" s="15" t="s">
        <v>153</v>
      </c>
      <c r="BM398" s="222" t="s">
        <v>2418</v>
      </c>
    </row>
    <row r="399" spans="1:47" s="2" customFormat="1" ht="12">
      <c r="A399" s="37"/>
      <c r="B399" s="38"/>
      <c r="C399" s="39"/>
      <c r="D399" s="224" t="s">
        <v>160</v>
      </c>
      <c r="E399" s="39"/>
      <c r="F399" s="225" t="s">
        <v>2419</v>
      </c>
      <c r="G399" s="39"/>
      <c r="H399" s="39"/>
      <c r="I399" s="226"/>
      <c r="J399" s="39"/>
      <c r="K399" s="39"/>
      <c r="L399" s="43"/>
      <c r="M399" s="227"/>
      <c r="N399" s="228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5" t="s">
        <v>160</v>
      </c>
      <c r="AU399" s="15" t="s">
        <v>90</v>
      </c>
    </row>
    <row r="400" spans="1:51" s="13" customFormat="1" ht="12">
      <c r="A400" s="13"/>
      <c r="B400" s="239"/>
      <c r="C400" s="240"/>
      <c r="D400" s="224" t="s">
        <v>223</v>
      </c>
      <c r="E400" s="241" t="s">
        <v>1115</v>
      </c>
      <c r="F400" s="242" t="s">
        <v>2420</v>
      </c>
      <c r="G400" s="240"/>
      <c r="H400" s="243">
        <v>2342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223</v>
      </c>
      <c r="AU400" s="249" t="s">
        <v>90</v>
      </c>
      <c r="AV400" s="13" t="s">
        <v>162</v>
      </c>
      <c r="AW400" s="13" t="s">
        <v>38</v>
      </c>
      <c r="AX400" s="13" t="s">
        <v>90</v>
      </c>
      <c r="AY400" s="249" t="s">
        <v>154</v>
      </c>
    </row>
    <row r="401" spans="1:65" s="2" customFormat="1" ht="24.15" customHeight="1">
      <c r="A401" s="37"/>
      <c r="B401" s="38"/>
      <c r="C401" s="210" t="s">
        <v>1130</v>
      </c>
      <c r="D401" s="210" t="s">
        <v>155</v>
      </c>
      <c r="E401" s="211" t="s">
        <v>2421</v>
      </c>
      <c r="F401" s="212" t="s">
        <v>2422</v>
      </c>
      <c r="G401" s="213" t="s">
        <v>220</v>
      </c>
      <c r="H401" s="214">
        <v>2342</v>
      </c>
      <c r="I401" s="215"/>
      <c r="J401" s="216">
        <f>ROUND(I401*H401,2)</f>
        <v>0</v>
      </c>
      <c r="K401" s="217"/>
      <c r="L401" s="43"/>
      <c r="M401" s="218" t="s">
        <v>1</v>
      </c>
      <c r="N401" s="219" t="s">
        <v>47</v>
      </c>
      <c r="O401" s="90"/>
      <c r="P401" s="220">
        <f>O401*H401</f>
        <v>0</v>
      </c>
      <c r="Q401" s="220">
        <v>0</v>
      </c>
      <c r="R401" s="220">
        <f>Q401*H401</f>
        <v>0</v>
      </c>
      <c r="S401" s="220">
        <v>0</v>
      </c>
      <c r="T401" s="22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2" t="s">
        <v>153</v>
      </c>
      <c r="AT401" s="222" t="s">
        <v>155</v>
      </c>
      <c r="AU401" s="222" t="s">
        <v>90</v>
      </c>
      <c r="AY401" s="15" t="s">
        <v>154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15" t="s">
        <v>90</v>
      </c>
      <c r="BK401" s="223">
        <f>ROUND(I401*H401,2)</f>
        <v>0</v>
      </c>
      <c r="BL401" s="15" t="s">
        <v>153</v>
      </c>
      <c r="BM401" s="222" t="s">
        <v>2423</v>
      </c>
    </row>
    <row r="402" spans="1:47" s="2" customFormat="1" ht="12">
      <c r="A402" s="37"/>
      <c r="B402" s="38"/>
      <c r="C402" s="39"/>
      <c r="D402" s="224" t="s">
        <v>160</v>
      </c>
      <c r="E402" s="39"/>
      <c r="F402" s="225" t="s">
        <v>2424</v>
      </c>
      <c r="G402" s="39"/>
      <c r="H402" s="39"/>
      <c r="I402" s="226"/>
      <c r="J402" s="39"/>
      <c r="K402" s="39"/>
      <c r="L402" s="43"/>
      <c r="M402" s="227"/>
      <c r="N402" s="228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5" t="s">
        <v>160</v>
      </c>
      <c r="AU402" s="15" t="s">
        <v>90</v>
      </c>
    </row>
    <row r="403" spans="1:51" s="13" customFormat="1" ht="12">
      <c r="A403" s="13"/>
      <c r="B403" s="239"/>
      <c r="C403" s="240"/>
      <c r="D403" s="224" t="s">
        <v>223</v>
      </c>
      <c r="E403" s="241" t="s">
        <v>1122</v>
      </c>
      <c r="F403" s="242" t="s">
        <v>2425</v>
      </c>
      <c r="G403" s="240"/>
      <c r="H403" s="243">
        <v>1013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223</v>
      </c>
      <c r="AU403" s="249" t="s">
        <v>90</v>
      </c>
      <c r="AV403" s="13" t="s">
        <v>162</v>
      </c>
      <c r="AW403" s="13" t="s">
        <v>38</v>
      </c>
      <c r="AX403" s="13" t="s">
        <v>82</v>
      </c>
      <c r="AY403" s="249" t="s">
        <v>154</v>
      </c>
    </row>
    <row r="404" spans="1:51" s="13" customFormat="1" ht="12">
      <c r="A404" s="13"/>
      <c r="B404" s="239"/>
      <c r="C404" s="240"/>
      <c r="D404" s="224" t="s">
        <v>223</v>
      </c>
      <c r="E404" s="241" t="s">
        <v>2426</v>
      </c>
      <c r="F404" s="242" t="s">
        <v>2427</v>
      </c>
      <c r="G404" s="240"/>
      <c r="H404" s="243">
        <v>1329</v>
      </c>
      <c r="I404" s="244"/>
      <c r="J404" s="240"/>
      <c r="K404" s="240"/>
      <c r="L404" s="245"/>
      <c r="M404" s="246"/>
      <c r="N404" s="247"/>
      <c r="O404" s="247"/>
      <c r="P404" s="247"/>
      <c r="Q404" s="247"/>
      <c r="R404" s="247"/>
      <c r="S404" s="247"/>
      <c r="T404" s="24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9" t="s">
        <v>223</v>
      </c>
      <c r="AU404" s="249" t="s">
        <v>90</v>
      </c>
      <c r="AV404" s="13" t="s">
        <v>162</v>
      </c>
      <c r="AW404" s="13" t="s">
        <v>38</v>
      </c>
      <c r="AX404" s="13" t="s">
        <v>82</v>
      </c>
      <c r="AY404" s="249" t="s">
        <v>154</v>
      </c>
    </row>
    <row r="405" spans="1:51" s="13" customFormat="1" ht="12">
      <c r="A405" s="13"/>
      <c r="B405" s="239"/>
      <c r="C405" s="240"/>
      <c r="D405" s="224" t="s">
        <v>223</v>
      </c>
      <c r="E405" s="241" t="s">
        <v>2428</v>
      </c>
      <c r="F405" s="242" t="s">
        <v>2429</v>
      </c>
      <c r="G405" s="240"/>
      <c r="H405" s="243">
        <v>2342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9" t="s">
        <v>223</v>
      </c>
      <c r="AU405" s="249" t="s">
        <v>90</v>
      </c>
      <c r="AV405" s="13" t="s">
        <v>162</v>
      </c>
      <c r="AW405" s="13" t="s">
        <v>38</v>
      </c>
      <c r="AX405" s="13" t="s">
        <v>90</v>
      </c>
      <c r="AY405" s="249" t="s">
        <v>154</v>
      </c>
    </row>
    <row r="406" spans="1:65" s="2" customFormat="1" ht="14.4" customHeight="1">
      <c r="A406" s="37"/>
      <c r="B406" s="38"/>
      <c r="C406" s="255" t="s">
        <v>1134</v>
      </c>
      <c r="D406" s="255" t="s">
        <v>253</v>
      </c>
      <c r="E406" s="256" t="s">
        <v>2430</v>
      </c>
      <c r="F406" s="257" t="s">
        <v>2431</v>
      </c>
      <c r="G406" s="258" t="s">
        <v>486</v>
      </c>
      <c r="H406" s="259">
        <v>478.44</v>
      </c>
      <c r="I406" s="260"/>
      <c r="J406" s="261">
        <f>ROUND(I406*H406,2)</f>
        <v>0</v>
      </c>
      <c r="K406" s="262"/>
      <c r="L406" s="263"/>
      <c r="M406" s="264" t="s">
        <v>1</v>
      </c>
      <c r="N406" s="265" t="s">
        <v>47</v>
      </c>
      <c r="O406" s="90"/>
      <c r="P406" s="220">
        <f>O406*H406</f>
        <v>0</v>
      </c>
      <c r="Q406" s="220">
        <v>1</v>
      </c>
      <c r="R406" s="220">
        <f>Q406*H406</f>
        <v>478.44</v>
      </c>
      <c r="S406" s="220">
        <v>0</v>
      </c>
      <c r="T406" s="221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22" t="s">
        <v>192</v>
      </c>
      <c r="AT406" s="222" t="s">
        <v>253</v>
      </c>
      <c r="AU406" s="222" t="s">
        <v>90</v>
      </c>
      <c r="AY406" s="15" t="s">
        <v>154</v>
      </c>
      <c r="BE406" s="223">
        <f>IF(N406="základní",J406,0)</f>
        <v>0</v>
      </c>
      <c r="BF406" s="223">
        <f>IF(N406="snížená",J406,0)</f>
        <v>0</v>
      </c>
      <c r="BG406" s="223">
        <f>IF(N406="zákl. přenesená",J406,0)</f>
        <v>0</v>
      </c>
      <c r="BH406" s="223">
        <f>IF(N406="sníž. přenesená",J406,0)</f>
        <v>0</v>
      </c>
      <c r="BI406" s="223">
        <f>IF(N406="nulová",J406,0)</f>
        <v>0</v>
      </c>
      <c r="BJ406" s="15" t="s">
        <v>90</v>
      </c>
      <c r="BK406" s="223">
        <f>ROUND(I406*H406,2)</f>
        <v>0</v>
      </c>
      <c r="BL406" s="15" t="s">
        <v>153</v>
      </c>
      <c r="BM406" s="222" t="s">
        <v>2432</v>
      </c>
    </row>
    <row r="407" spans="1:51" s="13" customFormat="1" ht="12">
      <c r="A407" s="13"/>
      <c r="B407" s="239"/>
      <c r="C407" s="240"/>
      <c r="D407" s="224" t="s">
        <v>223</v>
      </c>
      <c r="E407" s="241" t="s">
        <v>1128</v>
      </c>
      <c r="F407" s="242" t="s">
        <v>2433</v>
      </c>
      <c r="G407" s="240"/>
      <c r="H407" s="243">
        <v>478.44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223</v>
      </c>
      <c r="AU407" s="249" t="s">
        <v>90</v>
      </c>
      <c r="AV407" s="13" t="s">
        <v>162</v>
      </c>
      <c r="AW407" s="13" t="s">
        <v>38</v>
      </c>
      <c r="AX407" s="13" t="s">
        <v>90</v>
      </c>
      <c r="AY407" s="249" t="s">
        <v>154</v>
      </c>
    </row>
    <row r="408" spans="1:65" s="2" customFormat="1" ht="14.4" customHeight="1">
      <c r="A408" s="37"/>
      <c r="B408" s="38"/>
      <c r="C408" s="210" t="s">
        <v>1140</v>
      </c>
      <c r="D408" s="210" t="s">
        <v>155</v>
      </c>
      <c r="E408" s="211" t="s">
        <v>2434</v>
      </c>
      <c r="F408" s="212" t="s">
        <v>2435</v>
      </c>
      <c r="G408" s="213" t="s">
        <v>220</v>
      </c>
      <c r="H408" s="214">
        <v>1013</v>
      </c>
      <c r="I408" s="215"/>
      <c r="J408" s="216">
        <f>ROUND(I408*H408,2)</f>
        <v>0</v>
      </c>
      <c r="K408" s="217"/>
      <c r="L408" s="43"/>
      <c r="M408" s="218" t="s">
        <v>1</v>
      </c>
      <c r="N408" s="219" t="s">
        <v>47</v>
      </c>
      <c r="O408" s="90"/>
      <c r="P408" s="220">
        <f>O408*H408</f>
        <v>0</v>
      </c>
      <c r="Q408" s="220">
        <v>0.00046</v>
      </c>
      <c r="R408" s="220">
        <f>Q408*H408</f>
        <v>0.46598</v>
      </c>
      <c r="S408" s="220">
        <v>0</v>
      </c>
      <c r="T408" s="221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22" t="s">
        <v>153</v>
      </c>
      <c r="AT408" s="222" t="s">
        <v>155</v>
      </c>
      <c r="AU408" s="222" t="s">
        <v>90</v>
      </c>
      <c r="AY408" s="15" t="s">
        <v>154</v>
      </c>
      <c r="BE408" s="223">
        <f>IF(N408="základní",J408,0)</f>
        <v>0</v>
      </c>
      <c r="BF408" s="223">
        <f>IF(N408="snížená",J408,0)</f>
        <v>0</v>
      </c>
      <c r="BG408" s="223">
        <f>IF(N408="zákl. přenesená",J408,0)</f>
        <v>0</v>
      </c>
      <c r="BH408" s="223">
        <f>IF(N408="sníž. přenesená",J408,0)</f>
        <v>0</v>
      </c>
      <c r="BI408" s="223">
        <f>IF(N408="nulová",J408,0)</f>
        <v>0</v>
      </c>
      <c r="BJ408" s="15" t="s">
        <v>90</v>
      </c>
      <c r="BK408" s="223">
        <f>ROUND(I408*H408,2)</f>
        <v>0</v>
      </c>
      <c r="BL408" s="15" t="s">
        <v>153</v>
      </c>
      <c r="BM408" s="222" t="s">
        <v>2436</v>
      </c>
    </row>
    <row r="409" spans="1:47" s="2" customFormat="1" ht="12">
      <c r="A409" s="37"/>
      <c r="B409" s="38"/>
      <c r="C409" s="39"/>
      <c r="D409" s="224" t="s">
        <v>160</v>
      </c>
      <c r="E409" s="39"/>
      <c r="F409" s="225" t="s">
        <v>2437</v>
      </c>
      <c r="G409" s="39"/>
      <c r="H409" s="39"/>
      <c r="I409" s="226"/>
      <c r="J409" s="39"/>
      <c r="K409" s="39"/>
      <c r="L409" s="43"/>
      <c r="M409" s="227"/>
      <c r="N409" s="228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5" t="s">
        <v>160</v>
      </c>
      <c r="AU409" s="15" t="s">
        <v>90</v>
      </c>
    </row>
    <row r="410" spans="1:51" s="13" customFormat="1" ht="12">
      <c r="A410" s="13"/>
      <c r="B410" s="239"/>
      <c r="C410" s="240"/>
      <c r="D410" s="224" t="s">
        <v>223</v>
      </c>
      <c r="E410" s="241" t="s">
        <v>2438</v>
      </c>
      <c r="F410" s="242" t="s">
        <v>2439</v>
      </c>
      <c r="G410" s="240"/>
      <c r="H410" s="243">
        <v>1013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223</v>
      </c>
      <c r="AU410" s="249" t="s">
        <v>90</v>
      </c>
      <c r="AV410" s="13" t="s">
        <v>162</v>
      </c>
      <c r="AW410" s="13" t="s">
        <v>38</v>
      </c>
      <c r="AX410" s="13" t="s">
        <v>90</v>
      </c>
      <c r="AY410" s="249" t="s">
        <v>154</v>
      </c>
    </row>
    <row r="411" spans="1:65" s="2" customFormat="1" ht="24.15" customHeight="1">
      <c r="A411" s="37"/>
      <c r="B411" s="38"/>
      <c r="C411" s="210" t="s">
        <v>1144</v>
      </c>
      <c r="D411" s="210" t="s">
        <v>155</v>
      </c>
      <c r="E411" s="211" t="s">
        <v>1411</v>
      </c>
      <c r="F411" s="212" t="s">
        <v>1412</v>
      </c>
      <c r="G411" s="213" t="s">
        <v>220</v>
      </c>
      <c r="H411" s="214">
        <v>2342</v>
      </c>
      <c r="I411" s="215"/>
      <c r="J411" s="216">
        <f>ROUND(I411*H411,2)</f>
        <v>0</v>
      </c>
      <c r="K411" s="217"/>
      <c r="L411" s="43"/>
      <c r="M411" s="218" t="s">
        <v>1</v>
      </c>
      <c r="N411" s="219" t="s">
        <v>47</v>
      </c>
      <c r="O411" s="90"/>
      <c r="P411" s="220">
        <f>O411*H411</f>
        <v>0</v>
      </c>
      <c r="Q411" s="220">
        <v>0.00047</v>
      </c>
      <c r="R411" s="220">
        <f>Q411*H411</f>
        <v>1.10074</v>
      </c>
      <c r="S411" s="220">
        <v>0</v>
      </c>
      <c r="T411" s="221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22" t="s">
        <v>153</v>
      </c>
      <c r="AT411" s="222" t="s">
        <v>155</v>
      </c>
      <c r="AU411" s="222" t="s">
        <v>90</v>
      </c>
      <c r="AY411" s="15" t="s">
        <v>154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15" t="s">
        <v>90</v>
      </c>
      <c r="BK411" s="223">
        <f>ROUND(I411*H411,2)</f>
        <v>0</v>
      </c>
      <c r="BL411" s="15" t="s">
        <v>153</v>
      </c>
      <c r="BM411" s="222" t="s">
        <v>2440</v>
      </c>
    </row>
    <row r="412" spans="1:47" s="2" customFormat="1" ht="12">
      <c r="A412" s="37"/>
      <c r="B412" s="38"/>
      <c r="C412" s="39"/>
      <c r="D412" s="224" t="s">
        <v>160</v>
      </c>
      <c r="E412" s="39"/>
      <c r="F412" s="225" t="s">
        <v>1414</v>
      </c>
      <c r="G412" s="39"/>
      <c r="H412" s="39"/>
      <c r="I412" s="226"/>
      <c r="J412" s="39"/>
      <c r="K412" s="39"/>
      <c r="L412" s="43"/>
      <c r="M412" s="227"/>
      <c r="N412" s="228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5" t="s">
        <v>160</v>
      </c>
      <c r="AU412" s="15" t="s">
        <v>90</v>
      </c>
    </row>
    <row r="413" spans="1:51" s="13" customFormat="1" ht="12">
      <c r="A413" s="13"/>
      <c r="B413" s="239"/>
      <c r="C413" s="240"/>
      <c r="D413" s="224" t="s">
        <v>223</v>
      </c>
      <c r="E413" s="241" t="s">
        <v>2441</v>
      </c>
      <c r="F413" s="242" t="s">
        <v>2442</v>
      </c>
      <c r="G413" s="240"/>
      <c r="H413" s="243">
        <v>2342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9" t="s">
        <v>223</v>
      </c>
      <c r="AU413" s="249" t="s">
        <v>90</v>
      </c>
      <c r="AV413" s="13" t="s">
        <v>162</v>
      </c>
      <c r="AW413" s="13" t="s">
        <v>38</v>
      </c>
      <c r="AX413" s="13" t="s">
        <v>90</v>
      </c>
      <c r="AY413" s="249" t="s">
        <v>154</v>
      </c>
    </row>
    <row r="414" spans="1:65" s="2" customFormat="1" ht="37.8" customHeight="1">
      <c r="A414" s="37"/>
      <c r="B414" s="38"/>
      <c r="C414" s="210" t="s">
        <v>1148</v>
      </c>
      <c r="D414" s="210" t="s">
        <v>155</v>
      </c>
      <c r="E414" s="211" t="s">
        <v>2443</v>
      </c>
      <c r="F414" s="212" t="s">
        <v>2444</v>
      </c>
      <c r="G414" s="213" t="s">
        <v>220</v>
      </c>
      <c r="H414" s="214">
        <v>8.4</v>
      </c>
      <c r="I414" s="215"/>
      <c r="J414" s="216">
        <f>ROUND(I414*H414,2)</f>
        <v>0</v>
      </c>
      <c r="K414" s="217"/>
      <c r="L414" s="43"/>
      <c r="M414" s="218" t="s">
        <v>1</v>
      </c>
      <c r="N414" s="219" t="s">
        <v>47</v>
      </c>
      <c r="O414" s="90"/>
      <c r="P414" s="220">
        <f>O414*H414</f>
        <v>0</v>
      </c>
      <c r="Q414" s="220">
        <v>0.00195</v>
      </c>
      <c r="R414" s="220">
        <f>Q414*H414</f>
        <v>0.01638</v>
      </c>
      <c r="S414" s="220">
        <v>0</v>
      </c>
      <c r="T414" s="221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22" t="s">
        <v>153</v>
      </c>
      <c r="AT414" s="222" t="s">
        <v>155</v>
      </c>
      <c r="AU414" s="222" t="s">
        <v>90</v>
      </c>
      <c r="AY414" s="15" t="s">
        <v>154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15" t="s">
        <v>90</v>
      </c>
      <c r="BK414" s="223">
        <f>ROUND(I414*H414,2)</f>
        <v>0</v>
      </c>
      <c r="BL414" s="15" t="s">
        <v>153</v>
      </c>
      <c r="BM414" s="222" t="s">
        <v>2445</v>
      </c>
    </row>
    <row r="415" spans="1:47" s="2" customFormat="1" ht="12">
      <c r="A415" s="37"/>
      <c r="B415" s="38"/>
      <c r="C415" s="39"/>
      <c r="D415" s="224" t="s">
        <v>160</v>
      </c>
      <c r="E415" s="39"/>
      <c r="F415" s="225" t="s">
        <v>2446</v>
      </c>
      <c r="G415" s="39"/>
      <c r="H415" s="39"/>
      <c r="I415" s="226"/>
      <c r="J415" s="39"/>
      <c r="K415" s="39"/>
      <c r="L415" s="43"/>
      <c r="M415" s="227"/>
      <c r="N415" s="228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5" t="s">
        <v>160</v>
      </c>
      <c r="AU415" s="15" t="s">
        <v>90</v>
      </c>
    </row>
    <row r="416" spans="1:51" s="13" customFormat="1" ht="12">
      <c r="A416" s="13"/>
      <c r="B416" s="239"/>
      <c r="C416" s="240"/>
      <c r="D416" s="224" t="s">
        <v>223</v>
      </c>
      <c r="E416" s="241" t="s">
        <v>2447</v>
      </c>
      <c r="F416" s="242" t="s">
        <v>2448</v>
      </c>
      <c r="G416" s="240"/>
      <c r="H416" s="243">
        <v>8.4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223</v>
      </c>
      <c r="AU416" s="249" t="s">
        <v>90</v>
      </c>
      <c r="AV416" s="13" t="s">
        <v>162</v>
      </c>
      <c r="AW416" s="13" t="s">
        <v>38</v>
      </c>
      <c r="AX416" s="13" t="s">
        <v>90</v>
      </c>
      <c r="AY416" s="249" t="s">
        <v>154</v>
      </c>
    </row>
    <row r="417" spans="1:65" s="2" customFormat="1" ht="37.8" customHeight="1">
      <c r="A417" s="37"/>
      <c r="B417" s="38"/>
      <c r="C417" s="210" t="s">
        <v>1152</v>
      </c>
      <c r="D417" s="210" t="s">
        <v>155</v>
      </c>
      <c r="E417" s="211" t="s">
        <v>1433</v>
      </c>
      <c r="F417" s="212" t="s">
        <v>1434</v>
      </c>
      <c r="G417" s="213" t="s">
        <v>220</v>
      </c>
      <c r="H417" s="214">
        <v>106.575</v>
      </c>
      <c r="I417" s="215"/>
      <c r="J417" s="216">
        <f>ROUND(I417*H417,2)</f>
        <v>0</v>
      </c>
      <c r="K417" s="217"/>
      <c r="L417" s="43"/>
      <c r="M417" s="218" t="s">
        <v>1</v>
      </c>
      <c r="N417" s="219" t="s">
        <v>47</v>
      </c>
      <c r="O417" s="90"/>
      <c r="P417" s="220">
        <f>O417*H417</f>
        <v>0</v>
      </c>
      <c r="Q417" s="220">
        <v>0.0054</v>
      </c>
      <c r="R417" s="220">
        <f>Q417*H417</f>
        <v>0.575505</v>
      </c>
      <c r="S417" s="220">
        <v>0</v>
      </c>
      <c r="T417" s="221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2" t="s">
        <v>153</v>
      </c>
      <c r="AT417" s="222" t="s">
        <v>155</v>
      </c>
      <c r="AU417" s="222" t="s">
        <v>90</v>
      </c>
      <c r="AY417" s="15" t="s">
        <v>154</v>
      </c>
      <c r="BE417" s="223">
        <f>IF(N417="základní",J417,0)</f>
        <v>0</v>
      </c>
      <c r="BF417" s="223">
        <f>IF(N417="snížená",J417,0)</f>
        <v>0</v>
      </c>
      <c r="BG417" s="223">
        <f>IF(N417="zákl. přenesená",J417,0)</f>
        <v>0</v>
      </c>
      <c r="BH417" s="223">
        <f>IF(N417="sníž. přenesená",J417,0)</f>
        <v>0</v>
      </c>
      <c r="BI417" s="223">
        <f>IF(N417="nulová",J417,0)</f>
        <v>0</v>
      </c>
      <c r="BJ417" s="15" t="s">
        <v>90</v>
      </c>
      <c r="BK417" s="223">
        <f>ROUND(I417*H417,2)</f>
        <v>0</v>
      </c>
      <c r="BL417" s="15" t="s">
        <v>153</v>
      </c>
      <c r="BM417" s="222" t="s">
        <v>2449</v>
      </c>
    </row>
    <row r="418" spans="1:51" s="13" customFormat="1" ht="12">
      <c r="A418" s="13"/>
      <c r="B418" s="239"/>
      <c r="C418" s="240"/>
      <c r="D418" s="224" t="s">
        <v>223</v>
      </c>
      <c r="E418" s="241" t="s">
        <v>2450</v>
      </c>
      <c r="F418" s="242" t="s">
        <v>2451</v>
      </c>
      <c r="G418" s="240"/>
      <c r="H418" s="243">
        <v>78.4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223</v>
      </c>
      <c r="AU418" s="249" t="s">
        <v>90</v>
      </c>
      <c r="AV418" s="13" t="s">
        <v>162</v>
      </c>
      <c r="AW418" s="13" t="s">
        <v>38</v>
      </c>
      <c r="AX418" s="13" t="s">
        <v>82</v>
      </c>
      <c r="AY418" s="249" t="s">
        <v>154</v>
      </c>
    </row>
    <row r="419" spans="1:51" s="13" customFormat="1" ht="12">
      <c r="A419" s="13"/>
      <c r="B419" s="239"/>
      <c r="C419" s="240"/>
      <c r="D419" s="224" t="s">
        <v>223</v>
      </c>
      <c r="E419" s="241" t="s">
        <v>2452</v>
      </c>
      <c r="F419" s="242" t="s">
        <v>2453</v>
      </c>
      <c r="G419" s="240"/>
      <c r="H419" s="243">
        <v>28.175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223</v>
      </c>
      <c r="AU419" s="249" t="s">
        <v>90</v>
      </c>
      <c r="AV419" s="13" t="s">
        <v>162</v>
      </c>
      <c r="AW419" s="13" t="s">
        <v>38</v>
      </c>
      <c r="AX419" s="13" t="s">
        <v>82</v>
      </c>
      <c r="AY419" s="249" t="s">
        <v>154</v>
      </c>
    </row>
    <row r="420" spans="1:51" s="13" customFormat="1" ht="12">
      <c r="A420" s="13"/>
      <c r="B420" s="239"/>
      <c r="C420" s="240"/>
      <c r="D420" s="224" t="s">
        <v>223</v>
      </c>
      <c r="E420" s="241" t="s">
        <v>2454</v>
      </c>
      <c r="F420" s="242" t="s">
        <v>2455</v>
      </c>
      <c r="G420" s="240"/>
      <c r="H420" s="243">
        <v>106.575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223</v>
      </c>
      <c r="AU420" s="249" t="s">
        <v>90</v>
      </c>
      <c r="AV420" s="13" t="s">
        <v>162</v>
      </c>
      <c r="AW420" s="13" t="s">
        <v>38</v>
      </c>
      <c r="AX420" s="13" t="s">
        <v>90</v>
      </c>
      <c r="AY420" s="249" t="s">
        <v>154</v>
      </c>
    </row>
    <row r="421" spans="1:65" s="2" customFormat="1" ht="49.05" customHeight="1">
      <c r="A421" s="37"/>
      <c r="B421" s="38"/>
      <c r="C421" s="210" t="s">
        <v>1156</v>
      </c>
      <c r="D421" s="210" t="s">
        <v>155</v>
      </c>
      <c r="E421" s="211" t="s">
        <v>1441</v>
      </c>
      <c r="F421" s="212" t="s">
        <v>1442</v>
      </c>
      <c r="G421" s="213" t="s">
        <v>253</v>
      </c>
      <c r="H421" s="214">
        <v>40.25</v>
      </c>
      <c r="I421" s="215"/>
      <c r="J421" s="216">
        <f>ROUND(I421*H421,2)</f>
        <v>0</v>
      </c>
      <c r="K421" s="217"/>
      <c r="L421" s="43"/>
      <c r="M421" s="218" t="s">
        <v>1</v>
      </c>
      <c r="N421" s="219" t="s">
        <v>47</v>
      </c>
      <c r="O421" s="90"/>
      <c r="P421" s="220">
        <f>O421*H421</f>
        <v>0</v>
      </c>
      <c r="Q421" s="220">
        <v>0.00986</v>
      </c>
      <c r="R421" s="220">
        <f>Q421*H421</f>
        <v>0.396865</v>
      </c>
      <c r="S421" s="220">
        <v>0</v>
      </c>
      <c r="T421" s="221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22" t="s">
        <v>153</v>
      </c>
      <c r="AT421" s="222" t="s">
        <v>155</v>
      </c>
      <c r="AU421" s="222" t="s">
        <v>90</v>
      </c>
      <c r="AY421" s="15" t="s">
        <v>154</v>
      </c>
      <c r="BE421" s="223">
        <f>IF(N421="základní",J421,0)</f>
        <v>0</v>
      </c>
      <c r="BF421" s="223">
        <f>IF(N421="snížená",J421,0)</f>
        <v>0</v>
      </c>
      <c r="BG421" s="223">
        <f>IF(N421="zákl. přenesená",J421,0)</f>
        <v>0</v>
      </c>
      <c r="BH421" s="223">
        <f>IF(N421="sníž. přenesená",J421,0)</f>
        <v>0</v>
      </c>
      <c r="BI421" s="223">
        <f>IF(N421="nulová",J421,0)</f>
        <v>0</v>
      </c>
      <c r="BJ421" s="15" t="s">
        <v>90</v>
      </c>
      <c r="BK421" s="223">
        <f>ROUND(I421*H421,2)</f>
        <v>0</v>
      </c>
      <c r="BL421" s="15" t="s">
        <v>153</v>
      </c>
      <c r="BM421" s="222" t="s">
        <v>2456</v>
      </c>
    </row>
    <row r="422" spans="1:47" s="2" customFormat="1" ht="12">
      <c r="A422" s="37"/>
      <c r="B422" s="38"/>
      <c r="C422" s="39"/>
      <c r="D422" s="224" t="s">
        <v>160</v>
      </c>
      <c r="E422" s="39"/>
      <c r="F422" s="225" t="s">
        <v>1444</v>
      </c>
      <c r="G422" s="39"/>
      <c r="H422" s="39"/>
      <c r="I422" s="226"/>
      <c r="J422" s="39"/>
      <c r="K422" s="39"/>
      <c r="L422" s="43"/>
      <c r="M422" s="227"/>
      <c r="N422" s="228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5" t="s">
        <v>160</v>
      </c>
      <c r="AU422" s="15" t="s">
        <v>90</v>
      </c>
    </row>
    <row r="423" spans="1:51" s="13" customFormat="1" ht="12">
      <c r="A423" s="13"/>
      <c r="B423" s="239"/>
      <c r="C423" s="240"/>
      <c r="D423" s="224" t="s">
        <v>223</v>
      </c>
      <c r="E423" s="241" t="s">
        <v>2457</v>
      </c>
      <c r="F423" s="242" t="s">
        <v>2458</v>
      </c>
      <c r="G423" s="240"/>
      <c r="H423" s="243">
        <v>40.25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223</v>
      </c>
      <c r="AU423" s="249" t="s">
        <v>90</v>
      </c>
      <c r="AV423" s="13" t="s">
        <v>162</v>
      </c>
      <c r="AW423" s="13" t="s">
        <v>38</v>
      </c>
      <c r="AX423" s="13" t="s">
        <v>90</v>
      </c>
      <c r="AY423" s="249" t="s">
        <v>154</v>
      </c>
    </row>
    <row r="424" spans="1:65" s="2" customFormat="1" ht="24.15" customHeight="1">
      <c r="A424" s="37"/>
      <c r="B424" s="38"/>
      <c r="C424" s="210" t="s">
        <v>1162</v>
      </c>
      <c r="D424" s="210" t="s">
        <v>155</v>
      </c>
      <c r="E424" s="211" t="s">
        <v>1458</v>
      </c>
      <c r="F424" s="212" t="s">
        <v>1459</v>
      </c>
      <c r="G424" s="213" t="s">
        <v>220</v>
      </c>
      <c r="H424" s="214">
        <v>16.415</v>
      </c>
      <c r="I424" s="215"/>
      <c r="J424" s="216">
        <f>ROUND(I424*H424,2)</f>
        <v>0</v>
      </c>
      <c r="K424" s="217"/>
      <c r="L424" s="43"/>
      <c r="M424" s="218" t="s">
        <v>1</v>
      </c>
      <c r="N424" s="219" t="s">
        <v>47</v>
      </c>
      <c r="O424" s="90"/>
      <c r="P424" s="220">
        <f>O424*H424</f>
        <v>0</v>
      </c>
      <c r="Q424" s="220">
        <v>0.00063</v>
      </c>
      <c r="R424" s="220">
        <f>Q424*H424</f>
        <v>0.01034145</v>
      </c>
      <c r="S424" s="220">
        <v>0</v>
      </c>
      <c r="T424" s="221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22" t="s">
        <v>153</v>
      </c>
      <c r="AT424" s="222" t="s">
        <v>155</v>
      </c>
      <c r="AU424" s="222" t="s">
        <v>90</v>
      </c>
      <c r="AY424" s="15" t="s">
        <v>154</v>
      </c>
      <c r="BE424" s="223">
        <f>IF(N424="základní",J424,0)</f>
        <v>0</v>
      </c>
      <c r="BF424" s="223">
        <f>IF(N424="snížená",J424,0)</f>
        <v>0</v>
      </c>
      <c r="BG424" s="223">
        <f>IF(N424="zákl. přenesená",J424,0)</f>
        <v>0</v>
      </c>
      <c r="BH424" s="223">
        <f>IF(N424="sníž. přenesená",J424,0)</f>
        <v>0</v>
      </c>
      <c r="BI424" s="223">
        <f>IF(N424="nulová",J424,0)</f>
        <v>0</v>
      </c>
      <c r="BJ424" s="15" t="s">
        <v>90</v>
      </c>
      <c r="BK424" s="223">
        <f>ROUND(I424*H424,2)</f>
        <v>0</v>
      </c>
      <c r="BL424" s="15" t="s">
        <v>153</v>
      </c>
      <c r="BM424" s="222" t="s">
        <v>2459</v>
      </c>
    </row>
    <row r="425" spans="1:47" s="2" customFormat="1" ht="12">
      <c r="A425" s="37"/>
      <c r="B425" s="38"/>
      <c r="C425" s="39"/>
      <c r="D425" s="224" t="s">
        <v>160</v>
      </c>
      <c r="E425" s="39"/>
      <c r="F425" s="225" t="s">
        <v>1461</v>
      </c>
      <c r="G425" s="39"/>
      <c r="H425" s="39"/>
      <c r="I425" s="226"/>
      <c r="J425" s="39"/>
      <c r="K425" s="39"/>
      <c r="L425" s="43"/>
      <c r="M425" s="227"/>
      <c r="N425" s="228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5" t="s">
        <v>160</v>
      </c>
      <c r="AU425" s="15" t="s">
        <v>90</v>
      </c>
    </row>
    <row r="426" spans="1:51" s="13" customFormat="1" ht="12">
      <c r="A426" s="13"/>
      <c r="B426" s="239"/>
      <c r="C426" s="240"/>
      <c r="D426" s="224" t="s">
        <v>223</v>
      </c>
      <c r="E426" s="241" t="s">
        <v>2460</v>
      </c>
      <c r="F426" s="242" t="s">
        <v>2461</v>
      </c>
      <c r="G426" s="240"/>
      <c r="H426" s="243">
        <v>16.415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223</v>
      </c>
      <c r="AU426" s="249" t="s">
        <v>90</v>
      </c>
      <c r="AV426" s="13" t="s">
        <v>162</v>
      </c>
      <c r="AW426" s="13" t="s">
        <v>38</v>
      </c>
      <c r="AX426" s="13" t="s">
        <v>90</v>
      </c>
      <c r="AY426" s="249" t="s">
        <v>154</v>
      </c>
    </row>
    <row r="427" spans="1:65" s="2" customFormat="1" ht="24.15" customHeight="1">
      <c r="A427" s="37"/>
      <c r="B427" s="38"/>
      <c r="C427" s="210" t="s">
        <v>1169</v>
      </c>
      <c r="D427" s="210" t="s">
        <v>155</v>
      </c>
      <c r="E427" s="211" t="s">
        <v>1475</v>
      </c>
      <c r="F427" s="212" t="s">
        <v>1476</v>
      </c>
      <c r="G427" s="213" t="s">
        <v>253</v>
      </c>
      <c r="H427" s="214">
        <v>1.75</v>
      </c>
      <c r="I427" s="215"/>
      <c r="J427" s="216">
        <f>ROUND(I427*H427,2)</f>
        <v>0</v>
      </c>
      <c r="K427" s="217"/>
      <c r="L427" s="43"/>
      <c r="M427" s="218" t="s">
        <v>1</v>
      </c>
      <c r="N427" s="219" t="s">
        <v>47</v>
      </c>
      <c r="O427" s="90"/>
      <c r="P427" s="220">
        <f>O427*H427</f>
        <v>0</v>
      </c>
      <c r="Q427" s="220">
        <v>0.00208</v>
      </c>
      <c r="R427" s="220">
        <f>Q427*H427</f>
        <v>0.0036399999999999996</v>
      </c>
      <c r="S427" s="220">
        <v>0</v>
      </c>
      <c r="T427" s="221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2" t="s">
        <v>153</v>
      </c>
      <c r="AT427" s="222" t="s">
        <v>155</v>
      </c>
      <c r="AU427" s="222" t="s">
        <v>90</v>
      </c>
      <c r="AY427" s="15" t="s">
        <v>154</v>
      </c>
      <c r="BE427" s="223">
        <f>IF(N427="základní",J427,0)</f>
        <v>0</v>
      </c>
      <c r="BF427" s="223">
        <f>IF(N427="snížená",J427,0)</f>
        <v>0</v>
      </c>
      <c r="BG427" s="223">
        <f>IF(N427="zákl. přenesená",J427,0)</f>
        <v>0</v>
      </c>
      <c r="BH427" s="223">
        <f>IF(N427="sníž. přenesená",J427,0)</f>
        <v>0</v>
      </c>
      <c r="BI427" s="223">
        <f>IF(N427="nulová",J427,0)</f>
        <v>0</v>
      </c>
      <c r="BJ427" s="15" t="s">
        <v>90</v>
      </c>
      <c r="BK427" s="223">
        <f>ROUND(I427*H427,2)</f>
        <v>0</v>
      </c>
      <c r="BL427" s="15" t="s">
        <v>153</v>
      </c>
      <c r="BM427" s="222" t="s">
        <v>2462</v>
      </c>
    </row>
    <row r="428" spans="1:47" s="2" customFormat="1" ht="12">
      <c r="A428" s="37"/>
      <c r="B428" s="38"/>
      <c r="C428" s="39"/>
      <c r="D428" s="224" t="s">
        <v>160</v>
      </c>
      <c r="E428" s="39"/>
      <c r="F428" s="225" t="s">
        <v>1478</v>
      </c>
      <c r="G428" s="39"/>
      <c r="H428" s="39"/>
      <c r="I428" s="226"/>
      <c r="J428" s="39"/>
      <c r="K428" s="39"/>
      <c r="L428" s="43"/>
      <c r="M428" s="227"/>
      <c r="N428" s="228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5" t="s">
        <v>160</v>
      </c>
      <c r="AU428" s="15" t="s">
        <v>90</v>
      </c>
    </row>
    <row r="429" spans="1:51" s="13" customFormat="1" ht="12">
      <c r="A429" s="13"/>
      <c r="B429" s="239"/>
      <c r="C429" s="240"/>
      <c r="D429" s="224" t="s">
        <v>223</v>
      </c>
      <c r="E429" s="241" t="s">
        <v>2463</v>
      </c>
      <c r="F429" s="242" t="s">
        <v>2464</v>
      </c>
      <c r="G429" s="240"/>
      <c r="H429" s="243">
        <v>1.75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223</v>
      </c>
      <c r="AU429" s="249" t="s">
        <v>90</v>
      </c>
      <c r="AV429" s="13" t="s">
        <v>162</v>
      </c>
      <c r="AW429" s="13" t="s">
        <v>38</v>
      </c>
      <c r="AX429" s="13" t="s">
        <v>90</v>
      </c>
      <c r="AY429" s="249" t="s">
        <v>154</v>
      </c>
    </row>
    <row r="430" spans="1:65" s="2" customFormat="1" ht="24.15" customHeight="1">
      <c r="A430" s="37"/>
      <c r="B430" s="38"/>
      <c r="C430" s="210" t="s">
        <v>1175</v>
      </c>
      <c r="D430" s="210" t="s">
        <v>155</v>
      </c>
      <c r="E430" s="211" t="s">
        <v>1493</v>
      </c>
      <c r="F430" s="212" t="s">
        <v>1494</v>
      </c>
      <c r="G430" s="213" t="s">
        <v>253</v>
      </c>
      <c r="H430" s="214">
        <v>40.25</v>
      </c>
      <c r="I430" s="215"/>
      <c r="J430" s="216">
        <f>ROUND(I430*H430,2)</f>
        <v>0</v>
      </c>
      <c r="K430" s="217"/>
      <c r="L430" s="43"/>
      <c r="M430" s="218" t="s">
        <v>1</v>
      </c>
      <c r="N430" s="219" t="s">
        <v>47</v>
      </c>
      <c r="O430" s="90"/>
      <c r="P430" s="220">
        <f>O430*H430</f>
        <v>0</v>
      </c>
      <c r="Q430" s="220">
        <v>0.00018</v>
      </c>
      <c r="R430" s="220">
        <f>Q430*H430</f>
        <v>0.007245000000000001</v>
      </c>
      <c r="S430" s="220">
        <v>0</v>
      </c>
      <c r="T430" s="221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22" t="s">
        <v>153</v>
      </c>
      <c r="AT430" s="222" t="s">
        <v>155</v>
      </c>
      <c r="AU430" s="222" t="s">
        <v>90</v>
      </c>
      <c r="AY430" s="15" t="s">
        <v>154</v>
      </c>
      <c r="BE430" s="223">
        <f>IF(N430="základní",J430,0)</f>
        <v>0</v>
      </c>
      <c r="BF430" s="223">
        <f>IF(N430="snížená",J430,0)</f>
        <v>0</v>
      </c>
      <c r="BG430" s="223">
        <f>IF(N430="zákl. přenesená",J430,0)</f>
        <v>0</v>
      </c>
      <c r="BH430" s="223">
        <f>IF(N430="sníž. přenesená",J430,0)</f>
        <v>0</v>
      </c>
      <c r="BI430" s="223">
        <f>IF(N430="nulová",J430,0)</f>
        <v>0</v>
      </c>
      <c r="BJ430" s="15" t="s">
        <v>90</v>
      </c>
      <c r="BK430" s="223">
        <f>ROUND(I430*H430,2)</f>
        <v>0</v>
      </c>
      <c r="BL430" s="15" t="s">
        <v>153</v>
      </c>
      <c r="BM430" s="222" t="s">
        <v>2465</v>
      </c>
    </row>
    <row r="431" spans="1:51" s="13" customFormat="1" ht="12">
      <c r="A431" s="13"/>
      <c r="B431" s="239"/>
      <c r="C431" s="240"/>
      <c r="D431" s="224" t="s">
        <v>223</v>
      </c>
      <c r="E431" s="241" t="s">
        <v>1167</v>
      </c>
      <c r="F431" s="242" t="s">
        <v>2466</v>
      </c>
      <c r="G431" s="240"/>
      <c r="H431" s="243">
        <v>40.25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223</v>
      </c>
      <c r="AU431" s="249" t="s">
        <v>90</v>
      </c>
      <c r="AV431" s="13" t="s">
        <v>162</v>
      </c>
      <c r="AW431" s="13" t="s">
        <v>38</v>
      </c>
      <c r="AX431" s="13" t="s">
        <v>90</v>
      </c>
      <c r="AY431" s="249" t="s">
        <v>154</v>
      </c>
    </row>
    <row r="432" spans="1:65" s="2" customFormat="1" ht="37.8" customHeight="1">
      <c r="A432" s="37"/>
      <c r="B432" s="38"/>
      <c r="C432" s="210" t="s">
        <v>1181</v>
      </c>
      <c r="D432" s="210" t="s">
        <v>155</v>
      </c>
      <c r="E432" s="211" t="s">
        <v>2467</v>
      </c>
      <c r="F432" s="212" t="s">
        <v>2468</v>
      </c>
      <c r="G432" s="213" t="s">
        <v>220</v>
      </c>
      <c r="H432" s="214">
        <v>0.7</v>
      </c>
      <c r="I432" s="215"/>
      <c r="J432" s="216">
        <f>ROUND(I432*H432,2)</f>
        <v>0</v>
      </c>
      <c r="K432" s="217"/>
      <c r="L432" s="43"/>
      <c r="M432" s="218" t="s">
        <v>1</v>
      </c>
      <c r="N432" s="219" t="s">
        <v>47</v>
      </c>
      <c r="O432" s="90"/>
      <c r="P432" s="220">
        <f>O432*H432</f>
        <v>0</v>
      </c>
      <c r="Q432" s="220">
        <v>0.0394</v>
      </c>
      <c r="R432" s="220">
        <f>Q432*H432</f>
        <v>0.027579999999999997</v>
      </c>
      <c r="S432" s="220">
        <v>0</v>
      </c>
      <c r="T432" s="221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22" t="s">
        <v>153</v>
      </c>
      <c r="AT432" s="222" t="s">
        <v>155</v>
      </c>
      <c r="AU432" s="222" t="s">
        <v>90</v>
      </c>
      <c r="AY432" s="15" t="s">
        <v>154</v>
      </c>
      <c r="BE432" s="223">
        <f>IF(N432="základní",J432,0)</f>
        <v>0</v>
      </c>
      <c r="BF432" s="223">
        <f>IF(N432="snížená",J432,0)</f>
        <v>0</v>
      </c>
      <c r="BG432" s="223">
        <f>IF(N432="zákl. přenesená",J432,0)</f>
        <v>0</v>
      </c>
      <c r="BH432" s="223">
        <f>IF(N432="sníž. přenesená",J432,0)</f>
        <v>0</v>
      </c>
      <c r="BI432" s="223">
        <f>IF(N432="nulová",J432,0)</f>
        <v>0</v>
      </c>
      <c r="BJ432" s="15" t="s">
        <v>90</v>
      </c>
      <c r="BK432" s="223">
        <f>ROUND(I432*H432,2)</f>
        <v>0</v>
      </c>
      <c r="BL432" s="15" t="s">
        <v>153</v>
      </c>
      <c r="BM432" s="222" t="s">
        <v>2469</v>
      </c>
    </row>
    <row r="433" spans="1:47" s="2" customFormat="1" ht="12">
      <c r="A433" s="37"/>
      <c r="B433" s="38"/>
      <c r="C433" s="39"/>
      <c r="D433" s="224" t="s">
        <v>160</v>
      </c>
      <c r="E433" s="39"/>
      <c r="F433" s="225" t="s">
        <v>2470</v>
      </c>
      <c r="G433" s="39"/>
      <c r="H433" s="39"/>
      <c r="I433" s="226"/>
      <c r="J433" s="39"/>
      <c r="K433" s="39"/>
      <c r="L433" s="43"/>
      <c r="M433" s="227"/>
      <c r="N433" s="228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5" t="s">
        <v>160</v>
      </c>
      <c r="AU433" s="15" t="s">
        <v>90</v>
      </c>
    </row>
    <row r="434" spans="1:51" s="13" customFormat="1" ht="12">
      <c r="A434" s="13"/>
      <c r="B434" s="239"/>
      <c r="C434" s="240"/>
      <c r="D434" s="224" t="s">
        <v>223</v>
      </c>
      <c r="E434" s="241" t="s">
        <v>1173</v>
      </c>
      <c r="F434" s="242" t="s">
        <v>2471</v>
      </c>
      <c r="G434" s="240"/>
      <c r="H434" s="243">
        <v>0.7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223</v>
      </c>
      <c r="AU434" s="249" t="s">
        <v>90</v>
      </c>
      <c r="AV434" s="13" t="s">
        <v>162</v>
      </c>
      <c r="AW434" s="13" t="s">
        <v>38</v>
      </c>
      <c r="AX434" s="13" t="s">
        <v>90</v>
      </c>
      <c r="AY434" s="249" t="s">
        <v>154</v>
      </c>
    </row>
    <row r="435" spans="1:65" s="2" customFormat="1" ht="14.4" customHeight="1">
      <c r="A435" s="37"/>
      <c r="B435" s="38"/>
      <c r="C435" s="255" t="s">
        <v>1186</v>
      </c>
      <c r="D435" s="255" t="s">
        <v>253</v>
      </c>
      <c r="E435" s="256" t="s">
        <v>2472</v>
      </c>
      <c r="F435" s="257" t="s">
        <v>2473</v>
      </c>
      <c r="G435" s="258" t="s">
        <v>324</v>
      </c>
      <c r="H435" s="259">
        <v>0.028</v>
      </c>
      <c r="I435" s="260"/>
      <c r="J435" s="261">
        <f>ROUND(I435*H435,2)</f>
        <v>0</v>
      </c>
      <c r="K435" s="262"/>
      <c r="L435" s="263"/>
      <c r="M435" s="264" t="s">
        <v>1</v>
      </c>
      <c r="N435" s="265" t="s">
        <v>47</v>
      </c>
      <c r="O435" s="90"/>
      <c r="P435" s="220">
        <f>O435*H435</f>
        <v>0</v>
      </c>
      <c r="Q435" s="220">
        <v>0.5</v>
      </c>
      <c r="R435" s="220">
        <f>Q435*H435</f>
        <v>0.014</v>
      </c>
      <c r="S435" s="220">
        <v>0</v>
      </c>
      <c r="T435" s="221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22" t="s">
        <v>192</v>
      </c>
      <c r="AT435" s="222" t="s">
        <v>253</v>
      </c>
      <c r="AU435" s="222" t="s">
        <v>90</v>
      </c>
      <c r="AY435" s="15" t="s">
        <v>154</v>
      </c>
      <c r="BE435" s="223">
        <f>IF(N435="základní",J435,0)</f>
        <v>0</v>
      </c>
      <c r="BF435" s="223">
        <f>IF(N435="snížená",J435,0)</f>
        <v>0</v>
      </c>
      <c r="BG435" s="223">
        <f>IF(N435="zákl. přenesená",J435,0)</f>
        <v>0</v>
      </c>
      <c r="BH435" s="223">
        <f>IF(N435="sníž. přenesená",J435,0)</f>
        <v>0</v>
      </c>
      <c r="BI435" s="223">
        <f>IF(N435="nulová",J435,0)</f>
        <v>0</v>
      </c>
      <c r="BJ435" s="15" t="s">
        <v>90</v>
      </c>
      <c r="BK435" s="223">
        <f>ROUND(I435*H435,2)</f>
        <v>0</v>
      </c>
      <c r="BL435" s="15" t="s">
        <v>153</v>
      </c>
      <c r="BM435" s="222" t="s">
        <v>2474</v>
      </c>
    </row>
    <row r="436" spans="1:51" s="13" customFormat="1" ht="12">
      <c r="A436" s="13"/>
      <c r="B436" s="239"/>
      <c r="C436" s="240"/>
      <c r="D436" s="224" t="s">
        <v>223</v>
      </c>
      <c r="E436" s="241" t="s">
        <v>1179</v>
      </c>
      <c r="F436" s="242" t="s">
        <v>2475</v>
      </c>
      <c r="G436" s="240"/>
      <c r="H436" s="243">
        <v>0.028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223</v>
      </c>
      <c r="AU436" s="249" t="s">
        <v>90</v>
      </c>
      <c r="AV436" s="13" t="s">
        <v>162</v>
      </c>
      <c r="AW436" s="13" t="s">
        <v>38</v>
      </c>
      <c r="AX436" s="13" t="s">
        <v>90</v>
      </c>
      <c r="AY436" s="249" t="s">
        <v>154</v>
      </c>
    </row>
    <row r="437" spans="1:65" s="2" customFormat="1" ht="24.15" customHeight="1">
      <c r="A437" s="37"/>
      <c r="B437" s="38"/>
      <c r="C437" s="210" t="s">
        <v>1202</v>
      </c>
      <c r="D437" s="210" t="s">
        <v>155</v>
      </c>
      <c r="E437" s="211" t="s">
        <v>2476</v>
      </c>
      <c r="F437" s="212" t="s">
        <v>2477</v>
      </c>
      <c r="G437" s="213" t="s">
        <v>593</v>
      </c>
      <c r="H437" s="214">
        <v>2</v>
      </c>
      <c r="I437" s="215"/>
      <c r="J437" s="216">
        <f>ROUND(I437*H437,2)</f>
        <v>0</v>
      </c>
      <c r="K437" s="217"/>
      <c r="L437" s="43"/>
      <c r="M437" s="218" t="s">
        <v>1</v>
      </c>
      <c r="N437" s="219" t="s">
        <v>47</v>
      </c>
      <c r="O437" s="90"/>
      <c r="P437" s="220">
        <f>O437*H437</f>
        <v>0</v>
      </c>
      <c r="Q437" s="220">
        <v>0.00023</v>
      </c>
      <c r="R437" s="220">
        <f>Q437*H437</f>
        <v>0.00046</v>
      </c>
      <c r="S437" s="220">
        <v>0</v>
      </c>
      <c r="T437" s="221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2" t="s">
        <v>153</v>
      </c>
      <c r="AT437" s="222" t="s">
        <v>155</v>
      </c>
      <c r="AU437" s="222" t="s">
        <v>90</v>
      </c>
      <c r="AY437" s="15" t="s">
        <v>154</v>
      </c>
      <c r="BE437" s="223">
        <f>IF(N437="základní",J437,0)</f>
        <v>0</v>
      </c>
      <c r="BF437" s="223">
        <f>IF(N437="snížená",J437,0)</f>
        <v>0</v>
      </c>
      <c r="BG437" s="223">
        <f>IF(N437="zákl. přenesená",J437,0)</f>
        <v>0</v>
      </c>
      <c r="BH437" s="223">
        <f>IF(N437="sníž. přenesená",J437,0)</f>
        <v>0</v>
      </c>
      <c r="BI437" s="223">
        <f>IF(N437="nulová",J437,0)</f>
        <v>0</v>
      </c>
      <c r="BJ437" s="15" t="s">
        <v>90</v>
      </c>
      <c r="BK437" s="223">
        <f>ROUND(I437*H437,2)</f>
        <v>0</v>
      </c>
      <c r="BL437" s="15" t="s">
        <v>153</v>
      </c>
      <c r="BM437" s="222" t="s">
        <v>2478</v>
      </c>
    </row>
    <row r="438" spans="1:47" s="2" customFormat="1" ht="12">
      <c r="A438" s="37"/>
      <c r="B438" s="38"/>
      <c r="C438" s="39"/>
      <c r="D438" s="224" t="s">
        <v>160</v>
      </c>
      <c r="E438" s="39"/>
      <c r="F438" s="225" t="s">
        <v>2479</v>
      </c>
      <c r="G438" s="39"/>
      <c r="H438" s="39"/>
      <c r="I438" s="226"/>
      <c r="J438" s="39"/>
      <c r="K438" s="39"/>
      <c r="L438" s="43"/>
      <c r="M438" s="227"/>
      <c r="N438" s="228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5" t="s">
        <v>160</v>
      </c>
      <c r="AU438" s="15" t="s">
        <v>90</v>
      </c>
    </row>
    <row r="439" spans="1:51" s="13" customFormat="1" ht="12">
      <c r="A439" s="13"/>
      <c r="B439" s="239"/>
      <c r="C439" s="240"/>
      <c r="D439" s="224" t="s">
        <v>223</v>
      </c>
      <c r="E439" s="241" t="s">
        <v>1185</v>
      </c>
      <c r="F439" s="242" t="s">
        <v>2480</v>
      </c>
      <c r="G439" s="240"/>
      <c r="H439" s="243">
        <v>2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223</v>
      </c>
      <c r="AU439" s="249" t="s">
        <v>90</v>
      </c>
      <c r="AV439" s="13" t="s">
        <v>162</v>
      </c>
      <c r="AW439" s="13" t="s">
        <v>38</v>
      </c>
      <c r="AX439" s="13" t="s">
        <v>90</v>
      </c>
      <c r="AY439" s="249" t="s">
        <v>154</v>
      </c>
    </row>
    <row r="440" spans="1:65" s="2" customFormat="1" ht="14.4" customHeight="1">
      <c r="A440" s="37"/>
      <c r="B440" s="38"/>
      <c r="C440" s="255" t="s">
        <v>1210</v>
      </c>
      <c r="D440" s="255" t="s">
        <v>253</v>
      </c>
      <c r="E440" s="256" t="s">
        <v>2481</v>
      </c>
      <c r="F440" s="257" t="s">
        <v>2482</v>
      </c>
      <c r="G440" s="258" t="s">
        <v>486</v>
      </c>
      <c r="H440" s="259">
        <v>0.056</v>
      </c>
      <c r="I440" s="260"/>
      <c r="J440" s="261">
        <f>ROUND(I440*H440,2)</f>
        <v>0</v>
      </c>
      <c r="K440" s="262"/>
      <c r="L440" s="263"/>
      <c r="M440" s="264" t="s">
        <v>1</v>
      </c>
      <c r="N440" s="265" t="s">
        <v>47</v>
      </c>
      <c r="O440" s="90"/>
      <c r="P440" s="220">
        <f>O440*H440</f>
        <v>0</v>
      </c>
      <c r="Q440" s="220">
        <v>1</v>
      </c>
      <c r="R440" s="220">
        <f>Q440*H440</f>
        <v>0.056</v>
      </c>
      <c r="S440" s="220">
        <v>0</v>
      </c>
      <c r="T440" s="221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22" t="s">
        <v>192</v>
      </c>
      <c r="AT440" s="222" t="s">
        <v>253</v>
      </c>
      <c r="AU440" s="222" t="s">
        <v>90</v>
      </c>
      <c r="AY440" s="15" t="s">
        <v>154</v>
      </c>
      <c r="BE440" s="223">
        <f>IF(N440="základní",J440,0)</f>
        <v>0</v>
      </c>
      <c r="BF440" s="223">
        <f>IF(N440="snížená",J440,0)</f>
        <v>0</v>
      </c>
      <c r="BG440" s="223">
        <f>IF(N440="zákl. přenesená",J440,0)</f>
        <v>0</v>
      </c>
      <c r="BH440" s="223">
        <f>IF(N440="sníž. přenesená",J440,0)</f>
        <v>0</v>
      </c>
      <c r="BI440" s="223">
        <f>IF(N440="nulová",J440,0)</f>
        <v>0</v>
      </c>
      <c r="BJ440" s="15" t="s">
        <v>90</v>
      </c>
      <c r="BK440" s="223">
        <f>ROUND(I440*H440,2)</f>
        <v>0</v>
      </c>
      <c r="BL440" s="15" t="s">
        <v>153</v>
      </c>
      <c r="BM440" s="222" t="s">
        <v>2483</v>
      </c>
    </row>
    <row r="441" spans="1:47" s="2" customFormat="1" ht="12">
      <c r="A441" s="37"/>
      <c r="B441" s="38"/>
      <c r="C441" s="39"/>
      <c r="D441" s="224" t="s">
        <v>160</v>
      </c>
      <c r="E441" s="39"/>
      <c r="F441" s="225" t="s">
        <v>2484</v>
      </c>
      <c r="G441" s="39"/>
      <c r="H441" s="39"/>
      <c r="I441" s="226"/>
      <c r="J441" s="39"/>
      <c r="K441" s="39"/>
      <c r="L441" s="43"/>
      <c r="M441" s="227"/>
      <c r="N441" s="228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5" t="s">
        <v>160</v>
      </c>
      <c r="AU441" s="15" t="s">
        <v>90</v>
      </c>
    </row>
    <row r="442" spans="1:51" s="13" customFormat="1" ht="12">
      <c r="A442" s="13"/>
      <c r="B442" s="239"/>
      <c r="C442" s="240"/>
      <c r="D442" s="224" t="s">
        <v>223</v>
      </c>
      <c r="E442" s="241" t="s">
        <v>1192</v>
      </c>
      <c r="F442" s="242" t="s">
        <v>2485</v>
      </c>
      <c r="G442" s="240"/>
      <c r="H442" s="243">
        <v>0.056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9" t="s">
        <v>223</v>
      </c>
      <c r="AU442" s="249" t="s">
        <v>90</v>
      </c>
      <c r="AV442" s="13" t="s">
        <v>162</v>
      </c>
      <c r="AW442" s="13" t="s">
        <v>38</v>
      </c>
      <c r="AX442" s="13" t="s">
        <v>90</v>
      </c>
      <c r="AY442" s="249" t="s">
        <v>154</v>
      </c>
    </row>
    <row r="443" spans="1:65" s="2" customFormat="1" ht="24.15" customHeight="1">
      <c r="A443" s="37"/>
      <c r="B443" s="38"/>
      <c r="C443" s="210" t="s">
        <v>1216</v>
      </c>
      <c r="D443" s="210" t="s">
        <v>155</v>
      </c>
      <c r="E443" s="211" t="s">
        <v>1527</v>
      </c>
      <c r="F443" s="212" t="s">
        <v>1528</v>
      </c>
      <c r="G443" s="213" t="s">
        <v>253</v>
      </c>
      <c r="H443" s="214">
        <v>56</v>
      </c>
      <c r="I443" s="215"/>
      <c r="J443" s="216">
        <f>ROUND(I443*H443,2)</f>
        <v>0</v>
      </c>
      <c r="K443" s="217"/>
      <c r="L443" s="43"/>
      <c r="M443" s="218" t="s">
        <v>1</v>
      </c>
      <c r="N443" s="219" t="s">
        <v>47</v>
      </c>
      <c r="O443" s="90"/>
      <c r="P443" s="220">
        <f>O443*H443</f>
        <v>0</v>
      </c>
      <c r="Q443" s="220">
        <v>0.0269</v>
      </c>
      <c r="R443" s="220">
        <f>Q443*H443</f>
        <v>1.5064</v>
      </c>
      <c r="S443" s="220">
        <v>0</v>
      </c>
      <c r="T443" s="221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22" t="s">
        <v>153</v>
      </c>
      <c r="AT443" s="222" t="s">
        <v>155</v>
      </c>
      <c r="AU443" s="222" t="s">
        <v>90</v>
      </c>
      <c r="AY443" s="15" t="s">
        <v>154</v>
      </c>
      <c r="BE443" s="223">
        <f>IF(N443="základní",J443,0)</f>
        <v>0</v>
      </c>
      <c r="BF443" s="223">
        <f>IF(N443="snížená",J443,0)</f>
        <v>0</v>
      </c>
      <c r="BG443" s="223">
        <f>IF(N443="zákl. přenesená",J443,0)</f>
        <v>0</v>
      </c>
      <c r="BH443" s="223">
        <f>IF(N443="sníž. přenesená",J443,0)</f>
        <v>0</v>
      </c>
      <c r="BI443" s="223">
        <f>IF(N443="nulová",J443,0)</f>
        <v>0</v>
      </c>
      <c r="BJ443" s="15" t="s">
        <v>90</v>
      </c>
      <c r="BK443" s="223">
        <f>ROUND(I443*H443,2)</f>
        <v>0</v>
      </c>
      <c r="BL443" s="15" t="s">
        <v>153</v>
      </c>
      <c r="BM443" s="222" t="s">
        <v>2486</v>
      </c>
    </row>
    <row r="444" spans="1:51" s="13" customFormat="1" ht="12">
      <c r="A444" s="13"/>
      <c r="B444" s="239"/>
      <c r="C444" s="240"/>
      <c r="D444" s="224" t="s">
        <v>223</v>
      </c>
      <c r="E444" s="241" t="s">
        <v>1207</v>
      </c>
      <c r="F444" s="242" t="s">
        <v>2487</v>
      </c>
      <c r="G444" s="240"/>
      <c r="H444" s="243">
        <v>56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223</v>
      </c>
      <c r="AU444" s="249" t="s">
        <v>90</v>
      </c>
      <c r="AV444" s="13" t="s">
        <v>162</v>
      </c>
      <c r="AW444" s="13" t="s">
        <v>38</v>
      </c>
      <c r="AX444" s="13" t="s">
        <v>90</v>
      </c>
      <c r="AY444" s="249" t="s">
        <v>154</v>
      </c>
    </row>
    <row r="445" spans="1:65" s="2" customFormat="1" ht="14.4" customHeight="1">
      <c r="A445" s="37"/>
      <c r="B445" s="38"/>
      <c r="C445" s="255" t="s">
        <v>1220</v>
      </c>
      <c r="D445" s="255" t="s">
        <v>253</v>
      </c>
      <c r="E445" s="256" t="s">
        <v>1551</v>
      </c>
      <c r="F445" s="257" t="s">
        <v>1552</v>
      </c>
      <c r="G445" s="258" t="s">
        <v>486</v>
      </c>
      <c r="H445" s="259">
        <v>0.444</v>
      </c>
      <c r="I445" s="260"/>
      <c r="J445" s="261">
        <f>ROUND(I445*H445,2)</f>
        <v>0</v>
      </c>
      <c r="K445" s="262"/>
      <c r="L445" s="263"/>
      <c r="M445" s="264" t="s">
        <v>1</v>
      </c>
      <c r="N445" s="265" t="s">
        <v>47</v>
      </c>
      <c r="O445" s="90"/>
      <c r="P445" s="220">
        <f>O445*H445</f>
        <v>0</v>
      </c>
      <c r="Q445" s="220">
        <v>1</v>
      </c>
      <c r="R445" s="220">
        <f>Q445*H445</f>
        <v>0.444</v>
      </c>
      <c r="S445" s="220">
        <v>0</v>
      </c>
      <c r="T445" s="221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22" t="s">
        <v>192</v>
      </c>
      <c r="AT445" s="222" t="s">
        <v>253</v>
      </c>
      <c r="AU445" s="222" t="s">
        <v>90</v>
      </c>
      <c r="AY445" s="15" t="s">
        <v>154</v>
      </c>
      <c r="BE445" s="223">
        <f>IF(N445="základní",J445,0)</f>
        <v>0</v>
      </c>
      <c r="BF445" s="223">
        <f>IF(N445="snížená",J445,0)</f>
        <v>0</v>
      </c>
      <c r="BG445" s="223">
        <f>IF(N445="zákl. přenesená",J445,0)</f>
        <v>0</v>
      </c>
      <c r="BH445" s="223">
        <f>IF(N445="sníž. přenesená",J445,0)</f>
        <v>0</v>
      </c>
      <c r="BI445" s="223">
        <f>IF(N445="nulová",J445,0)</f>
        <v>0</v>
      </c>
      <c r="BJ445" s="15" t="s">
        <v>90</v>
      </c>
      <c r="BK445" s="223">
        <f>ROUND(I445*H445,2)</f>
        <v>0</v>
      </c>
      <c r="BL445" s="15" t="s">
        <v>153</v>
      </c>
      <c r="BM445" s="222" t="s">
        <v>2488</v>
      </c>
    </row>
    <row r="446" spans="1:47" s="2" customFormat="1" ht="12">
      <c r="A446" s="37"/>
      <c r="B446" s="38"/>
      <c r="C446" s="39"/>
      <c r="D446" s="224" t="s">
        <v>160</v>
      </c>
      <c r="E446" s="39"/>
      <c r="F446" s="225" t="s">
        <v>1554</v>
      </c>
      <c r="G446" s="39"/>
      <c r="H446" s="39"/>
      <c r="I446" s="226"/>
      <c r="J446" s="39"/>
      <c r="K446" s="39"/>
      <c r="L446" s="43"/>
      <c r="M446" s="227"/>
      <c r="N446" s="228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5" t="s">
        <v>160</v>
      </c>
      <c r="AU446" s="15" t="s">
        <v>90</v>
      </c>
    </row>
    <row r="447" spans="1:51" s="13" customFormat="1" ht="12">
      <c r="A447" s="13"/>
      <c r="B447" s="239"/>
      <c r="C447" s="240"/>
      <c r="D447" s="224" t="s">
        <v>223</v>
      </c>
      <c r="E447" s="241" t="s">
        <v>1214</v>
      </c>
      <c r="F447" s="242" t="s">
        <v>2489</v>
      </c>
      <c r="G447" s="240"/>
      <c r="H447" s="243">
        <v>0.444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9" t="s">
        <v>223</v>
      </c>
      <c r="AU447" s="249" t="s">
        <v>90</v>
      </c>
      <c r="AV447" s="13" t="s">
        <v>162</v>
      </c>
      <c r="AW447" s="13" t="s">
        <v>38</v>
      </c>
      <c r="AX447" s="13" t="s">
        <v>90</v>
      </c>
      <c r="AY447" s="249" t="s">
        <v>154</v>
      </c>
    </row>
    <row r="448" spans="1:65" s="2" customFormat="1" ht="24.15" customHeight="1">
      <c r="A448" s="37"/>
      <c r="B448" s="38"/>
      <c r="C448" s="210" t="s">
        <v>1226</v>
      </c>
      <c r="D448" s="210" t="s">
        <v>155</v>
      </c>
      <c r="E448" s="211" t="s">
        <v>2490</v>
      </c>
      <c r="F448" s="212" t="s">
        <v>2491</v>
      </c>
      <c r="G448" s="213" t="s">
        <v>593</v>
      </c>
      <c r="H448" s="214">
        <v>82</v>
      </c>
      <c r="I448" s="215"/>
      <c r="J448" s="216">
        <f>ROUND(I448*H448,2)</f>
        <v>0</v>
      </c>
      <c r="K448" s="217"/>
      <c r="L448" s="43"/>
      <c r="M448" s="218" t="s">
        <v>1</v>
      </c>
      <c r="N448" s="219" t="s">
        <v>47</v>
      </c>
      <c r="O448" s="90"/>
      <c r="P448" s="220">
        <f>O448*H448</f>
        <v>0</v>
      </c>
      <c r="Q448" s="220">
        <v>0</v>
      </c>
      <c r="R448" s="220">
        <f>Q448*H448</f>
        <v>0</v>
      </c>
      <c r="S448" s="220">
        <v>0.0657</v>
      </c>
      <c r="T448" s="221">
        <f>S448*H448</f>
        <v>5.3873999999999995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22" t="s">
        <v>153</v>
      </c>
      <c r="AT448" s="222" t="s">
        <v>155</v>
      </c>
      <c r="AU448" s="222" t="s">
        <v>90</v>
      </c>
      <c r="AY448" s="15" t="s">
        <v>154</v>
      </c>
      <c r="BE448" s="223">
        <f>IF(N448="základní",J448,0)</f>
        <v>0</v>
      </c>
      <c r="BF448" s="223">
        <f>IF(N448="snížená",J448,0)</f>
        <v>0</v>
      </c>
      <c r="BG448" s="223">
        <f>IF(N448="zákl. přenesená",J448,0)</f>
        <v>0</v>
      </c>
      <c r="BH448" s="223">
        <f>IF(N448="sníž. přenesená",J448,0)</f>
        <v>0</v>
      </c>
      <c r="BI448" s="223">
        <f>IF(N448="nulová",J448,0)</f>
        <v>0</v>
      </c>
      <c r="BJ448" s="15" t="s">
        <v>90</v>
      </c>
      <c r="BK448" s="223">
        <f>ROUND(I448*H448,2)</f>
        <v>0</v>
      </c>
      <c r="BL448" s="15" t="s">
        <v>153</v>
      </c>
      <c r="BM448" s="222" t="s">
        <v>2492</v>
      </c>
    </row>
    <row r="449" spans="1:47" s="2" customFormat="1" ht="12">
      <c r="A449" s="37"/>
      <c r="B449" s="38"/>
      <c r="C449" s="39"/>
      <c r="D449" s="224" t="s">
        <v>160</v>
      </c>
      <c r="E449" s="39"/>
      <c r="F449" s="225" t="s">
        <v>2493</v>
      </c>
      <c r="G449" s="39"/>
      <c r="H449" s="39"/>
      <c r="I449" s="226"/>
      <c r="J449" s="39"/>
      <c r="K449" s="39"/>
      <c r="L449" s="43"/>
      <c r="M449" s="227"/>
      <c r="N449" s="228"/>
      <c r="O449" s="90"/>
      <c r="P449" s="90"/>
      <c r="Q449" s="90"/>
      <c r="R449" s="90"/>
      <c r="S449" s="90"/>
      <c r="T449" s="91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15" t="s">
        <v>160</v>
      </c>
      <c r="AU449" s="15" t="s">
        <v>90</v>
      </c>
    </row>
    <row r="450" spans="1:51" s="13" customFormat="1" ht="12">
      <c r="A450" s="13"/>
      <c r="B450" s="239"/>
      <c r="C450" s="240"/>
      <c r="D450" s="224" t="s">
        <v>223</v>
      </c>
      <c r="E450" s="241" t="s">
        <v>2494</v>
      </c>
      <c r="F450" s="242" t="s">
        <v>2495</v>
      </c>
      <c r="G450" s="240"/>
      <c r="H450" s="243">
        <v>82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223</v>
      </c>
      <c r="AU450" s="249" t="s">
        <v>90</v>
      </c>
      <c r="AV450" s="13" t="s">
        <v>162</v>
      </c>
      <c r="AW450" s="13" t="s">
        <v>38</v>
      </c>
      <c r="AX450" s="13" t="s">
        <v>90</v>
      </c>
      <c r="AY450" s="249" t="s">
        <v>154</v>
      </c>
    </row>
    <row r="451" spans="1:65" s="2" customFormat="1" ht="24.15" customHeight="1">
      <c r="A451" s="37"/>
      <c r="B451" s="38"/>
      <c r="C451" s="210" t="s">
        <v>1230</v>
      </c>
      <c r="D451" s="210" t="s">
        <v>155</v>
      </c>
      <c r="E451" s="211" t="s">
        <v>2496</v>
      </c>
      <c r="F451" s="212" t="s">
        <v>2497</v>
      </c>
      <c r="G451" s="213" t="s">
        <v>253</v>
      </c>
      <c r="H451" s="214">
        <v>245</v>
      </c>
      <c r="I451" s="215"/>
      <c r="J451" s="216">
        <f>ROUND(I451*H451,2)</f>
        <v>0</v>
      </c>
      <c r="K451" s="217"/>
      <c r="L451" s="43"/>
      <c r="M451" s="218" t="s">
        <v>1</v>
      </c>
      <c r="N451" s="219" t="s">
        <v>47</v>
      </c>
      <c r="O451" s="90"/>
      <c r="P451" s="220">
        <f>O451*H451</f>
        <v>0</v>
      </c>
      <c r="Q451" s="220">
        <v>0</v>
      </c>
      <c r="R451" s="220">
        <f>Q451*H451</f>
        <v>0</v>
      </c>
      <c r="S451" s="220">
        <v>0.00248</v>
      </c>
      <c r="T451" s="221">
        <f>S451*H451</f>
        <v>0.6076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22" t="s">
        <v>153</v>
      </c>
      <c r="AT451" s="222" t="s">
        <v>155</v>
      </c>
      <c r="AU451" s="222" t="s">
        <v>90</v>
      </c>
      <c r="AY451" s="15" t="s">
        <v>154</v>
      </c>
      <c r="BE451" s="223">
        <f>IF(N451="základní",J451,0)</f>
        <v>0</v>
      </c>
      <c r="BF451" s="223">
        <f>IF(N451="snížená",J451,0)</f>
        <v>0</v>
      </c>
      <c r="BG451" s="223">
        <f>IF(N451="zákl. přenesená",J451,0)</f>
        <v>0</v>
      </c>
      <c r="BH451" s="223">
        <f>IF(N451="sníž. přenesená",J451,0)</f>
        <v>0</v>
      </c>
      <c r="BI451" s="223">
        <f>IF(N451="nulová",J451,0)</f>
        <v>0</v>
      </c>
      <c r="BJ451" s="15" t="s">
        <v>90</v>
      </c>
      <c r="BK451" s="223">
        <f>ROUND(I451*H451,2)</f>
        <v>0</v>
      </c>
      <c r="BL451" s="15" t="s">
        <v>153</v>
      </c>
      <c r="BM451" s="222" t="s">
        <v>2498</v>
      </c>
    </row>
    <row r="452" spans="1:47" s="2" customFormat="1" ht="12">
      <c r="A452" s="37"/>
      <c r="B452" s="38"/>
      <c r="C452" s="39"/>
      <c r="D452" s="224" t="s">
        <v>160</v>
      </c>
      <c r="E452" s="39"/>
      <c r="F452" s="225" t="s">
        <v>2493</v>
      </c>
      <c r="G452" s="39"/>
      <c r="H452" s="39"/>
      <c r="I452" s="226"/>
      <c r="J452" s="39"/>
      <c r="K452" s="39"/>
      <c r="L452" s="43"/>
      <c r="M452" s="227"/>
      <c r="N452" s="228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5" t="s">
        <v>160</v>
      </c>
      <c r="AU452" s="15" t="s">
        <v>90</v>
      </c>
    </row>
    <row r="453" spans="1:51" s="13" customFormat="1" ht="12">
      <c r="A453" s="13"/>
      <c r="B453" s="239"/>
      <c r="C453" s="240"/>
      <c r="D453" s="224" t="s">
        <v>223</v>
      </c>
      <c r="E453" s="241" t="s">
        <v>1224</v>
      </c>
      <c r="F453" s="242" t="s">
        <v>2499</v>
      </c>
      <c r="G453" s="240"/>
      <c r="H453" s="243">
        <v>245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9" t="s">
        <v>223</v>
      </c>
      <c r="AU453" s="249" t="s">
        <v>90</v>
      </c>
      <c r="AV453" s="13" t="s">
        <v>162</v>
      </c>
      <c r="AW453" s="13" t="s">
        <v>38</v>
      </c>
      <c r="AX453" s="13" t="s">
        <v>90</v>
      </c>
      <c r="AY453" s="249" t="s">
        <v>154</v>
      </c>
    </row>
    <row r="454" spans="1:65" s="2" customFormat="1" ht="37.8" customHeight="1">
      <c r="A454" s="37"/>
      <c r="B454" s="38"/>
      <c r="C454" s="210" t="s">
        <v>1234</v>
      </c>
      <c r="D454" s="210" t="s">
        <v>155</v>
      </c>
      <c r="E454" s="211" t="s">
        <v>1712</v>
      </c>
      <c r="F454" s="212" t="s">
        <v>1713</v>
      </c>
      <c r="G454" s="213" t="s">
        <v>486</v>
      </c>
      <c r="H454" s="214">
        <v>195.118</v>
      </c>
      <c r="I454" s="215"/>
      <c r="J454" s="216">
        <f>ROUND(I454*H454,2)</f>
        <v>0</v>
      </c>
      <c r="K454" s="217"/>
      <c r="L454" s="43"/>
      <c r="M454" s="218" t="s">
        <v>1</v>
      </c>
      <c r="N454" s="219" t="s">
        <v>47</v>
      </c>
      <c r="O454" s="90"/>
      <c r="P454" s="220">
        <f>O454*H454</f>
        <v>0</v>
      </c>
      <c r="Q454" s="220">
        <v>0</v>
      </c>
      <c r="R454" s="220">
        <f>Q454*H454</f>
        <v>0</v>
      </c>
      <c r="S454" s="220">
        <v>0</v>
      </c>
      <c r="T454" s="221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22" t="s">
        <v>153</v>
      </c>
      <c r="AT454" s="222" t="s">
        <v>155</v>
      </c>
      <c r="AU454" s="222" t="s">
        <v>90</v>
      </c>
      <c r="AY454" s="15" t="s">
        <v>154</v>
      </c>
      <c r="BE454" s="223">
        <f>IF(N454="základní",J454,0)</f>
        <v>0</v>
      </c>
      <c r="BF454" s="223">
        <f>IF(N454="snížená",J454,0)</f>
        <v>0</v>
      </c>
      <c r="BG454" s="223">
        <f>IF(N454="zákl. přenesená",J454,0)</f>
        <v>0</v>
      </c>
      <c r="BH454" s="223">
        <f>IF(N454="sníž. přenesená",J454,0)</f>
        <v>0</v>
      </c>
      <c r="BI454" s="223">
        <f>IF(N454="nulová",J454,0)</f>
        <v>0</v>
      </c>
      <c r="BJ454" s="15" t="s">
        <v>90</v>
      </c>
      <c r="BK454" s="223">
        <f>ROUND(I454*H454,2)</f>
        <v>0</v>
      </c>
      <c r="BL454" s="15" t="s">
        <v>153</v>
      </c>
      <c r="BM454" s="222" t="s">
        <v>2500</v>
      </c>
    </row>
    <row r="455" spans="1:51" s="13" customFormat="1" ht="12">
      <c r="A455" s="13"/>
      <c r="B455" s="239"/>
      <c r="C455" s="240"/>
      <c r="D455" s="224" t="s">
        <v>223</v>
      </c>
      <c r="E455" s="241" t="s">
        <v>2501</v>
      </c>
      <c r="F455" s="242" t="s">
        <v>2502</v>
      </c>
      <c r="G455" s="240"/>
      <c r="H455" s="243">
        <v>195.118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9" t="s">
        <v>223</v>
      </c>
      <c r="AU455" s="249" t="s">
        <v>90</v>
      </c>
      <c r="AV455" s="13" t="s">
        <v>162</v>
      </c>
      <c r="AW455" s="13" t="s">
        <v>38</v>
      </c>
      <c r="AX455" s="13" t="s">
        <v>82</v>
      </c>
      <c r="AY455" s="249" t="s">
        <v>154</v>
      </c>
    </row>
    <row r="456" spans="1:51" s="13" customFormat="1" ht="12">
      <c r="A456" s="13"/>
      <c r="B456" s="239"/>
      <c r="C456" s="240"/>
      <c r="D456" s="224" t="s">
        <v>223</v>
      </c>
      <c r="E456" s="241" t="s">
        <v>2503</v>
      </c>
      <c r="F456" s="242" t="s">
        <v>2504</v>
      </c>
      <c r="G456" s="240"/>
      <c r="H456" s="243">
        <v>195.118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9" t="s">
        <v>223</v>
      </c>
      <c r="AU456" s="249" t="s">
        <v>90</v>
      </c>
      <c r="AV456" s="13" t="s">
        <v>162</v>
      </c>
      <c r="AW456" s="13" t="s">
        <v>38</v>
      </c>
      <c r="AX456" s="13" t="s">
        <v>90</v>
      </c>
      <c r="AY456" s="249" t="s">
        <v>154</v>
      </c>
    </row>
    <row r="457" spans="1:63" s="11" customFormat="1" ht="25.9" customHeight="1">
      <c r="A457" s="11"/>
      <c r="B457" s="196"/>
      <c r="C457" s="197"/>
      <c r="D457" s="198" t="s">
        <v>81</v>
      </c>
      <c r="E457" s="199" t="s">
        <v>1721</v>
      </c>
      <c r="F457" s="199" t="s">
        <v>1722</v>
      </c>
      <c r="G457" s="197"/>
      <c r="H457" s="197"/>
      <c r="I457" s="200"/>
      <c r="J457" s="201">
        <f>BK457</f>
        <v>0</v>
      </c>
      <c r="K457" s="197"/>
      <c r="L457" s="202"/>
      <c r="M457" s="203"/>
      <c r="N457" s="204"/>
      <c r="O457" s="204"/>
      <c r="P457" s="205">
        <f>SUM(P458:P459)</f>
        <v>0</v>
      </c>
      <c r="Q457" s="204"/>
      <c r="R457" s="205">
        <f>SUM(R458:R459)</f>
        <v>0</v>
      </c>
      <c r="S457" s="204"/>
      <c r="T457" s="206">
        <f>SUM(T458:T459)</f>
        <v>0</v>
      </c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R457" s="207" t="s">
        <v>153</v>
      </c>
      <c r="AT457" s="208" t="s">
        <v>81</v>
      </c>
      <c r="AU457" s="208" t="s">
        <v>82</v>
      </c>
      <c r="AY457" s="207" t="s">
        <v>154</v>
      </c>
      <c r="BK457" s="209">
        <f>SUM(BK458:BK459)</f>
        <v>0</v>
      </c>
    </row>
    <row r="458" spans="1:65" s="2" customFormat="1" ht="37.8" customHeight="1">
      <c r="A458" s="37"/>
      <c r="B458" s="38"/>
      <c r="C458" s="210" t="s">
        <v>1238</v>
      </c>
      <c r="D458" s="210" t="s">
        <v>155</v>
      </c>
      <c r="E458" s="211" t="s">
        <v>1724</v>
      </c>
      <c r="F458" s="212" t="s">
        <v>1725</v>
      </c>
      <c r="G458" s="213" t="s">
        <v>486</v>
      </c>
      <c r="H458" s="214">
        <v>1512.967</v>
      </c>
      <c r="I458" s="215"/>
      <c r="J458" s="216">
        <f>ROUND(I458*H458,2)</f>
        <v>0</v>
      </c>
      <c r="K458" s="217"/>
      <c r="L458" s="43"/>
      <c r="M458" s="218" t="s">
        <v>1</v>
      </c>
      <c r="N458" s="219" t="s">
        <v>47</v>
      </c>
      <c r="O458" s="90"/>
      <c r="P458" s="220">
        <f>O458*H458</f>
        <v>0</v>
      </c>
      <c r="Q458" s="220">
        <v>0</v>
      </c>
      <c r="R458" s="220">
        <f>Q458*H458</f>
        <v>0</v>
      </c>
      <c r="S458" s="220">
        <v>0</v>
      </c>
      <c r="T458" s="221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22" t="s">
        <v>153</v>
      </c>
      <c r="AT458" s="222" t="s">
        <v>155</v>
      </c>
      <c r="AU458" s="222" t="s">
        <v>90</v>
      </c>
      <c r="AY458" s="15" t="s">
        <v>154</v>
      </c>
      <c r="BE458" s="223">
        <f>IF(N458="základní",J458,0)</f>
        <v>0</v>
      </c>
      <c r="BF458" s="223">
        <f>IF(N458="snížená",J458,0)</f>
        <v>0</v>
      </c>
      <c r="BG458" s="223">
        <f>IF(N458="zákl. přenesená",J458,0)</f>
        <v>0</v>
      </c>
      <c r="BH458" s="223">
        <f>IF(N458="sníž. přenesená",J458,0)</f>
        <v>0</v>
      </c>
      <c r="BI458" s="223">
        <f>IF(N458="nulová",J458,0)</f>
        <v>0</v>
      </c>
      <c r="BJ458" s="15" t="s">
        <v>90</v>
      </c>
      <c r="BK458" s="223">
        <f>ROUND(I458*H458,2)</f>
        <v>0</v>
      </c>
      <c r="BL458" s="15" t="s">
        <v>153</v>
      </c>
      <c r="BM458" s="222" t="s">
        <v>2505</v>
      </c>
    </row>
    <row r="459" spans="1:65" s="2" customFormat="1" ht="49.05" customHeight="1">
      <c r="A459" s="37"/>
      <c r="B459" s="38"/>
      <c r="C459" s="210" t="s">
        <v>1242</v>
      </c>
      <c r="D459" s="210" t="s">
        <v>155</v>
      </c>
      <c r="E459" s="211" t="s">
        <v>1728</v>
      </c>
      <c r="F459" s="212" t="s">
        <v>1729</v>
      </c>
      <c r="G459" s="213" t="s">
        <v>486</v>
      </c>
      <c r="H459" s="214">
        <v>1512.967</v>
      </c>
      <c r="I459" s="215"/>
      <c r="J459" s="216">
        <f>ROUND(I459*H459,2)</f>
        <v>0</v>
      </c>
      <c r="K459" s="217"/>
      <c r="L459" s="43"/>
      <c r="M459" s="218" t="s">
        <v>1</v>
      </c>
      <c r="N459" s="219" t="s">
        <v>47</v>
      </c>
      <c r="O459" s="90"/>
      <c r="P459" s="220">
        <f>O459*H459</f>
        <v>0</v>
      </c>
      <c r="Q459" s="220">
        <v>0</v>
      </c>
      <c r="R459" s="220">
        <f>Q459*H459</f>
        <v>0</v>
      </c>
      <c r="S459" s="220">
        <v>0</v>
      </c>
      <c r="T459" s="221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22" t="s">
        <v>153</v>
      </c>
      <c r="AT459" s="222" t="s">
        <v>155</v>
      </c>
      <c r="AU459" s="222" t="s">
        <v>90</v>
      </c>
      <c r="AY459" s="15" t="s">
        <v>154</v>
      </c>
      <c r="BE459" s="223">
        <f>IF(N459="základní",J459,0)</f>
        <v>0</v>
      </c>
      <c r="BF459" s="223">
        <f>IF(N459="snížená",J459,0)</f>
        <v>0</v>
      </c>
      <c r="BG459" s="223">
        <f>IF(N459="zákl. přenesená",J459,0)</f>
        <v>0</v>
      </c>
      <c r="BH459" s="223">
        <f>IF(N459="sníž. přenesená",J459,0)</f>
        <v>0</v>
      </c>
      <c r="BI459" s="223">
        <f>IF(N459="nulová",J459,0)</f>
        <v>0</v>
      </c>
      <c r="BJ459" s="15" t="s">
        <v>90</v>
      </c>
      <c r="BK459" s="223">
        <f>ROUND(I459*H459,2)</f>
        <v>0</v>
      </c>
      <c r="BL459" s="15" t="s">
        <v>153</v>
      </c>
      <c r="BM459" s="222" t="s">
        <v>2506</v>
      </c>
    </row>
    <row r="460" spans="1:63" s="11" customFormat="1" ht="25.9" customHeight="1">
      <c r="A460" s="11"/>
      <c r="B460" s="196"/>
      <c r="C460" s="197"/>
      <c r="D460" s="198" t="s">
        <v>81</v>
      </c>
      <c r="E460" s="199" t="s">
        <v>1916</v>
      </c>
      <c r="F460" s="199" t="s">
        <v>88</v>
      </c>
      <c r="G460" s="197"/>
      <c r="H460" s="197"/>
      <c r="I460" s="200"/>
      <c r="J460" s="201">
        <f>BK460</f>
        <v>0</v>
      </c>
      <c r="K460" s="197"/>
      <c r="L460" s="202"/>
      <c r="M460" s="203"/>
      <c r="N460" s="204"/>
      <c r="O460" s="204"/>
      <c r="P460" s="205">
        <f>SUM(P461:P463)</f>
        <v>0</v>
      </c>
      <c r="Q460" s="204"/>
      <c r="R460" s="205">
        <f>SUM(R461:R463)</f>
        <v>0</v>
      </c>
      <c r="S460" s="204"/>
      <c r="T460" s="206">
        <f>SUM(T461:T463)</f>
        <v>0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R460" s="207" t="s">
        <v>153</v>
      </c>
      <c r="AT460" s="208" t="s">
        <v>81</v>
      </c>
      <c r="AU460" s="208" t="s">
        <v>82</v>
      </c>
      <c r="AY460" s="207" t="s">
        <v>154</v>
      </c>
      <c r="BK460" s="209">
        <f>SUM(BK461:BK463)</f>
        <v>0</v>
      </c>
    </row>
    <row r="461" spans="1:65" s="2" customFormat="1" ht="14.4" customHeight="1">
      <c r="A461" s="37"/>
      <c r="B461" s="38"/>
      <c r="C461" s="210" t="s">
        <v>1246</v>
      </c>
      <c r="D461" s="210" t="s">
        <v>155</v>
      </c>
      <c r="E461" s="211" t="s">
        <v>1917</v>
      </c>
      <c r="F461" s="212" t="s">
        <v>2507</v>
      </c>
      <c r="G461" s="213" t="s">
        <v>158</v>
      </c>
      <c r="H461" s="214">
        <v>1</v>
      </c>
      <c r="I461" s="215"/>
      <c r="J461" s="216">
        <f>ROUND(I461*H461,2)</f>
        <v>0</v>
      </c>
      <c r="K461" s="217"/>
      <c r="L461" s="43"/>
      <c r="M461" s="218" t="s">
        <v>1</v>
      </c>
      <c r="N461" s="219" t="s">
        <v>47</v>
      </c>
      <c r="O461" s="90"/>
      <c r="P461" s="220">
        <f>O461*H461</f>
        <v>0</v>
      </c>
      <c r="Q461" s="220">
        <v>0</v>
      </c>
      <c r="R461" s="220">
        <f>Q461*H461</f>
        <v>0</v>
      </c>
      <c r="S461" s="220">
        <v>0</v>
      </c>
      <c r="T461" s="221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2" t="s">
        <v>153</v>
      </c>
      <c r="AT461" s="222" t="s">
        <v>155</v>
      </c>
      <c r="AU461" s="222" t="s">
        <v>90</v>
      </c>
      <c r="AY461" s="15" t="s">
        <v>154</v>
      </c>
      <c r="BE461" s="223">
        <f>IF(N461="základní",J461,0)</f>
        <v>0</v>
      </c>
      <c r="BF461" s="223">
        <f>IF(N461="snížená",J461,0)</f>
        <v>0</v>
      </c>
      <c r="BG461" s="223">
        <f>IF(N461="zákl. přenesená",J461,0)</f>
        <v>0</v>
      </c>
      <c r="BH461" s="223">
        <f>IF(N461="sníž. přenesená",J461,0)</f>
        <v>0</v>
      </c>
      <c r="BI461" s="223">
        <f>IF(N461="nulová",J461,0)</f>
        <v>0</v>
      </c>
      <c r="BJ461" s="15" t="s">
        <v>90</v>
      </c>
      <c r="BK461" s="223">
        <f>ROUND(I461*H461,2)</f>
        <v>0</v>
      </c>
      <c r="BL461" s="15" t="s">
        <v>153</v>
      </c>
      <c r="BM461" s="222" t="s">
        <v>2508</v>
      </c>
    </row>
    <row r="462" spans="1:51" s="12" customFormat="1" ht="12">
      <c r="A462" s="12"/>
      <c r="B462" s="229"/>
      <c r="C462" s="230"/>
      <c r="D462" s="224" t="s">
        <v>223</v>
      </c>
      <c r="E462" s="231" t="s">
        <v>1</v>
      </c>
      <c r="F462" s="232" t="s">
        <v>2509</v>
      </c>
      <c r="G462" s="230"/>
      <c r="H462" s="231" t="s">
        <v>1</v>
      </c>
      <c r="I462" s="233"/>
      <c r="J462" s="230"/>
      <c r="K462" s="230"/>
      <c r="L462" s="234"/>
      <c r="M462" s="235"/>
      <c r="N462" s="236"/>
      <c r="O462" s="236"/>
      <c r="P462" s="236"/>
      <c r="Q462" s="236"/>
      <c r="R462" s="236"/>
      <c r="S462" s="236"/>
      <c r="T462" s="237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238" t="s">
        <v>223</v>
      </c>
      <c r="AU462" s="238" t="s">
        <v>90</v>
      </c>
      <c r="AV462" s="12" t="s">
        <v>90</v>
      </c>
      <c r="AW462" s="12" t="s">
        <v>38</v>
      </c>
      <c r="AX462" s="12" t="s">
        <v>82</v>
      </c>
      <c r="AY462" s="238" t="s">
        <v>154</v>
      </c>
    </row>
    <row r="463" spans="1:51" s="13" customFormat="1" ht="12">
      <c r="A463" s="13"/>
      <c r="B463" s="239"/>
      <c r="C463" s="240"/>
      <c r="D463" s="224" t="s">
        <v>223</v>
      </c>
      <c r="E463" s="241" t="s">
        <v>1250</v>
      </c>
      <c r="F463" s="242" t="s">
        <v>2510</v>
      </c>
      <c r="G463" s="240"/>
      <c r="H463" s="243">
        <v>1</v>
      </c>
      <c r="I463" s="244"/>
      <c r="J463" s="240"/>
      <c r="K463" s="240"/>
      <c r="L463" s="245"/>
      <c r="M463" s="268"/>
      <c r="N463" s="269"/>
      <c r="O463" s="269"/>
      <c r="P463" s="269"/>
      <c r="Q463" s="269"/>
      <c r="R463" s="269"/>
      <c r="S463" s="269"/>
      <c r="T463" s="27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223</v>
      </c>
      <c r="AU463" s="249" t="s">
        <v>90</v>
      </c>
      <c r="AV463" s="13" t="s">
        <v>162</v>
      </c>
      <c r="AW463" s="13" t="s">
        <v>38</v>
      </c>
      <c r="AX463" s="13" t="s">
        <v>90</v>
      </c>
      <c r="AY463" s="249" t="s">
        <v>154</v>
      </c>
    </row>
    <row r="464" spans="1:31" s="2" customFormat="1" ht="6.95" customHeight="1">
      <c r="A464" s="37"/>
      <c r="B464" s="65"/>
      <c r="C464" s="66"/>
      <c r="D464" s="66"/>
      <c r="E464" s="66"/>
      <c r="F464" s="66"/>
      <c r="G464" s="66"/>
      <c r="H464" s="66"/>
      <c r="I464" s="66"/>
      <c r="J464" s="66"/>
      <c r="K464" s="66"/>
      <c r="L464" s="43"/>
      <c r="M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</sheetData>
  <sheetProtection password="CC35" sheet="1" objects="1" scenarios="1" formatColumns="0" formatRows="0" autoFilter="0"/>
  <autoFilter ref="C127:K46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2511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ROUND((SUM(BE126:BE289)),2)</f>
        <v>0</v>
      </c>
      <c r="G33" s="37"/>
      <c r="H33" s="37"/>
      <c r="I33" s="154">
        <v>0.21</v>
      </c>
      <c r="J33" s="153">
        <f>ROUND(((SUM(BE126:BE289))*I33),2)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ROUND((SUM(BF126:BF289)),2)</f>
        <v>0</v>
      </c>
      <c r="G34" s="37"/>
      <c r="H34" s="37"/>
      <c r="I34" s="154">
        <v>0.15</v>
      </c>
      <c r="J34" s="153">
        <f>ROUND(((SUM(BF126:BF289))*I34),2)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ROUND((SUM(BG126:BG289)),2)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ROUND((SUM(BH126:BH289)),2)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ROUND((SUM(BI126:BI289)),2)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07.1 - Most přes Bezejmenný potok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308</v>
      </c>
      <c r="E98" s="181"/>
      <c r="F98" s="181"/>
      <c r="G98" s="181"/>
      <c r="H98" s="181"/>
      <c r="I98" s="181"/>
      <c r="J98" s="182">
        <f>J157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310</v>
      </c>
      <c r="E99" s="181"/>
      <c r="F99" s="181"/>
      <c r="G99" s="181"/>
      <c r="H99" s="181"/>
      <c r="I99" s="181"/>
      <c r="J99" s="182">
        <f>J167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311</v>
      </c>
      <c r="E100" s="181"/>
      <c r="F100" s="181"/>
      <c r="G100" s="181"/>
      <c r="H100" s="181"/>
      <c r="I100" s="181"/>
      <c r="J100" s="182">
        <f>J201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313</v>
      </c>
      <c r="E101" s="181"/>
      <c r="F101" s="181"/>
      <c r="G101" s="181"/>
      <c r="H101" s="181"/>
      <c r="I101" s="181"/>
      <c r="J101" s="182">
        <f>J222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314</v>
      </c>
      <c r="E102" s="181"/>
      <c r="F102" s="181"/>
      <c r="G102" s="181"/>
      <c r="H102" s="181"/>
      <c r="I102" s="181"/>
      <c r="J102" s="182">
        <f>J229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316</v>
      </c>
      <c r="E103" s="181"/>
      <c r="F103" s="181"/>
      <c r="G103" s="181"/>
      <c r="H103" s="181"/>
      <c r="I103" s="181"/>
      <c r="J103" s="182">
        <f>J250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318</v>
      </c>
      <c r="E104" s="181"/>
      <c r="F104" s="181"/>
      <c r="G104" s="181"/>
      <c r="H104" s="181"/>
      <c r="I104" s="181"/>
      <c r="J104" s="182">
        <f>J255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8"/>
      <c r="C105" s="179"/>
      <c r="D105" s="180" t="s">
        <v>319</v>
      </c>
      <c r="E105" s="181"/>
      <c r="F105" s="181"/>
      <c r="G105" s="181"/>
      <c r="H105" s="181"/>
      <c r="I105" s="181"/>
      <c r="J105" s="182">
        <f>J264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8"/>
      <c r="C106" s="179"/>
      <c r="D106" s="180" t="s">
        <v>320</v>
      </c>
      <c r="E106" s="181"/>
      <c r="F106" s="181"/>
      <c r="G106" s="181"/>
      <c r="H106" s="181"/>
      <c r="I106" s="181"/>
      <c r="J106" s="182">
        <f>J288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1" t="s">
        <v>138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0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73" t="str">
        <f>E7</f>
        <v>Bečva, Hranice - PPO města - oprava 01/2021</v>
      </c>
      <c r="F116" s="30"/>
      <c r="G116" s="30"/>
      <c r="H116" s="30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127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SO 07.1 - Most přes Bezejmenný potok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0" t="s">
        <v>22</v>
      </c>
      <c r="D120" s="39"/>
      <c r="E120" s="39"/>
      <c r="F120" s="25" t="str">
        <f>F12</f>
        <v xml:space="preserve"> </v>
      </c>
      <c r="G120" s="39"/>
      <c r="H120" s="39"/>
      <c r="I120" s="30" t="s">
        <v>24</v>
      </c>
      <c r="J120" s="78" t="str">
        <f>IF(J12="","",J12)</f>
        <v>5. 1. 2021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0" t="s">
        <v>30</v>
      </c>
      <c r="D122" s="39"/>
      <c r="E122" s="39"/>
      <c r="F122" s="25" t="str">
        <f>E15</f>
        <v>Povodí Moravy, s.p.</v>
      </c>
      <c r="G122" s="39"/>
      <c r="H122" s="39"/>
      <c r="I122" s="30" t="s">
        <v>36</v>
      </c>
      <c r="J122" s="35" t="str">
        <f>E21</f>
        <v>Dopravoprojekt Brno a.s.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0" t="s">
        <v>34</v>
      </c>
      <c r="D123" s="39"/>
      <c r="E123" s="39"/>
      <c r="F123" s="25" t="str">
        <f>IF(E18="","",E18)</f>
        <v>Vyplň údaj</v>
      </c>
      <c r="G123" s="39"/>
      <c r="H123" s="39"/>
      <c r="I123" s="30" t="s">
        <v>39</v>
      </c>
      <c r="J123" s="35" t="str">
        <f>E24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0" customFormat="1" ht="29.25" customHeight="1">
      <c r="A125" s="184"/>
      <c r="B125" s="185"/>
      <c r="C125" s="186" t="s">
        <v>139</v>
      </c>
      <c r="D125" s="187" t="s">
        <v>67</v>
      </c>
      <c r="E125" s="187" t="s">
        <v>63</v>
      </c>
      <c r="F125" s="187" t="s">
        <v>64</v>
      </c>
      <c r="G125" s="187" t="s">
        <v>140</v>
      </c>
      <c r="H125" s="187" t="s">
        <v>141</v>
      </c>
      <c r="I125" s="187" t="s">
        <v>142</v>
      </c>
      <c r="J125" s="188" t="s">
        <v>131</v>
      </c>
      <c r="K125" s="189" t="s">
        <v>143</v>
      </c>
      <c r="L125" s="190"/>
      <c r="M125" s="99" t="s">
        <v>1</v>
      </c>
      <c r="N125" s="100" t="s">
        <v>46</v>
      </c>
      <c r="O125" s="100" t="s">
        <v>144</v>
      </c>
      <c r="P125" s="100" t="s">
        <v>145</v>
      </c>
      <c r="Q125" s="100" t="s">
        <v>146</v>
      </c>
      <c r="R125" s="100" t="s">
        <v>147</v>
      </c>
      <c r="S125" s="100" t="s">
        <v>148</v>
      </c>
      <c r="T125" s="101" t="s">
        <v>149</v>
      </c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63" s="2" customFormat="1" ht="22.8" customHeight="1">
      <c r="A126" s="37"/>
      <c r="B126" s="38"/>
      <c r="C126" s="106" t="s">
        <v>150</v>
      </c>
      <c r="D126" s="39"/>
      <c r="E126" s="39"/>
      <c r="F126" s="39"/>
      <c r="G126" s="39"/>
      <c r="H126" s="39"/>
      <c r="I126" s="39"/>
      <c r="J126" s="191">
        <f>BK126</f>
        <v>0</v>
      </c>
      <c r="K126" s="39"/>
      <c r="L126" s="43"/>
      <c r="M126" s="102"/>
      <c r="N126" s="192"/>
      <c r="O126" s="103"/>
      <c r="P126" s="193">
        <f>P127+P157+P167+P201+P222+P229+P250+P255+P264+P288</f>
        <v>0</v>
      </c>
      <c r="Q126" s="103"/>
      <c r="R126" s="193">
        <f>R127+R157+R167+R201+R222+R229+R250+R255+R264+R288</f>
        <v>206.07124584999994</v>
      </c>
      <c r="S126" s="103"/>
      <c r="T126" s="194">
        <f>T127+T157+T167+T201+T222+T229+T250+T255+T264+T288</f>
        <v>108.6072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5" t="s">
        <v>81</v>
      </c>
      <c r="AU126" s="15" t="s">
        <v>92</v>
      </c>
      <c r="BK126" s="195">
        <f>BK127+BK157+BK167+BK201+BK222+BK229+BK250+BK255+BK264+BK288</f>
        <v>0</v>
      </c>
    </row>
    <row r="127" spans="1:63" s="11" customFormat="1" ht="25.9" customHeight="1">
      <c r="A127" s="11"/>
      <c r="B127" s="196"/>
      <c r="C127" s="197"/>
      <c r="D127" s="198" t="s">
        <v>81</v>
      </c>
      <c r="E127" s="199" t="s">
        <v>90</v>
      </c>
      <c r="F127" s="199" t="s">
        <v>321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SUM(P128:P156)</f>
        <v>0</v>
      </c>
      <c r="Q127" s="204"/>
      <c r="R127" s="205">
        <f>SUM(R128:R156)</f>
        <v>0</v>
      </c>
      <c r="S127" s="204"/>
      <c r="T127" s="206">
        <f>SUM(T128:T156)</f>
        <v>20.747999999999998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7" t="s">
        <v>153</v>
      </c>
      <c r="AT127" s="208" t="s">
        <v>81</v>
      </c>
      <c r="AU127" s="208" t="s">
        <v>82</v>
      </c>
      <c r="AY127" s="207" t="s">
        <v>154</v>
      </c>
      <c r="BK127" s="209">
        <f>SUM(BK128:BK156)</f>
        <v>0</v>
      </c>
    </row>
    <row r="128" spans="1:65" s="2" customFormat="1" ht="49.05" customHeight="1">
      <c r="A128" s="37"/>
      <c r="B128" s="38"/>
      <c r="C128" s="210" t="s">
        <v>90</v>
      </c>
      <c r="D128" s="210" t="s">
        <v>155</v>
      </c>
      <c r="E128" s="211" t="s">
        <v>2512</v>
      </c>
      <c r="F128" s="212" t="s">
        <v>2513</v>
      </c>
      <c r="G128" s="213" t="s">
        <v>324</v>
      </c>
      <c r="H128" s="214">
        <v>10.92</v>
      </c>
      <c r="I128" s="215"/>
      <c r="J128" s="216">
        <f>ROUND(I128*H128,2)</f>
        <v>0</v>
      </c>
      <c r="K128" s="217"/>
      <c r="L128" s="43"/>
      <c r="M128" s="218" t="s">
        <v>1</v>
      </c>
      <c r="N128" s="219" t="s">
        <v>47</v>
      </c>
      <c r="O128" s="90"/>
      <c r="P128" s="220">
        <f>O128*H128</f>
        <v>0</v>
      </c>
      <c r="Q128" s="220">
        <v>0</v>
      </c>
      <c r="R128" s="220">
        <f>Q128*H128</f>
        <v>0</v>
      </c>
      <c r="S128" s="220">
        <v>1.9</v>
      </c>
      <c r="T128" s="221">
        <f>S128*H128</f>
        <v>20.747999999999998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153</v>
      </c>
      <c r="AT128" s="222" t="s">
        <v>155</v>
      </c>
      <c r="AU128" s="222" t="s">
        <v>90</v>
      </c>
      <c r="AY128" s="15" t="s">
        <v>154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5" t="s">
        <v>90</v>
      </c>
      <c r="BK128" s="223">
        <f>ROUND(I128*H128,2)</f>
        <v>0</v>
      </c>
      <c r="BL128" s="15" t="s">
        <v>153</v>
      </c>
      <c r="BM128" s="222" t="s">
        <v>2514</v>
      </c>
    </row>
    <row r="129" spans="1:51" s="13" customFormat="1" ht="12">
      <c r="A129" s="13"/>
      <c r="B129" s="239"/>
      <c r="C129" s="240"/>
      <c r="D129" s="224" t="s">
        <v>223</v>
      </c>
      <c r="E129" s="241" t="s">
        <v>326</v>
      </c>
      <c r="F129" s="242" t="s">
        <v>2515</v>
      </c>
      <c r="G129" s="240"/>
      <c r="H129" s="243">
        <v>10.92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223</v>
      </c>
      <c r="AU129" s="249" t="s">
        <v>90</v>
      </c>
      <c r="AV129" s="13" t="s">
        <v>162</v>
      </c>
      <c r="AW129" s="13" t="s">
        <v>38</v>
      </c>
      <c r="AX129" s="13" t="s">
        <v>90</v>
      </c>
      <c r="AY129" s="249" t="s">
        <v>154</v>
      </c>
    </row>
    <row r="130" spans="1:65" s="2" customFormat="1" ht="37.8" customHeight="1">
      <c r="A130" s="37"/>
      <c r="B130" s="38"/>
      <c r="C130" s="210" t="s">
        <v>162</v>
      </c>
      <c r="D130" s="210" t="s">
        <v>155</v>
      </c>
      <c r="E130" s="211" t="s">
        <v>330</v>
      </c>
      <c r="F130" s="212" t="s">
        <v>331</v>
      </c>
      <c r="G130" s="213" t="s">
        <v>324</v>
      </c>
      <c r="H130" s="214">
        <v>10.92</v>
      </c>
      <c r="I130" s="215"/>
      <c r="J130" s="216">
        <f>ROUND(I130*H130,2)</f>
        <v>0</v>
      </c>
      <c r="K130" s="217"/>
      <c r="L130" s="43"/>
      <c r="M130" s="218" t="s">
        <v>1</v>
      </c>
      <c r="N130" s="219" t="s">
        <v>47</v>
      </c>
      <c r="O130" s="90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2" t="s">
        <v>153</v>
      </c>
      <c r="AT130" s="222" t="s">
        <v>155</v>
      </c>
      <c r="AU130" s="222" t="s">
        <v>90</v>
      </c>
      <c r="AY130" s="15" t="s">
        <v>154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5" t="s">
        <v>90</v>
      </c>
      <c r="BK130" s="223">
        <f>ROUND(I130*H130,2)</f>
        <v>0</v>
      </c>
      <c r="BL130" s="15" t="s">
        <v>153</v>
      </c>
      <c r="BM130" s="222" t="s">
        <v>2516</v>
      </c>
    </row>
    <row r="131" spans="1:51" s="13" customFormat="1" ht="12">
      <c r="A131" s="13"/>
      <c r="B131" s="239"/>
      <c r="C131" s="240"/>
      <c r="D131" s="224" t="s">
        <v>223</v>
      </c>
      <c r="E131" s="241" t="s">
        <v>334</v>
      </c>
      <c r="F131" s="242" t="s">
        <v>2517</v>
      </c>
      <c r="G131" s="240"/>
      <c r="H131" s="243">
        <v>10.92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223</v>
      </c>
      <c r="AU131" s="249" t="s">
        <v>90</v>
      </c>
      <c r="AV131" s="13" t="s">
        <v>162</v>
      </c>
      <c r="AW131" s="13" t="s">
        <v>38</v>
      </c>
      <c r="AX131" s="13" t="s">
        <v>90</v>
      </c>
      <c r="AY131" s="249" t="s">
        <v>154</v>
      </c>
    </row>
    <row r="132" spans="1:65" s="2" customFormat="1" ht="49.05" customHeight="1">
      <c r="A132" s="37"/>
      <c r="B132" s="38"/>
      <c r="C132" s="210" t="s">
        <v>167</v>
      </c>
      <c r="D132" s="210" t="s">
        <v>155</v>
      </c>
      <c r="E132" s="211" t="s">
        <v>2518</v>
      </c>
      <c r="F132" s="212" t="s">
        <v>2519</v>
      </c>
      <c r="G132" s="213" t="s">
        <v>324</v>
      </c>
      <c r="H132" s="214">
        <v>10.92</v>
      </c>
      <c r="I132" s="215"/>
      <c r="J132" s="216">
        <f>ROUND(I132*H132,2)</f>
        <v>0</v>
      </c>
      <c r="K132" s="217"/>
      <c r="L132" s="43"/>
      <c r="M132" s="218" t="s">
        <v>1</v>
      </c>
      <c r="N132" s="219" t="s">
        <v>47</v>
      </c>
      <c r="O132" s="90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153</v>
      </c>
      <c r="AT132" s="222" t="s">
        <v>155</v>
      </c>
      <c r="AU132" s="222" t="s">
        <v>90</v>
      </c>
      <c r="AY132" s="15" t="s">
        <v>154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90</v>
      </c>
      <c r="BK132" s="223">
        <f>ROUND(I132*H132,2)</f>
        <v>0</v>
      </c>
      <c r="BL132" s="15" t="s">
        <v>153</v>
      </c>
      <c r="BM132" s="222" t="s">
        <v>2520</v>
      </c>
    </row>
    <row r="133" spans="1:65" s="2" customFormat="1" ht="24.15" customHeight="1">
      <c r="A133" s="37"/>
      <c r="B133" s="38"/>
      <c r="C133" s="210" t="s">
        <v>153</v>
      </c>
      <c r="D133" s="210" t="s">
        <v>155</v>
      </c>
      <c r="E133" s="211" t="s">
        <v>341</v>
      </c>
      <c r="F133" s="212" t="s">
        <v>342</v>
      </c>
      <c r="G133" s="213" t="s">
        <v>343</v>
      </c>
      <c r="H133" s="214">
        <v>150</v>
      </c>
      <c r="I133" s="215"/>
      <c r="J133" s="216">
        <f>ROUND(I133*H133,2)</f>
        <v>0</v>
      </c>
      <c r="K133" s="217"/>
      <c r="L133" s="43"/>
      <c r="M133" s="218" t="s">
        <v>1</v>
      </c>
      <c r="N133" s="219" t="s">
        <v>47</v>
      </c>
      <c r="O133" s="90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2" t="s">
        <v>153</v>
      </c>
      <c r="AT133" s="222" t="s">
        <v>155</v>
      </c>
      <c r="AU133" s="222" t="s">
        <v>90</v>
      </c>
      <c r="AY133" s="15" t="s">
        <v>154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5" t="s">
        <v>90</v>
      </c>
      <c r="BK133" s="223">
        <f>ROUND(I133*H133,2)</f>
        <v>0</v>
      </c>
      <c r="BL133" s="15" t="s">
        <v>153</v>
      </c>
      <c r="BM133" s="222" t="s">
        <v>2521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345</v>
      </c>
      <c r="F134" s="242" t="s">
        <v>2522</v>
      </c>
      <c r="G134" s="240"/>
      <c r="H134" s="243">
        <v>150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5" s="2" customFormat="1" ht="37.8" customHeight="1">
      <c r="A135" s="37"/>
      <c r="B135" s="38"/>
      <c r="C135" s="210" t="s">
        <v>176</v>
      </c>
      <c r="D135" s="210" t="s">
        <v>155</v>
      </c>
      <c r="E135" s="211" t="s">
        <v>347</v>
      </c>
      <c r="F135" s="212" t="s">
        <v>348</v>
      </c>
      <c r="G135" s="213" t="s">
        <v>349</v>
      </c>
      <c r="H135" s="214">
        <v>15</v>
      </c>
      <c r="I135" s="215"/>
      <c r="J135" s="216">
        <f>ROUND(I135*H135,2)</f>
        <v>0</v>
      </c>
      <c r="K135" s="217"/>
      <c r="L135" s="43"/>
      <c r="M135" s="218" t="s">
        <v>1</v>
      </c>
      <c r="N135" s="219" t="s">
        <v>47</v>
      </c>
      <c r="O135" s="90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2" t="s">
        <v>153</v>
      </c>
      <c r="AT135" s="222" t="s">
        <v>155</v>
      </c>
      <c r="AU135" s="222" t="s">
        <v>90</v>
      </c>
      <c r="AY135" s="15" t="s">
        <v>154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90</v>
      </c>
      <c r="BK135" s="223">
        <f>ROUND(I135*H135,2)</f>
        <v>0</v>
      </c>
      <c r="BL135" s="15" t="s">
        <v>153</v>
      </c>
      <c r="BM135" s="222" t="s">
        <v>2523</v>
      </c>
    </row>
    <row r="136" spans="1:65" s="2" customFormat="1" ht="49.05" customHeight="1">
      <c r="A136" s="37"/>
      <c r="B136" s="38"/>
      <c r="C136" s="210" t="s">
        <v>181</v>
      </c>
      <c r="D136" s="210" t="s">
        <v>155</v>
      </c>
      <c r="E136" s="211" t="s">
        <v>2524</v>
      </c>
      <c r="F136" s="212" t="s">
        <v>2525</v>
      </c>
      <c r="G136" s="213" t="s">
        <v>324</v>
      </c>
      <c r="H136" s="214">
        <v>8.8</v>
      </c>
      <c r="I136" s="215"/>
      <c r="J136" s="216">
        <f>ROUND(I136*H136,2)</f>
        <v>0</v>
      </c>
      <c r="K136" s="217"/>
      <c r="L136" s="43"/>
      <c r="M136" s="218" t="s">
        <v>1</v>
      </c>
      <c r="N136" s="219" t="s">
        <v>47</v>
      </c>
      <c r="O136" s="90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153</v>
      </c>
      <c r="AT136" s="222" t="s">
        <v>155</v>
      </c>
      <c r="AU136" s="222" t="s">
        <v>90</v>
      </c>
      <c r="AY136" s="15" t="s">
        <v>154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5" t="s">
        <v>90</v>
      </c>
      <c r="BK136" s="223">
        <f>ROUND(I136*H136,2)</f>
        <v>0</v>
      </c>
      <c r="BL136" s="15" t="s">
        <v>153</v>
      </c>
      <c r="BM136" s="222" t="s">
        <v>2526</v>
      </c>
    </row>
    <row r="137" spans="1:51" s="13" customFormat="1" ht="12">
      <c r="A137" s="13"/>
      <c r="B137" s="239"/>
      <c r="C137" s="240"/>
      <c r="D137" s="224" t="s">
        <v>223</v>
      </c>
      <c r="E137" s="241" t="s">
        <v>356</v>
      </c>
      <c r="F137" s="242" t="s">
        <v>2527</v>
      </c>
      <c r="G137" s="240"/>
      <c r="H137" s="243">
        <v>8.8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223</v>
      </c>
      <c r="AU137" s="249" t="s">
        <v>90</v>
      </c>
      <c r="AV137" s="13" t="s">
        <v>162</v>
      </c>
      <c r="AW137" s="13" t="s">
        <v>38</v>
      </c>
      <c r="AX137" s="13" t="s">
        <v>90</v>
      </c>
      <c r="AY137" s="249" t="s">
        <v>154</v>
      </c>
    </row>
    <row r="138" spans="1:65" s="2" customFormat="1" ht="37.8" customHeight="1">
      <c r="A138" s="37"/>
      <c r="B138" s="38"/>
      <c r="C138" s="210" t="s">
        <v>185</v>
      </c>
      <c r="D138" s="210" t="s">
        <v>155</v>
      </c>
      <c r="E138" s="211" t="s">
        <v>2528</v>
      </c>
      <c r="F138" s="212" t="s">
        <v>2529</v>
      </c>
      <c r="G138" s="213" t="s">
        <v>324</v>
      </c>
      <c r="H138" s="214">
        <v>246.245</v>
      </c>
      <c r="I138" s="215"/>
      <c r="J138" s="216">
        <f>ROUND(I138*H138,2)</f>
        <v>0</v>
      </c>
      <c r="K138" s="217"/>
      <c r="L138" s="43"/>
      <c r="M138" s="218" t="s">
        <v>1</v>
      </c>
      <c r="N138" s="219" t="s">
        <v>47</v>
      </c>
      <c r="O138" s="90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2" t="s">
        <v>153</v>
      </c>
      <c r="AT138" s="222" t="s">
        <v>155</v>
      </c>
      <c r="AU138" s="222" t="s">
        <v>90</v>
      </c>
      <c r="AY138" s="15" t="s">
        <v>154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5" t="s">
        <v>90</v>
      </c>
      <c r="BK138" s="223">
        <f>ROUND(I138*H138,2)</f>
        <v>0</v>
      </c>
      <c r="BL138" s="15" t="s">
        <v>153</v>
      </c>
      <c r="BM138" s="222" t="s">
        <v>2530</v>
      </c>
    </row>
    <row r="139" spans="1:51" s="13" customFormat="1" ht="12">
      <c r="A139" s="13"/>
      <c r="B139" s="239"/>
      <c r="C139" s="240"/>
      <c r="D139" s="224" t="s">
        <v>223</v>
      </c>
      <c r="E139" s="241" t="s">
        <v>365</v>
      </c>
      <c r="F139" s="242" t="s">
        <v>2531</v>
      </c>
      <c r="G139" s="240"/>
      <c r="H139" s="243">
        <v>265.965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223</v>
      </c>
      <c r="AU139" s="249" t="s">
        <v>90</v>
      </c>
      <c r="AV139" s="13" t="s">
        <v>162</v>
      </c>
      <c r="AW139" s="13" t="s">
        <v>38</v>
      </c>
      <c r="AX139" s="13" t="s">
        <v>82</v>
      </c>
      <c r="AY139" s="249" t="s">
        <v>154</v>
      </c>
    </row>
    <row r="140" spans="1:51" s="13" customFormat="1" ht="12">
      <c r="A140" s="13"/>
      <c r="B140" s="239"/>
      <c r="C140" s="240"/>
      <c r="D140" s="224" t="s">
        <v>223</v>
      </c>
      <c r="E140" s="241" t="s">
        <v>1786</v>
      </c>
      <c r="F140" s="242" t="s">
        <v>2532</v>
      </c>
      <c r="G140" s="240"/>
      <c r="H140" s="243">
        <v>-19.72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223</v>
      </c>
      <c r="AU140" s="249" t="s">
        <v>90</v>
      </c>
      <c r="AV140" s="13" t="s">
        <v>162</v>
      </c>
      <c r="AW140" s="13" t="s">
        <v>38</v>
      </c>
      <c r="AX140" s="13" t="s">
        <v>82</v>
      </c>
      <c r="AY140" s="249" t="s">
        <v>154</v>
      </c>
    </row>
    <row r="141" spans="1:51" s="13" customFormat="1" ht="12">
      <c r="A141" s="13"/>
      <c r="B141" s="239"/>
      <c r="C141" s="240"/>
      <c r="D141" s="224" t="s">
        <v>223</v>
      </c>
      <c r="E141" s="241" t="s">
        <v>2533</v>
      </c>
      <c r="F141" s="242" t="s">
        <v>2534</v>
      </c>
      <c r="G141" s="240"/>
      <c r="H141" s="243">
        <v>246.245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223</v>
      </c>
      <c r="AU141" s="249" t="s">
        <v>90</v>
      </c>
      <c r="AV141" s="13" t="s">
        <v>162</v>
      </c>
      <c r="AW141" s="13" t="s">
        <v>38</v>
      </c>
      <c r="AX141" s="13" t="s">
        <v>90</v>
      </c>
      <c r="AY141" s="249" t="s">
        <v>154</v>
      </c>
    </row>
    <row r="142" spans="1:65" s="2" customFormat="1" ht="37.8" customHeight="1">
      <c r="A142" s="37"/>
      <c r="B142" s="38"/>
      <c r="C142" s="210" t="s">
        <v>192</v>
      </c>
      <c r="D142" s="210" t="s">
        <v>155</v>
      </c>
      <c r="E142" s="211" t="s">
        <v>371</v>
      </c>
      <c r="F142" s="212" t="s">
        <v>372</v>
      </c>
      <c r="G142" s="213" t="s">
        <v>324</v>
      </c>
      <c r="H142" s="214">
        <v>172.372</v>
      </c>
      <c r="I142" s="215"/>
      <c r="J142" s="216">
        <f>ROUND(I142*H142,2)</f>
        <v>0</v>
      </c>
      <c r="K142" s="217"/>
      <c r="L142" s="43"/>
      <c r="M142" s="218" t="s">
        <v>1</v>
      </c>
      <c r="N142" s="219" t="s">
        <v>47</v>
      </c>
      <c r="O142" s="90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2" t="s">
        <v>153</v>
      </c>
      <c r="AT142" s="222" t="s">
        <v>155</v>
      </c>
      <c r="AU142" s="222" t="s">
        <v>90</v>
      </c>
      <c r="AY142" s="15" t="s">
        <v>154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5" t="s">
        <v>90</v>
      </c>
      <c r="BK142" s="223">
        <f>ROUND(I142*H142,2)</f>
        <v>0</v>
      </c>
      <c r="BL142" s="15" t="s">
        <v>153</v>
      </c>
      <c r="BM142" s="222" t="s">
        <v>2535</v>
      </c>
    </row>
    <row r="143" spans="1:51" s="13" customFormat="1" ht="12">
      <c r="A143" s="13"/>
      <c r="B143" s="239"/>
      <c r="C143" s="240"/>
      <c r="D143" s="224" t="s">
        <v>223</v>
      </c>
      <c r="E143" s="241" t="s">
        <v>1788</v>
      </c>
      <c r="F143" s="242" t="s">
        <v>2536</v>
      </c>
      <c r="G143" s="240"/>
      <c r="H143" s="243">
        <v>172.372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223</v>
      </c>
      <c r="AU143" s="249" t="s">
        <v>90</v>
      </c>
      <c r="AV143" s="13" t="s">
        <v>162</v>
      </c>
      <c r="AW143" s="13" t="s">
        <v>38</v>
      </c>
      <c r="AX143" s="13" t="s">
        <v>90</v>
      </c>
      <c r="AY143" s="249" t="s">
        <v>154</v>
      </c>
    </row>
    <row r="144" spans="1:65" s="2" customFormat="1" ht="49.05" customHeight="1">
      <c r="A144" s="37"/>
      <c r="B144" s="38"/>
      <c r="C144" s="210" t="s">
        <v>197</v>
      </c>
      <c r="D144" s="210" t="s">
        <v>155</v>
      </c>
      <c r="E144" s="211" t="s">
        <v>420</v>
      </c>
      <c r="F144" s="212" t="s">
        <v>421</v>
      </c>
      <c r="G144" s="213" t="s">
        <v>324</v>
      </c>
      <c r="H144" s="214">
        <v>70.584</v>
      </c>
      <c r="I144" s="215"/>
      <c r="J144" s="216">
        <f>ROUND(I144*H144,2)</f>
        <v>0</v>
      </c>
      <c r="K144" s="217"/>
      <c r="L144" s="43"/>
      <c r="M144" s="218" t="s">
        <v>1</v>
      </c>
      <c r="N144" s="219" t="s">
        <v>47</v>
      </c>
      <c r="O144" s="90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2" t="s">
        <v>153</v>
      </c>
      <c r="AT144" s="222" t="s">
        <v>155</v>
      </c>
      <c r="AU144" s="222" t="s">
        <v>90</v>
      </c>
      <c r="AY144" s="15" t="s">
        <v>154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90</v>
      </c>
      <c r="BK144" s="223">
        <f>ROUND(I144*H144,2)</f>
        <v>0</v>
      </c>
      <c r="BL144" s="15" t="s">
        <v>153</v>
      </c>
      <c r="BM144" s="222" t="s">
        <v>2537</v>
      </c>
    </row>
    <row r="145" spans="1:51" s="13" customFormat="1" ht="12">
      <c r="A145" s="13"/>
      <c r="B145" s="239"/>
      <c r="C145" s="240"/>
      <c r="D145" s="224" t="s">
        <v>223</v>
      </c>
      <c r="E145" s="241" t="s">
        <v>375</v>
      </c>
      <c r="F145" s="242" t="s">
        <v>2538</v>
      </c>
      <c r="G145" s="240"/>
      <c r="H145" s="243">
        <v>70.584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223</v>
      </c>
      <c r="AU145" s="249" t="s">
        <v>90</v>
      </c>
      <c r="AV145" s="13" t="s">
        <v>162</v>
      </c>
      <c r="AW145" s="13" t="s">
        <v>38</v>
      </c>
      <c r="AX145" s="13" t="s">
        <v>90</v>
      </c>
      <c r="AY145" s="249" t="s">
        <v>154</v>
      </c>
    </row>
    <row r="146" spans="1:65" s="2" customFormat="1" ht="49.05" customHeight="1">
      <c r="A146" s="37"/>
      <c r="B146" s="38"/>
      <c r="C146" s="210" t="s">
        <v>201</v>
      </c>
      <c r="D146" s="210" t="s">
        <v>155</v>
      </c>
      <c r="E146" s="211" t="s">
        <v>447</v>
      </c>
      <c r="F146" s="212" t="s">
        <v>448</v>
      </c>
      <c r="G146" s="213" t="s">
        <v>324</v>
      </c>
      <c r="H146" s="214">
        <v>8.8</v>
      </c>
      <c r="I146" s="215"/>
      <c r="J146" s="216">
        <f>ROUND(I146*H146,2)</f>
        <v>0</v>
      </c>
      <c r="K146" s="217"/>
      <c r="L146" s="43"/>
      <c r="M146" s="218" t="s">
        <v>1</v>
      </c>
      <c r="N146" s="219" t="s">
        <v>47</v>
      </c>
      <c r="O146" s="90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2" t="s">
        <v>153</v>
      </c>
      <c r="AT146" s="222" t="s">
        <v>155</v>
      </c>
      <c r="AU146" s="222" t="s">
        <v>90</v>
      </c>
      <c r="AY146" s="15" t="s">
        <v>154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5" t="s">
        <v>90</v>
      </c>
      <c r="BK146" s="223">
        <f>ROUND(I146*H146,2)</f>
        <v>0</v>
      </c>
      <c r="BL146" s="15" t="s">
        <v>153</v>
      </c>
      <c r="BM146" s="222" t="s">
        <v>2539</v>
      </c>
    </row>
    <row r="147" spans="1:51" s="13" customFormat="1" ht="12">
      <c r="A147" s="13"/>
      <c r="B147" s="239"/>
      <c r="C147" s="240"/>
      <c r="D147" s="224" t="s">
        <v>223</v>
      </c>
      <c r="E147" s="241" t="s">
        <v>381</v>
      </c>
      <c r="F147" s="242" t="s">
        <v>2540</v>
      </c>
      <c r="G147" s="240"/>
      <c r="H147" s="243">
        <v>8.8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223</v>
      </c>
      <c r="AU147" s="249" t="s">
        <v>90</v>
      </c>
      <c r="AV147" s="13" t="s">
        <v>162</v>
      </c>
      <c r="AW147" s="13" t="s">
        <v>38</v>
      </c>
      <c r="AX147" s="13" t="s">
        <v>90</v>
      </c>
      <c r="AY147" s="249" t="s">
        <v>154</v>
      </c>
    </row>
    <row r="148" spans="1:65" s="2" customFormat="1" ht="14.4" customHeight="1">
      <c r="A148" s="37"/>
      <c r="B148" s="38"/>
      <c r="C148" s="210" t="s">
        <v>207</v>
      </c>
      <c r="D148" s="210" t="s">
        <v>155</v>
      </c>
      <c r="E148" s="211" t="s">
        <v>470</v>
      </c>
      <c r="F148" s="212" t="s">
        <v>471</v>
      </c>
      <c r="G148" s="213" t="s">
        <v>324</v>
      </c>
      <c r="H148" s="214">
        <v>70.584</v>
      </c>
      <c r="I148" s="215"/>
      <c r="J148" s="216">
        <f>ROUND(I148*H148,2)</f>
        <v>0</v>
      </c>
      <c r="K148" s="217"/>
      <c r="L148" s="43"/>
      <c r="M148" s="218" t="s">
        <v>1</v>
      </c>
      <c r="N148" s="219" t="s">
        <v>47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153</v>
      </c>
      <c r="AT148" s="222" t="s">
        <v>155</v>
      </c>
      <c r="AU148" s="222" t="s">
        <v>90</v>
      </c>
      <c r="AY148" s="15" t="s">
        <v>154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5" t="s">
        <v>90</v>
      </c>
      <c r="BK148" s="223">
        <f>ROUND(I148*H148,2)</f>
        <v>0</v>
      </c>
      <c r="BL148" s="15" t="s">
        <v>153</v>
      </c>
      <c r="BM148" s="222" t="s">
        <v>2541</v>
      </c>
    </row>
    <row r="149" spans="1:51" s="13" customFormat="1" ht="12">
      <c r="A149" s="13"/>
      <c r="B149" s="239"/>
      <c r="C149" s="240"/>
      <c r="D149" s="224" t="s">
        <v>223</v>
      </c>
      <c r="E149" s="241" t="s">
        <v>389</v>
      </c>
      <c r="F149" s="242" t="s">
        <v>2542</v>
      </c>
      <c r="G149" s="240"/>
      <c r="H149" s="243">
        <v>70.584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223</v>
      </c>
      <c r="AU149" s="249" t="s">
        <v>90</v>
      </c>
      <c r="AV149" s="13" t="s">
        <v>162</v>
      </c>
      <c r="AW149" s="13" t="s">
        <v>38</v>
      </c>
      <c r="AX149" s="13" t="s">
        <v>90</v>
      </c>
      <c r="AY149" s="249" t="s">
        <v>154</v>
      </c>
    </row>
    <row r="150" spans="1:65" s="2" customFormat="1" ht="37.8" customHeight="1">
      <c r="A150" s="37"/>
      <c r="B150" s="38"/>
      <c r="C150" s="210" t="s">
        <v>212</v>
      </c>
      <c r="D150" s="210" t="s">
        <v>155</v>
      </c>
      <c r="E150" s="211" t="s">
        <v>484</v>
      </c>
      <c r="F150" s="212" t="s">
        <v>485</v>
      </c>
      <c r="G150" s="213" t="s">
        <v>486</v>
      </c>
      <c r="H150" s="214">
        <v>134.11</v>
      </c>
      <c r="I150" s="215"/>
      <c r="J150" s="216">
        <f>ROUND(I150*H150,2)</f>
        <v>0</v>
      </c>
      <c r="K150" s="217"/>
      <c r="L150" s="43"/>
      <c r="M150" s="218" t="s">
        <v>1</v>
      </c>
      <c r="N150" s="219" t="s">
        <v>47</v>
      </c>
      <c r="O150" s="90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2" t="s">
        <v>153</v>
      </c>
      <c r="AT150" s="222" t="s">
        <v>155</v>
      </c>
      <c r="AU150" s="222" t="s">
        <v>90</v>
      </c>
      <c r="AY150" s="15" t="s">
        <v>154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5" t="s">
        <v>90</v>
      </c>
      <c r="BK150" s="223">
        <f>ROUND(I150*H150,2)</f>
        <v>0</v>
      </c>
      <c r="BL150" s="15" t="s">
        <v>153</v>
      </c>
      <c r="BM150" s="222" t="s">
        <v>2543</v>
      </c>
    </row>
    <row r="151" spans="1:51" s="13" customFormat="1" ht="12">
      <c r="A151" s="13"/>
      <c r="B151" s="239"/>
      <c r="C151" s="240"/>
      <c r="D151" s="224" t="s">
        <v>223</v>
      </c>
      <c r="E151" s="241" t="s">
        <v>395</v>
      </c>
      <c r="F151" s="242" t="s">
        <v>2544</v>
      </c>
      <c r="G151" s="240"/>
      <c r="H151" s="243">
        <v>134.11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223</v>
      </c>
      <c r="AU151" s="249" t="s">
        <v>90</v>
      </c>
      <c r="AV151" s="13" t="s">
        <v>162</v>
      </c>
      <c r="AW151" s="13" t="s">
        <v>38</v>
      </c>
      <c r="AX151" s="13" t="s">
        <v>82</v>
      </c>
      <c r="AY151" s="249" t="s">
        <v>154</v>
      </c>
    </row>
    <row r="152" spans="1:51" s="13" customFormat="1" ht="12">
      <c r="A152" s="13"/>
      <c r="B152" s="239"/>
      <c r="C152" s="240"/>
      <c r="D152" s="224" t="s">
        <v>223</v>
      </c>
      <c r="E152" s="241" t="s">
        <v>397</v>
      </c>
      <c r="F152" s="242" t="s">
        <v>2545</v>
      </c>
      <c r="G152" s="240"/>
      <c r="H152" s="243">
        <v>134.11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223</v>
      </c>
      <c r="AU152" s="249" t="s">
        <v>90</v>
      </c>
      <c r="AV152" s="13" t="s">
        <v>162</v>
      </c>
      <c r="AW152" s="13" t="s">
        <v>38</v>
      </c>
      <c r="AX152" s="13" t="s">
        <v>90</v>
      </c>
      <c r="AY152" s="249" t="s">
        <v>154</v>
      </c>
    </row>
    <row r="153" spans="1:65" s="2" customFormat="1" ht="37.8" customHeight="1">
      <c r="A153" s="37"/>
      <c r="B153" s="38"/>
      <c r="C153" s="210" t="s">
        <v>217</v>
      </c>
      <c r="D153" s="210" t="s">
        <v>155</v>
      </c>
      <c r="E153" s="211" t="s">
        <v>491</v>
      </c>
      <c r="F153" s="212" t="s">
        <v>492</v>
      </c>
      <c r="G153" s="213" t="s">
        <v>324</v>
      </c>
      <c r="H153" s="214">
        <v>175.661</v>
      </c>
      <c r="I153" s="215"/>
      <c r="J153" s="216">
        <f>ROUND(I153*H153,2)</f>
        <v>0</v>
      </c>
      <c r="K153" s="217"/>
      <c r="L153" s="43"/>
      <c r="M153" s="218" t="s">
        <v>1</v>
      </c>
      <c r="N153" s="219" t="s">
        <v>47</v>
      </c>
      <c r="O153" s="90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2" t="s">
        <v>153</v>
      </c>
      <c r="AT153" s="222" t="s">
        <v>155</v>
      </c>
      <c r="AU153" s="222" t="s">
        <v>90</v>
      </c>
      <c r="AY153" s="15" t="s">
        <v>154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5" t="s">
        <v>90</v>
      </c>
      <c r="BK153" s="223">
        <f>ROUND(I153*H153,2)</f>
        <v>0</v>
      </c>
      <c r="BL153" s="15" t="s">
        <v>153</v>
      </c>
      <c r="BM153" s="222" t="s">
        <v>2546</v>
      </c>
    </row>
    <row r="154" spans="1:51" s="13" customFormat="1" ht="12">
      <c r="A154" s="13"/>
      <c r="B154" s="239"/>
      <c r="C154" s="240"/>
      <c r="D154" s="224" t="s">
        <v>223</v>
      </c>
      <c r="E154" s="241" t="s">
        <v>225</v>
      </c>
      <c r="F154" s="242" t="s">
        <v>2547</v>
      </c>
      <c r="G154" s="240"/>
      <c r="H154" s="243">
        <v>246.245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223</v>
      </c>
      <c r="AU154" s="249" t="s">
        <v>90</v>
      </c>
      <c r="AV154" s="13" t="s">
        <v>162</v>
      </c>
      <c r="AW154" s="13" t="s">
        <v>38</v>
      </c>
      <c r="AX154" s="13" t="s">
        <v>82</v>
      </c>
      <c r="AY154" s="249" t="s">
        <v>154</v>
      </c>
    </row>
    <row r="155" spans="1:51" s="13" customFormat="1" ht="12">
      <c r="A155" s="13"/>
      <c r="B155" s="239"/>
      <c r="C155" s="240"/>
      <c r="D155" s="224" t="s">
        <v>223</v>
      </c>
      <c r="E155" s="241" t="s">
        <v>1984</v>
      </c>
      <c r="F155" s="242" t="s">
        <v>2548</v>
      </c>
      <c r="G155" s="240"/>
      <c r="H155" s="243">
        <v>-70.584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223</v>
      </c>
      <c r="AU155" s="249" t="s">
        <v>90</v>
      </c>
      <c r="AV155" s="13" t="s">
        <v>162</v>
      </c>
      <c r="AW155" s="13" t="s">
        <v>38</v>
      </c>
      <c r="AX155" s="13" t="s">
        <v>82</v>
      </c>
      <c r="AY155" s="249" t="s">
        <v>154</v>
      </c>
    </row>
    <row r="156" spans="1:51" s="13" customFormat="1" ht="12">
      <c r="A156" s="13"/>
      <c r="B156" s="239"/>
      <c r="C156" s="240"/>
      <c r="D156" s="224" t="s">
        <v>223</v>
      </c>
      <c r="E156" s="241" t="s">
        <v>2549</v>
      </c>
      <c r="F156" s="242" t="s">
        <v>2550</v>
      </c>
      <c r="G156" s="240"/>
      <c r="H156" s="243">
        <v>175.661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223</v>
      </c>
      <c r="AU156" s="249" t="s">
        <v>90</v>
      </c>
      <c r="AV156" s="13" t="s">
        <v>162</v>
      </c>
      <c r="AW156" s="13" t="s">
        <v>38</v>
      </c>
      <c r="AX156" s="13" t="s">
        <v>90</v>
      </c>
      <c r="AY156" s="249" t="s">
        <v>154</v>
      </c>
    </row>
    <row r="157" spans="1:63" s="11" customFormat="1" ht="25.9" customHeight="1">
      <c r="A157" s="11"/>
      <c r="B157" s="196"/>
      <c r="C157" s="197"/>
      <c r="D157" s="198" t="s">
        <v>81</v>
      </c>
      <c r="E157" s="199" t="s">
        <v>162</v>
      </c>
      <c r="F157" s="199" t="s">
        <v>563</v>
      </c>
      <c r="G157" s="197"/>
      <c r="H157" s="197"/>
      <c r="I157" s="200"/>
      <c r="J157" s="201">
        <f>BK157</f>
        <v>0</v>
      </c>
      <c r="K157" s="197"/>
      <c r="L157" s="202"/>
      <c r="M157" s="203"/>
      <c r="N157" s="204"/>
      <c r="O157" s="204"/>
      <c r="P157" s="205">
        <f>SUM(P158:P166)</f>
        <v>0</v>
      </c>
      <c r="Q157" s="204"/>
      <c r="R157" s="205">
        <f>SUM(R158:R166)</f>
        <v>34.9695552</v>
      </c>
      <c r="S157" s="204"/>
      <c r="T157" s="206">
        <f>SUM(T158:T166)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07" t="s">
        <v>153</v>
      </c>
      <c r="AT157" s="208" t="s">
        <v>81</v>
      </c>
      <c r="AU157" s="208" t="s">
        <v>82</v>
      </c>
      <c r="AY157" s="207" t="s">
        <v>154</v>
      </c>
      <c r="BK157" s="209">
        <f>SUM(BK158:BK166)</f>
        <v>0</v>
      </c>
    </row>
    <row r="158" spans="1:65" s="2" customFormat="1" ht="37.8" customHeight="1">
      <c r="A158" s="37"/>
      <c r="B158" s="38"/>
      <c r="C158" s="210" t="s">
        <v>227</v>
      </c>
      <c r="D158" s="210" t="s">
        <v>155</v>
      </c>
      <c r="E158" s="211" t="s">
        <v>600</v>
      </c>
      <c r="F158" s="212" t="s">
        <v>601</v>
      </c>
      <c r="G158" s="213" t="s">
        <v>220</v>
      </c>
      <c r="H158" s="214">
        <v>51</v>
      </c>
      <c r="I158" s="215"/>
      <c r="J158" s="216">
        <f>ROUND(I158*H158,2)</f>
        <v>0</v>
      </c>
      <c r="K158" s="217"/>
      <c r="L158" s="43"/>
      <c r="M158" s="218" t="s">
        <v>1</v>
      </c>
      <c r="N158" s="219" t="s">
        <v>47</v>
      </c>
      <c r="O158" s="90"/>
      <c r="P158" s="220">
        <f>O158*H158</f>
        <v>0</v>
      </c>
      <c r="Q158" s="220">
        <v>0</v>
      </c>
      <c r="R158" s="220">
        <f>Q158*H158</f>
        <v>0</v>
      </c>
      <c r="S158" s="220">
        <v>0</v>
      </c>
      <c r="T158" s="22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2" t="s">
        <v>153</v>
      </c>
      <c r="AT158" s="222" t="s">
        <v>155</v>
      </c>
      <c r="AU158" s="222" t="s">
        <v>90</v>
      </c>
      <c r="AY158" s="15" t="s">
        <v>154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5" t="s">
        <v>90</v>
      </c>
      <c r="BK158" s="223">
        <f>ROUND(I158*H158,2)</f>
        <v>0</v>
      </c>
      <c r="BL158" s="15" t="s">
        <v>153</v>
      </c>
      <c r="BM158" s="222" t="s">
        <v>2551</v>
      </c>
    </row>
    <row r="159" spans="1:47" s="2" customFormat="1" ht="12">
      <c r="A159" s="37"/>
      <c r="B159" s="38"/>
      <c r="C159" s="39"/>
      <c r="D159" s="224" t="s">
        <v>160</v>
      </c>
      <c r="E159" s="39"/>
      <c r="F159" s="225" t="s">
        <v>2552</v>
      </c>
      <c r="G159" s="39"/>
      <c r="H159" s="39"/>
      <c r="I159" s="226"/>
      <c r="J159" s="39"/>
      <c r="K159" s="39"/>
      <c r="L159" s="43"/>
      <c r="M159" s="227"/>
      <c r="N159" s="22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160</v>
      </c>
      <c r="AU159" s="15" t="s">
        <v>90</v>
      </c>
    </row>
    <row r="160" spans="1:51" s="13" customFormat="1" ht="12">
      <c r="A160" s="13"/>
      <c r="B160" s="239"/>
      <c r="C160" s="240"/>
      <c r="D160" s="224" t="s">
        <v>223</v>
      </c>
      <c r="E160" s="241" t="s">
        <v>233</v>
      </c>
      <c r="F160" s="242" t="s">
        <v>2553</v>
      </c>
      <c r="G160" s="240"/>
      <c r="H160" s="243">
        <v>51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223</v>
      </c>
      <c r="AU160" s="249" t="s">
        <v>90</v>
      </c>
      <c r="AV160" s="13" t="s">
        <v>162</v>
      </c>
      <c r="AW160" s="13" t="s">
        <v>38</v>
      </c>
      <c r="AX160" s="13" t="s">
        <v>90</v>
      </c>
      <c r="AY160" s="249" t="s">
        <v>154</v>
      </c>
    </row>
    <row r="161" spans="1:65" s="2" customFormat="1" ht="37.8" customHeight="1">
      <c r="A161" s="37"/>
      <c r="B161" s="38"/>
      <c r="C161" s="210" t="s">
        <v>8</v>
      </c>
      <c r="D161" s="210" t="s">
        <v>155</v>
      </c>
      <c r="E161" s="211" t="s">
        <v>2554</v>
      </c>
      <c r="F161" s="212" t="s">
        <v>2555</v>
      </c>
      <c r="G161" s="213" t="s">
        <v>324</v>
      </c>
      <c r="H161" s="214">
        <v>13.776</v>
      </c>
      <c r="I161" s="215"/>
      <c r="J161" s="216">
        <f>ROUND(I161*H161,2)</f>
        <v>0</v>
      </c>
      <c r="K161" s="217"/>
      <c r="L161" s="43"/>
      <c r="M161" s="218" t="s">
        <v>1</v>
      </c>
      <c r="N161" s="219" t="s">
        <v>47</v>
      </c>
      <c r="O161" s="90"/>
      <c r="P161" s="220">
        <f>O161*H161</f>
        <v>0</v>
      </c>
      <c r="Q161" s="220">
        <v>2.53596</v>
      </c>
      <c r="R161" s="220">
        <f>Q161*H161</f>
        <v>34.93538496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153</v>
      </c>
      <c r="AT161" s="222" t="s">
        <v>155</v>
      </c>
      <c r="AU161" s="222" t="s">
        <v>90</v>
      </c>
      <c r="AY161" s="15" t="s">
        <v>154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5" t="s">
        <v>90</v>
      </c>
      <c r="BK161" s="223">
        <f>ROUND(I161*H161,2)</f>
        <v>0</v>
      </c>
      <c r="BL161" s="15" t="s">
        <v>153</v>
      </c>
      <c r="BM161" s="222" t="s">
        <v>2556</v>
      </c>
    </row>
    <row r="162" spans="1:51" s="13" customFormat="1" ht="12">
      <c r="A162" s="13"/>
      <c r="B162" s="239"/>
      <c r="C162" s="240"/>
      <c r="D162" s="224" t="s">
        <v>223</v>
      </c>
      <c r="E162" s="241" t="s">
        <v>256</v>
      </c>
      <c r="F162" s="242" t="s">
        <v>2557</v>
      </c>
      <c r="G162" s="240"/>
      <c r="H162" s="243">
        <v>13.776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223</v>
      </c>
      <c r="AU162" s="249" t="s">
        <v>90</v>
      </c>
      <c r="AV162" s="13" t="s">
        <v>162</v>
      </c>
      <c r="AW162" s="13" t="s">
        <v>38</v>
      </c>
      <c r="AX162" s="13" t="s">
        <v>90</v>
      </c>
      <c r="AY162" s="249" t="s">
        <v>154</v>
      </c>
    </row>
    <row r="163" spans="1:65" s="2" customFormat="1" ht="24.15" customHeight="1">
      <c r="A163" s="37"/>
      <c r="B163" s="38"/>
      <c r="C163" s="210" t="s">
        <v>260</v>
      </c>
      <c r="D163" s="210" t="s">
        <v>155</v>
      </c>
      <c r="E163" s="211" t="s">
        <v>685</v>
      </c>
      <c r="F163" s="212" t="s">
        <v>686</v>
      </c>
      <c r="G163" s="213" t="s">
        <v>220</v>
      </c>
      <c r="H163" s="214">
        <v>23.088</v>
      </c>
      <c r="I163" s="215"/>
      <c r="J163" s="216">
        <f>ROUND(I163*H163,2)</f>
        <v>0</v>
      </c>
      <c r="K163" s="217"/>
      <c r="L163" s="43"/>
      <c r="M163" s="218" t="s">
        <v>1</v>
      </c>
      <c r="N163" s="219" t="s">
        <v>47</v>
      </c>
      <c r="O163" s="90"/>
      <c r="P163" s="220">
        <f>O163*H163</f>
        <v>0</v>
      </c>
      <c r="Q163" s="220">
        <v>0.00144</v>
      </c>
      <c r="R163" s="220">
        <f>Q163*H163</f>
        <v>0.03324672</v>
      </c>
      <c r="S163" s="220">
        <v>0</v>
      </c>
      <c r="T163" s="22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2" t="s">
        <v>153</v>
      </c>
      <c r="AT163" s="222" t="s">
        <v>155</v>
      </c>
      <c r="AU163" s="222" t="s">
        <v>90</v>
      </c>
      <c r="AY163" s="15" t="s">
        <v>154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5" t="s">
        <v>90</v>
      </c>
      <c r="BK163" s="223">
        <f>ROUND(I163*H163,2)</f>
        <v>0</v>
      </c>
      <c r="BL163" s="15" t="s">
        <v>153</v>
      </c>
      <c r="BM163" s="222" t="s">
        <v>2558</v>
      </c>
    </row>
    <row r="164" spans="1:51" s="13" customFormat="1" ht="12">
      <c r="A164" s="13"/>
      <c r="B164" s="239"/>
      <c r="C164" s="240"/>
      <c r="D164" s="224" t="s">
        <v>223</v>
      </c>
      <c r="E164" s="241" t="s">
        <v>418</v>
      </c>
      <c r="F164" s="242" t="s">
        <v>2559</v>
      </c>
      <c r="G164" s="240"/>
      <c r="H164" s="243">
        <v>23.088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223</v>
      </c>
      <c r="AU164" s="249" t="s">
        <v>90</v>
      </c>
      <c r="AV164" s="13" t="s">
        <v>162</v>
      </c>
      <c r="AW164" s="13" t="s">
        <v>38</v>
      </c>
      <c r="AX164" s="13" t="s">
        <v>90</v>
      </c>
      <c r="AY164" s="249" t="s">
        <v>154</v>
      </c>
    </row>
    <row r="165" spans="1:65" s="2" customFormat="1" ht="24.15" customHeight="1">
      <c r="A165" s="37"/>
      <c r="B165" s="38"/>
      <c r="C165" s="210" t="s">
        <v>265</v>
      </c>
      <c r="D165" s="210" t="s">
        <v>155</v>
      </c>
      <c r="E165" s="211" t="s">
        <v>689</v>
      </c>
      <c r="F165" s="212" t="s">
        <v>690</v>
      </c>
      <c r="G165" s="213" t="s">
        <v>220</v>
      </c>
      <c r="H165" s="214">
        <v>23.088</v>
      </c>
      <c r="I165" s="215"/>
      <c r="J165" s="216">
        <f>ROUND(I165*H165,2)</f>
        <v>0</v>
      </c>
      <c r="K165" s="217"/>
      <c r="L165" s="43"/>
      <c r="M165" s="218" t="s">
        <v>1</v>
      </c>
      <c r="N165" s="219" t="s">
        <v>47</v>
      </c>
      <c r="O165" s="90"/>
      <c r="P165" s="220">
        <f>O165*H165</f>
        <v>0</v>
      </c>
      <c r="Q165" s="220">
        <v>4E-05</v>
      </c>
      <c r="R165" s="220">
        <f>Q165*H165</f>
        <v>0.0009235200000000002</v>
      </c>
      <c r="S165" s="220">
        <v>0</v>
      </c>
      <c r="T165" s="22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2" t="s">
        <v>153</v>
      </c>
      <c r="AT165" s="222" t="s">
        <v>155</v>
      </c>
      <c r="AU165" s="222" t="s">
        <v>90</v>
      </c>
      <c r="AY165" s="15" t="s">
        <v>154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5" t="s">
        <v>90</v>
      </c>
      <c r="BK165" s="223">
        <f>ROUND(I165*H165,2)</f>
        <v>0</v>
      </c>
      <c r="BL165" s="15" t="s">
        <v>153</v>
      </c>
      <c r="BM165" s="222" t="s">
        <v>2560</v>
      </c>
    </row>
    <row r="166" spans="1:51" s="13" customFormat="1" ht="12">
      <c r="A166" s="13"/>
      <c r="B166" s="239"/>
      <c r="C166" s="240"/>
      <c r="D166" s="224" t="s">
        <v>223</v>
      </c>
      <c r="E166" s="241" t="s">
        <v>424</v>
      </c>
      <c r="F166" s="242" t="s">
        <v>2561</v>
      </c>
      <c r="G166" s="240"/>
      <c r="H166" s="243">
        <v>23.088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223</v>
      </c>
      <c r="AU166" s="249" t="s">
        <v>90</v>
      </c>
      <c r="AV166" s="13" t="s">
        <v>162</v>
      </c>
      <c r="AW166" s="13" t="s">
        <v>38</v>
      </c>
      <c r="AX166" s="13" t="s">
        <v>90</v>
      </c>
      <c r="AY166" s="249" t="s">
        <v>154</v>
      </c>
    </row>
    <row r="167" spans="1:63" s="11" customFormat="1" ht="25.9" customHeight="1">
      <c r="A167" s="11"/>
      <c r="B167" s="196"/>
      <c r="C167" s="197"/>
      <c r="D167" s="198" t="s">
        <v>81</v>
      </c>
      <c r="E167" s="199" t="s">
        <v>167</v>
      </c>
      <c r="F167" s="199" t="s">
        <v>771</v>
      </c>
      <c r="G167" s="197"/>
      <c r="H167" s="197"/>
      <c r="I167" s="200"/>
      <c r="J167" s="201">
        <f>BK167</f>
        <v>0</v>
      </c>
      <c r="K167" s="197"/>
      <c r="L167" s="202"/>
      <c r="M167" s="203"/>
      <c r="N167" s="204"/>
      <c r="O167" s="204"/>
      <c r="P167" s="205">
        <f>SUM(P168:P200)</f>
        <v>0</v>
      </c>
      <c r="Q167" s="204"/>
      <c r="R167" s="205">
        <f>SUM(R168:R200)</f>
        <v>116.21729695</v>
      </c>
      <c r="S167" s="204"/>
      <c r="T167" s="206">
        <f>SUM(T168:T200)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07" t="s">
        <v>153</v>
      </c>
      <c r="AT167" s="208" t="s">
        <v>81</v>
      </c>
      <c r="AU167" s="208" t="s">
        <v>82</v>
      </c>
      <c r="AY167" s="207" t="s">
        <v>154</v>
      </c>
      <c r="BK167" s="209">
        <f>SUM(BK168:BK200)</f>
        <v>0</v>
      </c>
    </row>
    <row r="168" spans="1:65" s="2" customFormat="1" ht="24.15" customHeight="1">
      <c r="A168" s="37"/>
      <c r="B168" s="38"/>
      <c r="C168" s="210" t="s">
        <v>270</v>
      </c>
      <c r="D168" s="210" t="s">
        <v>155</v>
      </c>
      <c r="E168" s="211" t="s">
        <v>2562</v>
      </c>
      <c r="F168" s="212" t="s">
        <v>2563</v>
      </c>
      <c r="G168" s="213" t="s">
        <v>324</v>
      </c>
      <c r="H168" s="214">
        <v>3.9</v>
      </c>
      <c r="I168" s="215"/>
      <c r="J168" s="216">
        <f>ROUND(I168*H168,2)</f>
        <v>0</v>
      </c>
      <c r="K168" s="217"/>
      <c r="L168" s="43"/>
      <c r="M168" s="218" t="s">
        <v>1</v>
      </c>
      <c r="N168" s="219" t="s">
        <v>47</v>
      </c>
      <c r="O168" s="90"/>
      <c r="P168" s="220">
        <f>O168*H168</f>
        <v>0</v>
      </c>
      <c r="Q168" s="220">
        <v>2.47057</v>
      </c>
      <c r="R168" s="220">
        <f>Q168*H168</f>
        <v>9.635223</v>
      </c>
      <c r="S168" s="220">
        <v>0</v>
      </c>
      <c r="T168" s="22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2" t="s">
        <v>153</v>
      </c>
      <c r="AT168" s="222" t="s">
        <v>155</v>
      </c>
      <c r="AU168" s="222" t="s">
        <v>90</v>
      </c>
      <c r="AY168" s="15" t="s">
        <v>154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5" t="s">
        <v>90</v>
      </c>
      <c r="BK168" s="223">
        <f>ROUND(I168*H168,2)</f>
        <v>0</v>
      </c>
      <c r="BL168" s="15" t="s">
        <v>153</v>
      </c>
      <c r="BM168" s="222" t="s">
        <v>2564</v>
      </c>
    </row>
    <row r="169" spans="1:51" s="13" customFormat="1" ht="12">
      <c r="A169" s="13"/>
      <c r="B169" s="239"/>
      <c r="C169" s="240"/>
      <c r="D169" s="224" t="s">
        <v>223</v>
      </c>
      <c r="E169" s="241" t="s">
        <v>443</v>
      </c>
      <c r="F169" s="242" t="s">
        <v>2565</v>
      </c>
      <c r="G169" s="240"/>
      <c r="H169" s="243">
        <v>3.9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223</v>
      </c>
      <c r="AU169" s="249" t="s">
        <v>90</v>
      </c>
      <c r="AV169" s="13" t="s">
        <v>162</v>
      </c>
      <c r="AW169" s="13" t="s">
        <v>38</v>
      </c>
      <c r="AX169" s="13" t="s">
        <v>90</v>
      </c>
      <c r="AY169" s="249" t="s">
        <v>154</v>
      </c>
    </row>
    <row r="170" spans="1:65" s="2" customFormat="1" ht="24.15" customHeight="1">
      <c r="A170" s="37"/>
      <c r="B170" s="38"/>
      <c r="C170" s="210" t="s">
        <v>275</v>
      </c>
      <c r="D170" s="210" t="s">
        <v>155</v>
      </c>
      <c r="E170" s="211" t="s">
        <v>2566</v>
      </c>
      <c r="F170" s="212" t="s">
        <v>2567</v>
      </c>
      <c r="G170" s="213" t="s">
        <v>220</v>
      </c>
      <c r="H170" s="214">
        <v>24.08</v>
      </c>
      <c r="I170" s="215"/>
      <c r="J170" s="216">
        <f>ROUND(I170*H170,2)</f>
        <v>0</v>
      </c>
      <c r="K170" s="217"/>
      <c r="L170" s="43"/>
      <c r="M170" s="218" t="s">
        <v>1</v>
      </c>
      <c r="N170" s="219" t="s">
        <v>47</v>
      </c>
      <c r="O170" s="90"/>
      <c r="P170" s="220">
        <f>O170*H170</f>
        <v>0</v>
      </c>
      <c r="Q170" s="220">
        <v>0.02519</v>
      </c>
      <c r="R170" s="220">
        <f>Q170*H170</f>
        <v>0.6065752</v>
      </c>
      <c r="S170" s="220">
        <v>0</v>
      </c>
      <c r="T170" s="22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2" t="s">
        <v>153</v>
      </c>
      <c r="AT170" s="222" t="s">
        <v>155</v>
      </c>
      <c r="AU170" s="222" t="s">
        <v>90</v>
      </c>
      <c r="AY170" s="15" t="s">
        <v>154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5" t="s">
        <v>90</v>
      </c>
      <c r="BK170" s="223">
        <f>ROUND(I170*H170,2)</f>
        <v>0</v>
      </c>
      <c r="BL170" s="15" t="s">
        <v>153</v>
      </c>
      <c r="BM170" s="222" t="s">
        <v>2568</v>
      </c>
    </row>
    <row r="171" spans="1:51" s="13" customFormat="1" ht="12">
      <c r="A171" s="13"/>
      <c r="B171" s="239"/>
      <c r="C171" s="240"/>
      <c r="D171" s="224" t="s">
        <v>223</v>
      </c>
      <c r="E171" s="241" t="s">
        <v>450</v>
      </c>
      <c r="F171" s="242" t="s">
        <v>2569</v>
      </c>
      <c r="G171" s="240"/>
      <c r="H171" s="243">
        <v>24.08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223</v>
      </c>
      <c r="AU171" s="249" t="s">
        <v>90</v>
      </c>
      <c r="AV171" s="13" t="s">
        <v>162</v>
      </c>
      <c r="AW171" s="13" t="s">
        <v>38</v>
      </c>
      <c r="AX171" s="13" t="s">
        <v>90</v>
      </c>
      <c r="AY171" s="249" t="s">
        <v>154</v>
      </c>
    </row>
    <row r="172" spans="1:65" s="2" customFormat="1" ht="37.8" customHeight="1">
      <c r="A172" s="37"/>
      <c r="B172" s="38"/>
      <c r="C172" s="210" t="s">
        <v>282</v>
      </c>
      <c r="D172" s="210" t="s">
        <v>155</v>
      </c>
      <c r="E172" s="211" t="s">
        <v>2570</v>
      </c>
      <c r="F172" s="212" t="s">
        <v>2571</v>
      </c>
      <c r="G172" s="213" t="s">
        <v>220</v>
      </c>
      <c r="H172" s="214">
        <v>24.08</v>
      </c>
      <c r="I172" s="215"/>
      <c r="J172" s="216">
        <f>ROUND(I172*H172,2)</f>
        <v>0</v>
      </c>
      <c r="K172" s="217"/>
      <c r="L172" s="43"/>
      <c r="M172" s="218" t="s">
        <v>1</v>
      </c>
      <c r="N172" s="219" t="s">
        <v>47</v>
      </c>
      <c r="O172" s="90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2" t="s">
        <v>153</v>
      </c>
      <c r="AT172" s="222" t="s">
        <v>155</v>
      </c>
      <c r="AU172" s="222" t="s">
        <v>90</v>
      </c>
      <c r="AY172" s="15" t="s">
        <v>154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5" t="s">
        <v>90</v>
      </c>
      <c r="BK172" s="223">
        <f>ROUND(I172*H172,2)</f>
        <v>0</v>
      </c>
      <c r="BL172" s="15" t="s">
        <v>153</v>
      </c>
      <c r="BM172" s="222" t="s">
        <v>2572</v>
      </c>
    </row>
    <row r="173" spans="1:51" s="13" customFormat="1" ht="12">
      <c r="A173" s="13"/>
      <c r="B173" s="239"/>
      <c r="C173" s="240"/>
      <c r="D173" s="224" t="s">
        <v>223</v>
      </c>
      <c r="E173" s="241" t="s">
        <v>455</v>
      </c>
      <c r="F173" s="242" t="s">
        <v>2573</v>
      </c>
      <c r="G173" s="240"/>
      <c r="H173" s="243">
        <v>24.08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223</v>
      </c>
      <c r="AU173" s="249" t="s">
        <v>90</v>
      </c>
      <c r="AV173" s="13" t="s">
        <v>162</v>
      </c>
      <c r="AW173" s="13" t="s">
        <v>38</v>
      </c>
      <c r="AX173" s="13" t="s">
        <v>90</v>
      </c>
      <c r="AY173" s="249" t="s">
        <v>154</v>
      </c>
    </row>
    <row r="174" spans="1:65" s="2" customFormat="1" ht="24.15" customHeight="1">
      <c r="A174" s="37"/>
      <c r="B174" s="38"/>
      <c r="C174" s="210" t="s">
        <v>7</v>
      </c>
      <c r="D174" s="210" t="s">
        <v>155</v>
      </c>
      <c r="E174" s="211" t="s">
        <v>2574</v>
      </c>
      <c r="F174" s="212" t="s">
        <v>2575</v>
      </c>
      <c r="G174" s="213" t="s">
        <v>486</v>
      </c>
      <c r="H174" s="214">
        <v>0.446</v>
      </c>
      <c r="I174" s="215"/>
      <c r="J174" s="216">
        <f>ROUND(I174*H174,2)</f>
        <v>0</v>
      </c>
      <c r="K174" s="217"/>
      <c r="L174" s="43"/>
      <c r="M174" s="218" t="s">
        <v>1</v>
      </c>
      <c r="N174" s="219" t="s">
        <v>47</v>
      </c>
      <c r="O174" s="90"/>
      <c r="P174" s="220">
        <f>O174*H174</f>
        <v>0</v>
      </c>
      <c r="Q174" s="220">
        <v>1.04711</v>
      </c>
      <c r="R174" s="220">
        <f>Q174*H174</f>
        <v>0.46701106</v>
      </c>
      <c r="S174" s="220">
        <v>0</v>
      </c>
      <c r="T174" s="22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2" t="s">
        <v>153</v>
      </c>
      <c r="AT174" s="222" t="s">
        <v>155</v>
      </c>
      <c r="AU174" s="222" t="s">
        <v>90</v>
      </c>
      <c r="AY174" s="15" t="s">
        <v>154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5" t="s">
        <v>90</v>
      </c>
      <c r="BK174" s="223">
        <f>ROUND(I174*H174,2)</f>
        <v>0</v>
      </c>
      <c r="BL174" s="15" t="s">
        <v>153</v>
      </c>
      <c r="BM174" s="222" t="s">
        <v>2576</v>
      </c>
    </row>
    <row r="175" spans="1:51" s="13" customFormat="1" ht="12">
      <c r="A175" s="13"/>
      <c r="B175" s="239"/>
      <c r="C175" s="240"/>
      <c r="D175" s="224" t="s">
        <v>223</v>
      </c>
      <c r="E175" s="241" t="s">
        <v>463</v>
      </c>
      <c r="F175" s="242" t="s">
        <v>2577</v>
      </c>
      <c r="G175" s="240"/>
      <c r="H175" s="243">
        <v>0.256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223</v>
      </c>
      <c r="AU175" s="249" t="s">
        <v>90</v>
      </c>
      <c r="AV175" s="13" t="s">
        <v>162</v>
      </c>
      <c r="AW175" s="13" t="s">
        <v>38</v>
      </c>
      <c r="AX175" s="13" t="s">
        <v>82</v>
      </c>
      <c r="AY175" s="249" t="s">
        <v>154</v>
      </c>
    </row>
    <row r="176" spans="1:51" s="13" customFormat="1" ht="12">
      <c r="A176" s="13"/>
      <c r="B176" s="239"/>
      <c r="C176" s="240"/>
      <c r="D176" s="224" t="s">
        <v>223</v>
      </c>
      <c r="E176" s="241" t="s">
        <v>2012</v>
      </c>
      <c r="F176" s="242" t="s">
        <v>2578</v>
      </c>
      <c r="G176" s="240"/>
      <c r="H176" s="243">
        <v>0.19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223</v>
      </c>
      <c r="AU176" s="249" t="s">
        <v>90</v>
      </c>
      <c r="AV176" s="13" t="s">
        <v>162</v>
      </c>
      <c r="AW176" s="13" t="s">
        <v>38</v>
      </c>
      <c r="AX176" s="13" t="s">
        <v>82</v>
      </c>
      <c r="AY176" s="249" t="s">
        <v>154</v>
      </c>
    </row>
    <row r="177" spans="1:51" s="13" customFormat="1" ht="12">
      <c r="A177" s="13"/>
      <c r="B177" s="239"/>
      <c r="C177" s="240"/>
      <c r="D177" s="224" t="s">
        <v>223</v>
      </c>
      <c r="E177" s="241" t="s">
        <v>2102</v>
      </c>
      <c r="F177" s="242" t="s">
        <v>2579</v>
      </c>
      <c r="G177" s="240"/>
      <c r="H177" s="243">
        <v>0.446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223</v>
      </c>
      <c r="AU177" s="249" t="s">
        <v>90</v>
      </c>
      <c r="AV177" s="13" t="s">
        <v>162</v>
      </c>
      <c r="AW177" s="13" t="s">
        <v>38</v>
      </c>
      <c r="AX177" s="13" t="s">
        <v>90</v>
      </c>
      <c r="AY177" s="249" t="s">
        <v>154</v>
      </c>
    </row>
    <row r="178" spans="1:65" s="2" customFormat="1" ht="114.9" customHeight="1">
      <c r="A178" s="37"/>
      <c r="B178" s="38"/>
      <c r="C178" s="210" t="s">
        <v>291</v>
      </c>
      <c r="D178" s="210" t="s">
        <v>155</v>
      </c>
      <c r="E178" s="211" t="s">
        <v>2580</v>
      </c>
      <c r="F178" s="212" t="s">
        <v>2581</v>
      </c>
      <c r="G178" s="213" t="s">
        <v>324</v>
      </c>
      <c r="H178" s="214">
        <v>4.8</v>
      </c>
      <c r="I178" s="215"/>
      <c r="J178" s="216">
        <f>ROUND(I178*H178,2)</f>
        <v>0</v>
      </c>
      <c r="K178" s="217"/>
      <c r="L178" s="43"/>
      <c r="M178" s="218" t="s">
        <v>1</v>
      </c>
      <c r="N178" s="219" t="s">
        <v>47</v>
      </c>
      <c r="O178" s="90"/>
      <c r="P178" s="220">
        <f>O178*H178</f>
        <v>0</v>
      </c>
      <c r="Q178" s="220">
        <v>3.05924</v>
      </c>
      <c r="R178" s="220">
        <f>Q178*H178</f>
        <v>14.684351999999999</v>
      </c>
      <c r="S178" s="220">
        <v>0</v>
      </c>
      <c r="T178" s="22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2" t="s">
        <v>153</v>
      </c>
      <c r="AT178" s="222" t="s">
        <v>155</v>
      </c>
      <c r="AU178" s="222" t="s">
        <v>90</v>
      </c>
      <c r="AY178" s="15" t="s">
        <v>154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5" t="s">
        <v>90</v>
      </c>
      <c r="BK178" s="223">
        <f>ROUND(I178*H178,2)</f>
        <v>0</v>
      </c>
      <c r="BL178" s="15" t="s">
        <v>153</v>
      </c>
      <c r="BM178" s="222" t="s">
        <v>2582</v>
      </c>
    </row>
    <row r="179" spans="1:51" s="13" customFormat="1" ht="12">
      <c r="A179" s="13"/>
      <c r="B179" s="239"/>
      <c r="C179" s="240"/>
      <c r="D179" s="224" t="s">
        <v>223</v>
      </c>
      <c r="E179" s="241" t="s">
        <v>468</v>
      </c>
      <c r="F179" s="242" t="s">
        <v>2583</v>
      </c>
      <c r="G179" s="240"/>
      <c r="H179" s="243">
        <v>4.8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223</v>
      </c>
      <c r="AU179" s="249" t="s">
        <v>90</v>
      </c>
      <c r="AV179" s="13" t="s">
        <v>162</v>
      </c>
      <c r="AW179" s="13" t="s">
        <v>38</v>
      </c>
      <c r="AX179" s="13" t="s">
        <v>90</v>
      </c>
      <c r="AY179" s="249" t="s">
        <v>154</v>
      </c>
    </row>
    <row r="180" spans="1:65" s="2" customFormat="1" ht="24.15" customHeight="1">
      <c r="A180" s="37"/>
      <c r="B180" s="38"/>
      <c r="C180" s="210" t="s">
        <v>298</v>
      </c>
      <c r="D180" s="210" t="s">
        <v>155</v>
      </c>
      <c r="E180" s="211" t="s">
        <v>843</v>
      </c>
      <c r="F180" s="212" t="s">
        <v>844</v>
      </c>
      <c r="G180" s="213" t="s">
        <v>324</v>
      </c>
      <c r="H180" s="214">
        <v>26.281</v>
      </c>
      <c r="I180" s="215"/>
      <c r="J180" s="216">
        <f>ROUND(I180*H180,2)</f>
        <v>0</v>
      </c>
      <c r="K180" s="217"/>
      <c r="L180" s="43"/>
      <c r="M180" s="218" t="s">
        <v>1</v>
      </c>
      <c r="N180" s="219" t="s">
        <v>47</v>
      </c>
      <c r="O180" s="90"/>
      <c r="P180" s="220">
        <f>O180*H180</f>
        <v>0</v>
      </c>
      <c r="Q180" s="220">
        <v>2.45329</v>
      </c>
      <c r="R180" s="220">
        <f>Q180*H180</f>
        <v>64.47491449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153</v>
      </c>
      <c r="AT180" s="222" t="s">
        <v>155</v>
      </c>
      <c r="AU180" s="222" t="s">
        <v>90</v>
      </c>
      <c r="AY180" s="15" t="s">
        <v>154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5" t="s">
        <v>90</v>
      </c>
      <c r="BK180" s="223">
        <f>ROUND(I180*H180,2)</f>
        <v>0</v>
      </c>
      <c r="BL180" s="15" t="s">
        <v>153</v>
      </c>
      <c r="BM180" s="222" t="s">
        <v>2584</v>
      </c>
    </row>
    <row r="181" spans="1:51" s="13" customFormat="1" ht="12">
      <c r="A181" s="13"/>
      <c r="B181" s="239"/>
      <c r="C181" s="240"/>
      <c r="D181" s="224" t="s">
        <v>223</v>
      </c>
      <c r="E181" s="241" t="s">
        <v>474</v>
      </c>
      <c r="F181" s="242" t="s">
        <v>2585</v>
      </c>
      <c r="G181" s="240"/>
      <c r="H181" s="243">
        <v>33.825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223</v>
      </c>
      <c r="AU181" s="249" t="s">
        <v>90</v>
      </c>
      <c r="AV181" s="13" t="s">
        <v>162</v>
      </c>
      <c r="AW181" s="13" t="s">
        <v>38</v>
      </c>
      <c r="AX181" s="13" t="s">
        <v>82</v>
      </c>
      <c r="AY181" s="249" t="s">
        <v>154</v>
      </c>
    </row>
    <row r="182" spans="1:51" s="13" customFormat="1" ht="12">
      <c r="A182" s="13"/>
      <c r="B182" s="239"/>
      <c r="C182" s="240"/>
      <c r="D182" s="224" t="s">
        <v>223</v>
      </c>
      <c r="E182" s="241" t="s">
        <v>476</v>
      </c>
      <c r="F182" s="242" t="s">
        <v>2586</v>
      </c>
      <c r="G182" s="240"/>
      <c r="H182" s="243">
        <v>-7.544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223</v>
      </c>
      <c r="AU182" s="249" t="s">
        <v>90</v>
      </c>
      <c r="AV182" s="13" t="s">
        <v>162</v>
      </c>
      <c r="AW182" s="13" t="s">
        <v>38</v>
      </c>
      <c r="AX182" s="13" t="s">
        <v>82</v>
      </c>
      <c r="AY182" s="249" t="s">
        <v>154</v>
      </c>
    </row>
    <row r="183" spans="1:51" s="13" customFormat="1" ht="12">
      <c r="A183" s="13"/>
      <c r="B183" s="239"/>
      <c r="C183" s="240"/>
      <c r="D183" s="224" t="s">
        <v>223</v>
      </c>
      <c r="E183" s="241" t="s">
        <v>478</v>
      </c>
      <c r="F183" s="242" t="s">
        <v>2587</v>
      </c>
      <c r="G183" s="240"/>
      <c r="H183" s="243">
        <v>26.281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223</v>
      </c>
      <c r="AU183" s="249" t="s">
        <v>90</v>
      </c>
      <c r="AV183" s="13" t="s">
        <v>162</v>
      </c>
      <c r="AW183" s="13" t="s">
        <v>38</v>
      </c>
      <c r="AX183" s="13" t="s">
        <v>90</v>
      </c>
      <c r="AY183" s="249" t="s">
        <v>154</v>
      </c>
    </row>
    <row r="184" spans="1:65" s="2" customFormat="1" ht="24.15" customHeight="1">
      <c r="A184" s="37"/>
      <c r="B184" s="38"/>
      <c r="C184" s="210" t="s">
        <v>21</v>
      </c>
      <c r="D184" s="210" t="s">
        <v>155</v>
      </c>
      <c r="E184" s="211" t="s">
        <v>878</v>
      </c>
      <c r="F184" s="212" t="s">
        <v>879</v>
      </c>
      <c r="G184" s="213" t="s">
        <v>220</v>
      </c>
      <c r="H184" s="214">
        <v>82.328</v>
      </c>
      <c r="I184" s="215"/>
      <c r="J184" s="216">
        <f>ROUND(I184*H184,2)</f>
        <v>0</v>
      </c>
      <c r="K184" s="217"/>
      <c r="L184" s="43"/>
      <c r="M184" s="218" t="s">
        <v>1</v>
      </c>
      <c r="N184" s="219" t="s">
        <v>47</v>
      </c>
      <c r="O184" s="90"/>
      <c r="P184" s="220">
        <f>O184*H184</f>
        <v>0</v>
      </c>
      <c r="Q184" s="220">
        <v>0.00237</v>
      </c>
      <c r="R184" s="220">
        <f>Q184*H184</f>
        <v>0.19511736000000002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153</v>
      </c>
      <c r="AT184" s="222" t="s">
        <v>155</v>
      </c>
      <c r="AU184" s="222" t="s">
        <v>90</v>
      </c>
      <c r="AY184" s="15" t="s">
        <v>154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5" t="s">
        <v>90</v>
      </c>
      <c r="BK184" s="223">
        <f>ROUND(I184*H184,2)</f>
        <v>0</v>
      </c>
      <c r="BL184" s="15" t="s">
        <v>153</v>
      </c>
      <c r="BM184" s="222" t="s">
        <v>2588</v>
      </c>
    </row>
    <row r="185" spans="1:51" s="13" customFormat="1" ht="12">
      <c r="A185" s="13"/>
      <c r="B185" s="239"/>
      <c r="C185" s="240"/>
      <c r="D185" s="224" t="s">
        <v>223</v>
      </c>
      <c r="E185" s="241" t="s">
        <v>488</v>
      </c>
      <c r="F185" s="242" t="s">
        <v>2589</v>
      </c>
      <c r="G185" s="240"/>
      <c r="H185" s="243">
        <v>82.328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223</v>
      </c>
      <c r="AU185" s="249" t="s">
        <v>90</v>
      </c>
      <c r="AV185" s="13" t="s">
        <v>162</v>
      </c>
      <c r="AW185" s="13" t="s">
        <v>38</v>
      </c>
      <c r="AX185" s="13" t="s">
        <v>82</v>
      </c>
      <c r="AY185" s="249" t="s">
        <v>154</v>
      </c>
    </row>
    <row r="186" spans="1:51" s="13" customFormat="1" ht="12">
      <c r="A186" s="13"/>
      <c r="B186" s="239"/>
      <c r="C186" s="240"/>
      <c r="D186" s="224" t="s">
        <v>223</v>
      </c>
      <c r="E186" s="241" t="s">
        <v>2116</v>
      </c>
      <c r="F186" s="242" t="s">
        <v>2590</v>
      </c>
      <c r="G186" s="240"/>
      <c r="H186" s="243">
        <v>82.328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223</v>
      </c>
      <c r="AU186" s="249" t="s">
        <v>90</v>
      </c>
      <c r="AV186" s="13" t="s">
        <v>162</v>
      </c>
      <c r="AW186" s="13" t="s">
        <v>38</v>
      </c>
      <c r="AX186" s="13" t="s">
        <v>90</v>
      </c>
      <c r="AY186" s="249" t="s">
        <v>154</v>
      </c>
    </row>
    <row r="187" spans="1:65" s="2" customFormat="1" ht="24.15" customHeight="1">
      <c r="A187" s="37"/>
      <c r="B187" s="38"/>
      <c r="C187" s="210" t="s">
        <v>490</v>
      </c>
      <c r="D187" s="210" t="s">
        <v>155</v>
      </c>
      <c r="E187" s="211" t="s">
        <v>882</v>
      </c>
      <c r="F187" s="212" t="s">
        <v>883</v>
      </c>
      <c r="G187" s="213" t="s">
        <v>220</v>
      </c>
      <c r="H187" s="214">
        <v>82.328</v>
      </c>
      <c r="I187" s="215"/>
      <c r="J187" s="216">
        <f>ROUND(I187*H187,2)</f>
        <v>0</v>
      </c>
      <c r="K187" s="217"/>
      <c r="L187" s="43"/>
      <c r="M187" s="218" t="s">
        <v>1</v>
      </c>
      <c r="N187" s="219" t="s">
        <v>47</v>
      </c>
      <c r="O187" s="90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2" t="s">
        <v>153</v>
      </c>
      <c r="AT187" s="222" t="s">
        <v>155</v>
      </c>
      <c r="AU187" s="222" t="s">
        <v>90</v>
      </c>
      <c r="AY187" s="15" t="s">
        <v>154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5" t="s">
        <v>90</v>
      </c>
      <c r="BK187" s="223">
        <f>ROUND(I187*H187,2)</f>
        <v>0</v>
      </c>
      <c r="BL187" s="15" t="s">
        <v>153</v>
      </c>
      <c r="BM187" s="222" t="s">
        <v>2591</v>
      </c>
    </row>
    <row r="188" spans="1:51" s="13" customFormat="1" ht="12">
      <c r="A188" s="13"/>
      <c r="B188" s="239"/>
      <c r="C188" s="240"/>
      <c r="D188" s="224" t="s">
        <v>223</v>
      </c>
      <c r="E188" s="241" t="s">
        <v>494</v>
      </c>
      <c r="F188" s="242" t="s">
        <v>2592</v>
      </c>
      <c r="G188" s="240"/>
      <c r="H188" s="243">
        <v>82.328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223</v>
      </c>
      <c r="AU188" s="249" t="s">
        <v>90</v>
      </c>
      <c r="AV188" s="13" t="s">
        <v>162</v>
      </c>
      <c r="AW188" s="13" t="s">
        <v>38</v>
      </c>
      <c r="AX188" s="13" t="s">
        <v>90</v>
      </c>
      <c r="AY188" s="249" t="s">
        <v>154</v>
      </c>
    </row>
    <row r="189" spans="1:65" s="2" customFormat="1" ht="24.15" customHeight="1">
      <c r="A189" s="37"/>
      <c r="B189" s="38"/>
      <c r="C189" s="210" t="s">
        <v>502</v>
      </c>
      <c r="D189" s="210" t="s">
        <v>155</v>
      </c>
      <c r="E189" s="211" t="s">
        <v>888</v>
      </c>
      <c r="F189" s="212" t="s">
        <v>889</v>
      </c>
      <c r="G189" s="213" t="s">
        <v>486</v>
      </c>
      <c r="H189" s="214">
        <v>0.274</v>
      </c>
      <c r="I189" s="215"/>
      <c r="J189" s="216">
        <f>ROUND(I189*H189,2)</f>
        <v>0</v>
      </c>
      <c r="K189" s="217"/>
      <c r="L189" s="43"/>
      <c r="M189" s="218" t="s">
        <v>1</v>
      </c>
      <c r="N189" s="219" t="s">
        <v>47</v>
      </c>
      <c r="O189" s="90"/>
      <c r="P189" s="220">
        <f>O189*H189</f>
        <v>0</v>
      </c>
      <c r="Q189" s="220">
        <v>1.05388</v>
      </c>
      <c r="R189" s="220">
        <f>Q189*H189</f>
        <v>0.28876312</v>
      </c>
      <c r="S189" s="220">
        <v>0</v>
      </c>
      <c r="T189" s="22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2" t="s">
        <v>153</v>
      </c>
      <c r="AT189" s="222" t="s">
        <v>155</v>
      </c>
      <c r="AU189" s="222" t="s">
        <v>90</v>
      </c>
      <c r="AY189" s="15" t="s">
        <v>154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5" t="s">
        <v>90</v>
      </c>
      <c r="BK189" s="223">
        <f>ROUND(I189*H189,2)</f>
        <v>0</v>
      </c>
      <c r="BL189" s="15" t="s">
        <v>153</v>
      </c>
      <c r="BM189" s="222" t="s">
        <v>2593</v>
      </c>
    </row>
    <row r="190" spans="1:51" s="13" customFormat="1" ht="12">
      <c r="A190" s="13"/>
      <c r="B190" s="239"/>
      <c r="C190" s="240"/>
      <c r="D190" s="224" t="s">
        <v>223</v>
      </c>
      <c r="E190" s="241" t="s">
        <v>506</v>
      </c>
      <c r="F190" s="242" t="s">
        <v>2594</v>
      </c>
      <c r="G190" s="240"/>
      <c r="H190" s="243">
        <v>0.181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223</v>
      </c>
      <c r="AU190" s="249" t="s">
        <v>90</v>
      </c>
      <c r="AV190" s="13" t="s">
        <v>162</v>
      </c>
      <c r="AW190" s="13" t="s">
        <v>38</v>
      </c>
      <c r="AX190" s="13" t="s">
        <v>82</v>
      </c>
      <c r="AY190" s="249" t="s">
        <v>154</v>
      </c>
    </row>
    <row r="191" spans="1:51" s="13" customFormat="1" ht="12">
      <c r="A191" s="13"/>
      <c r="B191" s="239"/>
      <c r="C191" s="240"/>
      <c r="D191" s="224" t="s">
        <v>223</v>
      </c>
      <c r="E191" s="241" t="s">
        <v>2595</v>
      </c>
      <c r="F191" s="242" t="s">
        <v>2596</v>
      </c>
      <c r="G191" s="240"/>
      <c r="H191" s="243">
        <v>0.093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223</v>
      </c>
      <c r="AU191" s="249" t="s">
        <v>90</v>
      </c>
      <c r="AV191" s="13" t="s">
        <v>162</v>
      </c>
      <c r="AW191" s="13" t="s">
        <v>38</v>
      </c>
      <c r="AX191" s="13" t="s">
        <v>82</v>
      </c>
      <c r="AY191" s="249" t="s">
        <v>154</v>
      </c>
    </row>
    <row r="192" spans="1:51" s="13" customFormat="1" ht="12">
      <c r="A192" s="13"/>
      <c r="B192" s="239"/>
      <c r="C192" s="240"/>
      <c r="D192" s="224" t="s">
        <v>223</v>
      </c>
      <c r="E192" s="241" t="s">
        <v>2597</v>
      </c>
      <c r="F192" s="242" t="s">
        <v>2598</v>
      </c>
      <c r="G192" s="240"/>
      <c r="H192" s="243">
        <v>0.274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223</v>
      </c>
      <c r="AU192" s="249" t="s">
        <v>90</v>
      </c>
      <c r="AV192" s="13" t="s">
        <v>162</v>
      </c>
      <c r="AW192" s="13" t="s">
        <v>38</v>
      </c>
      <c r="AX192" s="13" t="s">
        <v>90</v>
      </c>
      <c r="AY192" s="249" t="s">
        <v>154</v>
      </c>
    </row>
    <row r="193" spans="1:65" s="2" customFormat="1" ht="49.05" customHeight="1">
      <c r="A193" s="37"/>
      <c r="B193" s="38"/>
      <c r="C193" s="210" t="s">
        <v>508</v>
      </c>
      <c r="D193" s="210" t="s">
        <v>155</v>
      </c>
      <c r="E193" s="211" t="s">
        <v>2599</v>
      </c>
      <c r="F193" s="212" t="s">
        <v>2600</v>
      </c>
      <c r="G193" s="213" t="s">
        <v>324</v>
      </c>
      <c r="H193" s="214">
        <v>8.528</v>
      </c>
      <c r="I193" s="215"/>
      <c r="J193" s="216">
        <f>ROUND(I193*H193,2)</f>
        <v>0</v>
      </c>
      <c r="K193" s="217"/>
      <c r="L193" s="43"/>
      <c r="M193" s="218" t="s">
        <v>1</v>
      </c>
      <c r="N193" s="219" t="s">
        <v>47</v>
      </c>
      <c r="O193" s="90"/>
      <c r="P193" s="220">
        <f>O193*H193</f>
        <v>0</v>
      </c>
      <c r="Q193" s="220">
        <v>2.90139</v>
      </c>
      <c r="R193" s="220">
        <f>Q193*H193</f>
        <v>24.74305392</v>
      </c>
      <c r="S193" s="220">
        <v>0</v>
      </c>
      <c r="T193" s="22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2" t="s">
        <v>153</v>
      </c>
      <c r="AT193" s="222" t="s">
        <v>155</v>
      </c>
      <c r="AU193" s="222" t="s">
        <v>90</v>
      </c>
      <c r="AY193" s="15" t="s">
        <v>154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5" t="s">
        <v>90</v>
      </c>
      <c r="BK193" s="223">
        <f>ROUND(I193*H193,2)</f>
        <v>0</v>
      </c>
      <c r="BL193" s="15" t="s">
        <v>153</v>
      </c>
      <c r="BM193" s="222" t="s">
        <v>2601</v>
      </c>
    </row>
    <row r="194" spans="1:47" s="2" customFormat="1" ht="12">
      <c r="A194" s="37"/>
      <c r="B194" s="38"/>
      <c r="C194" s="39"/>
      <c r="D194" s="224" t="s">
        <v>160</v>
      </c>
      <c r="E194" s="39"/>
      <c r="F194" s="225" t="s">
        <v>2602</v>
      </c>
      <c r="G194" s="39"/>
      <c r="H194" s="39"/>
      <c r="I194" s="226"/>
      <c r="J194" s="39"/>
      <c r="K194" s="39"/>
      <c r="L194" s="43"/>
      <c r="M194" s="227"/>
      <c r="N194" s="22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5" t="s">
        <v>160</v>
      </c>
      <c r="AU194" s="15" t="s">
        <v>90</v>
      </c>
    </row>
    <row r="195" spans="1:51" s="13" customFormat="1" ht="12">
      <c r="A195" s="13"/>
      <c r="B195" s="239"/>
      <c r="C195" s="240"/>
      <c r="D195" s="224" t="s">
        <v>223</v>
      </c>
      <c r="E195" s="241" t="s">
        <v>512</v>
      </c>
      <c r="F195" s="242" t="s">
        <v>2603</v>
      </c>
      <c r="G195" s="240"/>
      <c r="H195" s="243">
        <v>8.528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223</v>
      </c>
      <c r="AU195" s="249" t="s">
        <v>90</v>
      </c>
      <c r="AV195" s="13" t="s">
        <v>162</v>
      </c>
      <c r="AW195" s="13" t="s">
        <v>38</v>
      </c>
      <c r="AX195" s="13" t="s">
        <v>90</v>
      </c>
      <c r="AY195" s="249" t="s">
        <v>154</v>
      </c>
    </row>
    <row r="196" spans="1:65" s="2" customFormat="1" ht="24.15" customHeight="1">
      <c r="A196" s="37"/>
      <c r="B196" s="38"/>
      <c r="C196" s="210" t="s">
        <v>514</v>
      </c>
      <c r="D196" s="210" t="s">
        <v>155</v>
      </c>
      <c r="E196" s="211" t="s">
        <v>2604</v>
      </c>
      <c r="F196" s="212" t="s">
        <v>2605</v>
      </c>
      <c r="G196" s="213" t="s">
        <v>220</v>
      </c>
      <c r="H196" s="214">
        <v>42.64</v>
      </c>
      <c r="I196" s="215"/>
      <c r="J196" s="216">
        <f>ROUND(I196*H196,2)</f>
        <v>0</v>
      </c>
      <c r="K196" s="217"/>
      <c r="L196" s="43"/>
      <c r="M196" s="218" t="s">
        <v>1</v>
      </c>
      <c r="N196" s="219" t="s">
        <v>47</v>
      </c>
      <c r="O196" s="90"/>
      <c r="P196" s="220">
        <f>O196*H196</f>
        <v>0</v>
      </c>
      <c r="Q196" s="220">
        <v>0.01137</v>
      </c>
      <c r="R196" s="220">
        <f>Q196*H196</f>
        <v>0.4848168</v>
      </c>
      <c r="S196" s="220">
        <v>0</v>
      </c>
      <c r="T196" s="22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2" t="s">
        <v>153</v>
      </c>
      <c r="AT196" s="222" t="s">
        <v>155</v>
      </c>
      <c r="AU196" s="222" t="s">
        <v>90</v>
      </c>
      <c r="AY196" s="15" t="s">
        <v>154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5" t="s">
        <v>90</v>
      </c>
      <c r="BK196" s="223">
        <f>ROUND(I196*H196,2)</f>
        <v>0</v>
      </c>
      <c r="BL196" s="15" t="s">
        <v>153</v>
      </c>
      <c r="BM196" s="222" t="s">
        <v>2606</v>
      </c>
    </row>
    <row r="197" spans="1:51" s="13" customFormat="1" ht="12">
      <c r="A197" s="13"/>
      <c r="B197" s="239"/>
      <c r="C197" s="240"/>
      <c r="D197" s="224" t="s">
        <v>223</v>
      </c>
      <c r="E197" s="241" t="s">
        <v>518</v>
      </c>
      <c r="F197" s="242" t="s">
        <v>2607</v>
      </c>
      <c r="G197" s="240"/>
      <c r="H197" s="243">
        <v>42.64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223</v>
      </c>
      <c r="AU197" s="249" t="s">
        <v>90</v>
      </c>
      <c r="AV197" s="13" t="s">
        <v>162</v>
      </c>
      <c r="AW197" s="13" t="s">
        <v>38</v>
      </c>
      <c r="AX197" s="13" t="s">
        <v>90</v>
      </c>
      <c r="AY197" s="249" t="s">
        <v>154</v>
      </c>
    </row>
    <row r="198" spans="1:65" s="2" customFormat="1" ht="24.15" customHeight="1">
      <c r="A198" s="37"/>
      <c r="B198" s="38"/>
      <c r="C198" s="210" t="s">
        <v>523</v>
      </c>
      <c r="D198" s="210" t="s">
        <v>155</v>
      </c>
      <c r="E198" s="211" t="s">
        <v>899</v>
      </c>
      <c r="F198" s="212" t="s">
        <v>900</v>
      </c>
      <c r="G198" s="213" t="s">
        <v>253</v>
      </c>
      <c r="H198" s="214">
        <v>9</v>
      </c>
      <c r="I198" s="215"/>
      <c r="J198" s="216">
        <f>ROUND(I198*H198,2)</f>
        <v>0</v>
      </c>
      <c r="K198" s="217"/>
      <c r="L198" s="43"/>
      <c r="M198" s="218" t="s">
        <v>1</v>
      </c>
      <c r="N198" s="219" t="s">
        <v>47</v>
      </c>
      <c r="O198" s="90"/>
      <c r="P198" s="220">
        <f>O198*H198</f>
        <v>0</v>
      </c>
      <c r="Q198" s="220">
        <v>0.00033</v>
      </c>
      <c r="R198" s="220">
        <f>Q198*H198</f>
        <v>0.00297</v>
      </c>
      <c r="S198" s="220">
        <v>0</v>
      </c>
      <c r="T198" s="22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2" t="s">
        <v>153</v>
      </c>
      <c r="AT198" s="222" t="s">
        <v>155</v>
      </c>
      <c r="AU198" s="222" t="s">
        <v>90</v>
      </c>
      <c r="AY198" s="15" t="s">
        <v>154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5" t="s">
        <v>90</v>
      </c>
      <c r="BK198" s="223">
        <f>ROUND(I198*H198,2)</f>
        <v>0</v>
      </c>
      <c r="BL198" s="15" t="s">
        <v>153</v>
      </c>
      <c r="BM198" s="222" t="s">
        <v>2608</v>
      </c>
    </row>
    <row r="199" spans="1:51" s="13" customFormat="1" ht="12">
      <c r="A199" s="13"/>
      <c r="B199" s="239"/>
      <c r="C199" s="240"/>
      <c r="D199" s="224" t="s">
        <v>223</v>
      </c>
      <c r="E199" s="241" t="s">
        <v>527</v>
      </c>
      <c r="F199" s="242" t="s">
        <v>2609</v>
      </c>
      <c r="G199" s="240"/>
      <c r="H199" s="243">
        <v>9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223</v>
      </c>
      <c r="AU199" s="249" t="s">
        <v>90</v>
      </c>
      <c r="AV199" s="13" t="s">
        <v>162</v>
      </c>
      <c r="AW199" s="13" t="s">
        <v>38</v>
      </c>
      <c r="AX199" s="13" t="s">
        <v>90</v>
      </c>
      <c r="AY199" s="249" t="s">
        <v>154</v>
      </c>
    </row>
    <row r="200" spans="1:65" s="2" customFormat="1" ht="24.15" customHeight="1">
      <c r="A200" s="37"/>
      <c r="B200" s="38"/>
      <c r="C200" s="255" t="s">
        <v>529</v>
      </c>
      <c r="D200" s="255" t="s">
        <v>253</v>
      </c>
      <c r="E200" s="256" t="s">
        <v>2610</v>
      </c>
      <c r="F200" s="257" t="s">
        <v>2611</v>
      </c>
      <c r="G200" s="258" t="s">
        <v>253</v>
      </c>
      <c r="H200" s="259">
        <v>9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47</v>
      </c>
      <c r="O200" s="90"/>
      <c r="P200" s="220">
        <f>O200*H200</f>
        <v>0</v>
      </c>
      <c r="Q200" s="220">
        <v>0.0705</v>
      </c>
      <c r="R200" s="220">
        <f>Q200*H200</f>
        <v>0.6345</v>
      </c>
      <c r="S200" s="220">
        <v>0</v>
      </c>
      <c r="T200" s="22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2" t="s">
        <v>192</v>
      </c>
      <c r="AT200" s="222" t="s">
        <v>253</v>
      </c>
      <c r="AU200" s="222" t="s">
        <v>90</v>
      </c>
      <c r="AY200" s="15" t="s">
        <v>154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5" t="s">
        <v>90</v>
      </c>
      <c r="BK200" s="223">
        <f>ROUND(I200*H200,2)</f>
        <v>0</v>
      </c>
      <c r="BL200" s="15" t="s">
        <v>153</v>
      </c>
      <c r="BM200" s="222" t="s">
        <v>2612</v>
      </c>
    </row>
    <row r="201" spans="1:63" s="11" customFormat="1" ht="25.9" customHeight="1">
      <c r="A201" s="11"/>
      <c r="B201" s="196"/>
      <c r="C201" s="197"/>
      <c r="D201" s="198" t="s">
        <v>81</v>
      </c>
      <c r="E201" s="199" t="s">
        <v>153</v>
      </c>
      <c r="F201" s="199" t="s">
        <v>916</v>
      </c>
      <c r="G201" s="197"/>
      <c r="H201" s="197"/>
      <c r="I201" s="200"/>
      <c r="J201" s="201">
        <f>BK201</f>
        <v>0</v>
      </c>
      <c r="K201" s="197"/>
      <c r="L201" s="202"/>
      <c r="M201" s="203"/>
      <c r="N201" s="204"/>
      <c r="O201" s="204"/>
      <c r="P201" s="205">
        <f>SUM(P202:P221)</f>
        <v>0</v>
      </c>
      <c r="Q201" s="204"/>
      <c r="R201" s="205">
        <f>SUM(R202:R221)</f>
        <v>48.91450981999999</v>
      </c>
      <c r="S201" s="204"/>
      <c r="T201" s="206">
        <f>SUM(T202:T221)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07" t="s">
        <v>153</v>
      </c>
      <c r="AT201" s="208" t="s">
        <v>81</v>
      </c>
      <c r="AU201" s="208" t="s">
        <v>82</v>
      </c>
      <c r="AY201" s="207" t="s">
        <v>154</v>
      </c>
      <c r="BK201" s="209">
        <f>SUM(BK202:BK221)</f>
        <v>0</v>
      </c>
    </row>
    <row r="202" spans="1:65" s="2" customFormat="1" ht="37.8" customHeight="1">
      <c r="A202" s="37"/>
      <c r="B202" s="38"/>
      <c r="C202" s="210" t="s">
        <v>535</v>
      </c>
      <c r="D202" s="210" t="s">
        <v>155</v>
      </c>
      <c r="E202" s="211" t="s">
        <v>2613</v>
      </c>
      <c r="F202" s="212" t="s">
        <v>2614</v>
      </c>
      <c r="G202" s="213" t="s">
        <v>324</v>
      </c>
      <c r="H202" s="214">
        <v>8.36</v>
      </c>
      <c r="I202" s="215"/>
      <c r="J202" s="216">
        <f>ROUND(I202*H202,2)</f>
        <v>0</v>
      </c>
      <c r="K202" s="217"/>
      <c r="L202" s="43"/>
      <c r="M202" s="218" t="s">
        <v>1</v>
      </c>
      <c r="N202" s="219" t="s">
        <v>47</v>
      </c>
      <c r="O202" s="90"/>
      <c r="P202" s="220">
        <f>O202*H202</f>
        <v>0</v>
      </c>
      <c r="Q202" s="220">
        <v>2.47791</v>
      </c>
      <c r="R202" s="220">
        <f>Q202*H202</f>
        <v>20.7153276</v>
      </c>
      <c r="S202" s="220">
        <v>0</v>
      </c>
      <c r="T202" s="22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2" t="s">
        <v>153</v>
      </c>
      <c r="AT202" s="222" t="s">
        <v>155</v>
      </c>
      <c r="AU202" s="222" t="s">
        <v>90</v>
      </c>
      <c r="AY202" s="15" t="s">
        <v>154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5" t="s">
        <v>90</v>
      </c>
      <c r="BK202" s="223">
        <f>ROUND(I202*H202,2)</f>
        <v>0</v>
      </c>
      <c r="BL202" s="15" t="s">
        <v>153</v>
      </c>
      <c r="BM202" s="222" t="s">
        <v>2615</v>
      </c>
    </row>
    <row r="203" spans="1:51" s="13" customFormat="1" ht="12">
      <c r="A203" s="13"/>
      <c r="B203" s="239"/>
      <c r="C203" s="240"/>
      <c r="D203" s="224" t="s">
        <v>223</v>
      </c>
      <c r="E203" s="241" t="s">
        <v>541</v>
      </c>
      <c r="F203" s="242" t="s">
        <v>2616</v>
      </c>
      <c r="G203" s="240"/>
      <c r="H203" s="243">
        <v>8.36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223</v>
      </c>
      <c r="AU203" s="249" t="s">
        <v>90</v>
      </c>
      <c r="AV203" s="13" t="s">
        <v>162</v>
      </c>
      <c r="AW203" s="13" t="s">
        <v>38</v>
      </c>
      <c r="AX203" s="13" t="s">
        <v>90</v>
      </c>
      <c r="AY203" s="249" t="s">
        <v>154</v>
      </c>
    </row>
    <row r="204" spans="1:65" s="2" customFormat="1" ht="37.8" customHeight="1">
      <c r="A204" s="37"/>
      <c r="B204" s="38"/>
      <c r="C204" s="210" t="s">
        <v>543</v>
      </c>
      <c r="D204" s="210" t="s">
        <v>155</v>
      </c>
      <c r="E204" s="211" t="s">
        <v>2617</v>
      </c>
      <c r="F204" s="212" t="s">
        <v>2618</v>
      </c>
      <c r="G204" s="213" t="s">
        <v>220</v>
      </c>
      <c r="H204" s="214">
        <v>8.096</v>
      </c>
      <c r="I204" s="215"/>
      <c r="J204" s="216">
        <f>ROUND(I204*H204,2)</f>
        <v>0</v>
      </c>
      <c r="K204" s="217"/>
      <c r="L204" s="43"/>
      <c r="M204" s="218" t="s">
        <v>1</v>
      </c>
      <c r="N204" s="219" t="s">
        <v>47</v>
      </c>
      <c r="O204" s="90"/>
      <c r="P204" s="220">
        <f>O204*H204</f>
        <v>0</v>
      </c>
      <c r="Q204" s="220">
        <v>0.01787</v>
      </c>
      <c r="R204" s="220">
        <f>Q204*H204</f>
        <v>0.14467552</v>
      </c>
      <c r="S204" s="220">
        <v>0</v>
      </c>
      <c r="T204" s="22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2" t="s">
        <v>153</v>
      </c>
      <c r="AT204" s="222" t="s">
        <v>155</v>
      </c>
      <c r="AU204" s="222" t="s">
        <v>90</v>
      </c>
      <c r="AY204" s="15" t="s">
        <v>154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5" t="s">
        <v>90</v>
      </c>
      <c r="BK204" s="223">
        <f>ROUND(I204*H204,2)</f>
        <v>0</v>
      </c>
      <c r="BL204" s="15" t="s">
        <v>153</v>
      </c>
      <c r="BM204" s="222" t="s">
        <v>2619</v>
      </c>
    </row>
    <row r="205" spans="1:51" s="13" customFormat="1" ht="12">
      <c r="A205" s="13"/>
      <c r="B205" s="239"/>
      <c r="C205" s="240"/>
      <c r="D205" s="224" t="s">
        <v>223</v>
      </c>
      <c r="E205" s="241" t="s">
        <v>547</v>
      </c>
      <c r="F205" s="242" t="s">
        <v>2620</v>
      </c>
      <c r="G205" s="240"/>
      <c r="H205" s="243">
        <v>5.456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223</v>
      </c>
      <c r="AU205" s="249" t="s">
        <v>90</v>
      </c>
      <c r="AV205" s="13" t="s">
        <v>162</v>
      </c>
      <c r="AW205" s="13" t="s">
        <v>38</v>
      </c>
      <c r="AX205" s="13" t="s">
        <v>82</v>
      </c>
      <c r="AY205" s="249" t="s">
        <v>154</v>
      </c>
    </row>
    <row r="206" spans="1:51" s="13" customFormat="1" ht="12">
      <c r="A206" s="13"/>
      <c r="B206" s="239"/>
      <c r="C206" s="240"/>
      <c r="D206" s="224" t="s">
        <v>223</v>
      </c>
      <c r="E206" s="241" t="s">
        <v>549</v>
      </c>
      <c r="F206" s="242" t="s">
        <v>2621</v>
      </c>
      <c r="G206" s="240"/>
      <c r="H206" s="243">
        <v>2.64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223</v>
      </c>
      <c r="AU206" s="249" t="s">
        <v>90</v>
      </c>
      <c r="AV206" s="13" t="s">
        <v>162</v>
      </c>
      <c r="AW206" s="13" t="s">
        <v>38</v>
      </c>
      <c r="AX206" s="13" t="s">
        <v>82</v>
      </c>
      <c r="AY206" s="249" t="s">
        <v>154</v>
      </c>
    </row>
    <row r="207" spans="1:51" s="13" customFormat="1" ht="12">
      <c r="A207" s="13"/>
      <c r="B207" s="239"/>
      <c r="C207" s="240"/>
      <c r="D207" s="224" t="s">
        <v>223</v>
      </c>
      <c r="E207" s="241" t="s">
        <v>2622</v>
      </c>
      <c r="F207" s="242" t="s">
        <v>2623</v>
      </c>
      <c r="G207" s="240"/>
      <c r="H207" s="243">
        <v>8.096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223</v>
      </c>
      <c r="AU207" s="249" t="s">
        <v>90</v>
      </c>
      <c r="AV207" s="13" t="s">
        <v>162</v>
      </c>
      <c r="AW207" s="13" t="s">
        <v>38</v>
      </c>
      <c r="AX207" s="13" t="s">
        <v>90</v>
      </c>
      <c r="AY207" s="249" t="s">
        <v>154</v>
      </c>
    </row>
    <row r="208" spans="1:65" s="2" customFormat="1" ht="37.8" customHeight="1">
      <c r="A208" s="37"/>
      <c r="B208" s="38"/>
      <c r="C208" s="210" t="s">
        <v>551</v>
      </c>
      <c r="D208" s="210" t="s">
        <v>155</v>
      </c>
      <c r="E208" s="211" t="s">
        <v>2624</v>
      </c>
      <c r="F208" s="212" t="s">
        <v>2625</v>
      </c>
      <c r="G208" s="213" t="s">
        <v>220</v>
      </c>
      <c r="H208" s="214">
        <v>8.096</v>
      </c>
      <c r="I208" s="215"/>
      <c r="J208" s="216">
        <f>ROUND(I208*H208,2)</f>
        <v>0</v>
      </c>
      <c r="K208" s="217"/>
      <c r="L208" s="43"/>
      <c r="M208" s="218" t="s">
        <v>1</v>
      </c>
      <c r="N208" s="219" t="s">
        <v>47</v>
      </c>
      <c r="O208" s="90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2" t="s">
        <v>153</v>
      </c>
      <c r="AT208" s="222" t="s">
        <v>155</v>
      </c>
      <c r="AU208" s="222" t="s">
        <v>90</v>
      </c>
      <c r="AY208" s="15" t="s">
        <v>154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5" t="s">
        <v>90</v>
      </c>
      <c r="BK208" s="223">
        <f>ROUND(I208*H208,2)</f>
        <v>0</v>
      </c>
      <c r="BL208" s="15" t="s">
        <v>153</v>
      </c>
      <c r="BM208" s="222" t="s">
        <v>2626</v>
      </c>
    </row>
    <row r="209" spans="1:51" s="13" customFormat="1" ht="12">
      <c r="A209" s="13"/>
      <c r="B209" s="239"/>
      <c r="C209" s="240"/>
      <c r="D209" s="224" t="s">
        <v>223</v>
      </c>
      <c r="E209" s="241" t="s">
        <v>555</v>
      </c>
      <c r="F209" s="242" t="s">
        <v>2627</v>
      </c>
      <c r="G209" s="240"/>
      <c r="H209" s="243">
        <v>8.096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223</v>
      </c>
      <c r="AU209" s="249" t="s">
        <v>90</v>
      </c>
      <c r="AV209" s="13" t="s">
        <v>162</v>
      </c>
      <c r="AW209" s="13" t="s">
        <v>38</v>
      </c>
      <c r="AX209" s="13" t="s">
        <v>90</v>
      </c>
      <c r="AY209" s="249" t="s">
        <v>154</v>
      </c>
    </row>
    <row r="210" spans="1:65" s="2" customFormat="1" ht="24.15" customHeight="1">
      <c r="A210" s="37"/>
      <c r="B210" s="38"/>
      <c r="C210" s="210" t="s">
        <v>557</v>
      </c>
      <c r="D210" s="210" t="s">
        <v>155</v>
      </c>
      <c r="E210" s="211" t="s">
        <v>2628</v>
      </c>
      <c r="F210" s="212" t="s">
        <v>2629</v>
      </c>
      <c r="G210" s="213" t="s">
        <v>486</v>
      </c>
      <c r="H210" s="214">
        <v>1.55</v>
      </c>
      <c r="I210" s="215"/>
      <c r="J210" s="216">
        <f>ROUND(I210*H210,2)</f>
        <v>0</v>
      </c>
      <c r="K210" s="217"/>
      <c r="L210" s="43"/>
      <c r="M210" s="218" t="s">
        <v>1</v>
      </c>
      <c r="N210" s="219" t="s">
        <v>47</v>
      </c>
      <c r="O210" s="90"/>
      <c r="P210" s="220">
        <f>O210*H210</f>
        <v>0</v>
      </c>
      <c r="Q210" s="220">
        <v>1.04909</v>
      </c>
      <c r="R210" s="220">
        <f>Q210*H210</f>
        <v>1.6260895000000002</v>
      </c>
      <c r="S210" s="220">
        <v>0</v>
      </c>
      <c r="T210" s="22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2" t="s">
        <v>153</v>
      </c>
      <c r="AT210" s="222" t="s">
        <v>155</v>
      </c>
      <c r="AU210" s="222" t="s">
        <v>90</v>
      </c>
      <c r="AY210" s="15" t="s">
        <v>154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5" t="s">
        <v>90</v>
      </c>
      <c r="BK210" s="223">
        <f>ROUND(I210*H210,2)</f>
        <v>0</v>
      </c>
      <c r="BL210" s="15" t="s">
        <v>153</v>
      </c>
      <c r="BM210" s="222" t="s">
        <v>2630</v>
      </c>
    </row>
    <row r="211" spans="1:51" s="13" customFormat="1" ht="12">
      <c r="A211" s="13"/>
      <c r="B211" s="239"/>
      <c r="C211" s="240"/>
      <c r="D211" s="224" t="s">
        <v>223</v>
      </c>
      <c r="E211" s="241" t="s">
        <v>561</v>
      </c>
      <c r="F211" s="242" t="s">
        <v>2631</v>
      </c>
      <c r="G211" s="240"/>
      <c r="H211" s="243">
        <v>1.55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223</v>
      </c>
      <c r="AU211" s="249" t="s">
        <v>90</v>
      </c>
      <c r="AV211" s="13" t="s">
        <v>162</v>
      </c>
      <c r="AW211" s="13" t="s">
        <v>38</v>
      </c>
      <c r="AX211" s="13" t="s">
        <v>90</v>
      </c>
      <c r="AY211" s="249" t="s">
        <v>154</v>
      </c>
    </row>
    <row r="212" spans="1:65" s="2" customFormat="1" ht="14.4" customHeight="1">
      <c r="A212" s="37"/>
      <c r="B212" s="38"/>
      <c r="C212" s="210" t="s">
        <v>564</v>
      </c>
      <c r="D212" s="210" t="s">
        <v>155</v>
      </c>
      <c r="E212" s="211" t="s">
        <v>2632</v>
      </c>
      <c r="F212" s="212" t="s">
        <v>2633</v>
      </c>
      <c r="G212" s="213" t="s">
        <v>220</v>
      </c>
      <c r="H212" s="214">
        <v>19.8</v>
      </c>
      <c r="I212" s="215"/>
      <c r="J212" s="216">
        <f>ROUND(I212*H212,2)</f>
        <v>0</v>
      </c>
      <c r="K212" s="217"/>
      <c r="L212" s="43"/>
      <c r="M212" s="218" t="s">
        <v>1</v>
      </c>
      <c r="N212" s="219" t="s">
        <v>47</v>
      </c>
      <c r="O212" s="90"/>
      <c r="P212" s="220">
        <f>O212*H212</f>
        <v>0</v>
      </c>
      <c r="Q212" s="220">
        <v>0.01325</v>
      </c>
      <c r="R212" s="220">
        <f>Q212*H212</f>
        <v>0.26235</v>
      </c>
      <c r="S212" s="220">
        <v>0</v>
      </c>
      <c r="T212" s="22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2" t="s">
        <v>153</v>
      </c>
      <c r="AT212" s="222" t="s">
        <v>155</v>
      </c>
      <c r="AU212" s="222" t="s">
        <v>90</v>
      </c>
      <c r="AY212" s="15" t="s">
        <v>154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5" t="s">
        <v>90</v>
      </c>
      <c r="BK212" s="223">
        <f>ROUND(I212*H212,2)</f>
        <v>0</v>
      </c>
      <c r="BL212" s="15" t="s">
        <v>153</v>
      </c>
      <c r="BM212" s="222" t="s">
        <v>2634</v>
      </c>
    </row>
    <row r="213" spans="1:51" s="13" customFormat="1" ht="12">
      <c r="A213" s="13"/>
      <c r="B213" s="239"/>
      <c r="C213" s="240"/>
      <c r="D213" s="224" t="s">
        <v>223</v>
      </c>
      <c r="E213" s="241" t="s">
        <v>569</v>
      </c>
      <c r="F213" s="242" t="s">
        <v>2635</v>
      </c>
      <c r="G213" s="240"/>
      <c r="H213" s="243">
        <v>19.8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223</v>
      </c>
      <c r="AU213" s="249" t="s">
        <v>90</v>
      </c>
      <c r="AV213" s="13" t="s">
        <v>162</v>
      </c>
      <c r="AW213" s="13" t="s">
        <v>38</v>
      </c>
      <c r="AX213" s="13" t="s">
        <v>90</v>
      </c>
      <c r="AY213" s="249" t="s">
        <v>154</v>
      </c>
    </row>
    <row r="214" spans="1:65" s="2" customFormat="1" ht="24.15" customHeight="1">
      <c r="A214" s="37"/>
      <c r="B214" s="38"/>
      <c r="C214" s="210" t="s">
        <v>571</v>
      </c>
      <c r="D214" s="210" t="s">
        <v>155</v>
      </c>
      <c r="E214" s="211" t="s">
        <v>2636</v>
      </c>
      <c r="F214" s="212" t="s">
        <v>2637</v>
      </c>
      <c r="G214" s="213" t="s">
        <v>220</v>
      </c>
      <c r="H214" s="214">
        <v>19.8</v>
      </c>
      <c r="I214" s="215"/>
      <c r="J214" s="216">
        <f>ROUND(I214*H214,2)</f>
        <v>0</v>
      </c>
      <c r="K214" s="217"/>
      <c r="L214" s="43"/>
      <c r="M214" s="218" t="s">
        <v>1</v>
      </c>
      <c r="N214" s="219" t="s">
        <v>47</v>
      </c>
      <c r="O214" s="90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2" t="s">
        <v>153</v>
      </c>
      <c r="AT214" s="222" t="s">
        <v>155</v>
      </c>
      <c r="AU214" s="222" t="s">
        <v>90</v>
      </c>
      <c r="AY214" s="15" t="s">
        <v>154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5" t="s">
        <v>90</v>
      </c>
      <c r="BK214" s="223">
        <f>ROUND(I214*H214,2)</f>
        <v>0</v>
      </c>
      <c r="BL214" s="15" t="s">
        <v>153</v>
      </c>
      <c r="BM214" s="222" t="s">
        <v>2638</v>
      </c>
    </row>
    <row r="215" spans="1:51" s="13" customFormat="1" ht="12">
      <c r="A215" s="13"/>
      <c r="B215" s="239"/>
      <c r="C215" s="240"/>
      <c r="D215" s="224" t="s">
        <v>223</v>
      </c>
      <c r="E215" s="241" t="s">
        <v>575</v>
      </c>
      <c r="F215" s="242" t="s">
        <v>2639</v>
      </c>
      <c r="G215" s="240"/>
      <c r="H215" s="243">
        <v>19.8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223</v>
      </c>
      <c r="AU215" s="249" t="s">
        <v>90</v>
      </c>
      <c r="AV215" s="13" t="s">
        <v>162</v>
      </c>
      <c r="AW215" s="13" t="s">
        <v>38</v>
      </c>
      <c r="AX215" s="13" t="s">
        <v>90</v>
      </c>
      <c r="AY215" s="249" t="s">
        <v>154</v>
      </c>
    </row>
    <row r="216" spans="1:65" s="2" customFormat="1" ht="24.15" customHeight="1">
      <c r="A216" s="37"/>
      <c r="B216" s="38"/>
      <c r="C216" s="210" t="s">
        <v>577</v>
      </c>
      <c r="D216" s="210" t="s">
        <v>155</v>
      </c>
      <c r="E216" s="211" t="s">
        <v>2640</v>
      </c>
      <c r="F216" s="212" t="s">
        <v>955</v>
      </c>
      <c r="G216" s="213" t="s">
        <v>220</v>
      </c>
      <c r="H216" s="214">
        <v>8.036</v>
      </c>
      <c r="I216" s="215"/>
      <c r="J216" s="216">
        <f>ROUND(I216*H216,2)</f>
        <v>0</v>
      </c>
      <c r="K216" s="217"/>
      <c r="L216" s="43"/>
      <c r="M216" s="218" t="s">
        <v>1</v>
      </c>
      <c r="N216" s="219" t="s">
        <v>47</v>
      </c>
      <c r="O216" s="90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2" t="s">
        <v>153</v>
      </c>
      <c r="AT216" s="222" t="s">
        <v>155</v>
      </c>
      <c r="AU216" s="222" t="s">
        <v>90</v>
      </c>
      <c r="AY216" s="15" t="s">
        <v>154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5" t="s">
        <v>90</v>
      </c>
      <c r="BK216" s="223">
        <f>ROUND(I216*H216,2)</f>
        <v>0</v>
      </c>
      <c r="BL216" s="15" t="s">
        <v>153</v>
      </c>
      <c r="BM216" s="222" t="s">
        <v>2641</v>
      </c>
    </row>
    <row r="217" spans="1:51" s="13" customFormat="1" ht="12">
      <c r="A217" s="13"/>
      <c r="B217" s="239"/>
      <c r="C217" s="240"/>
      <c r="D217" s="224" t="s">
        <v>223</v>
      </c>
      <c r="E217" s="241" t="s">
        <v>582</v>
      </c>
      <c r="F217" s="242" t="s">
        <v>2642</v>
      </c>
      <c r="G217" s="240"/>
      <c r="H217" s="243">
        <v>8.036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223</v>
      </c>
      <c r="AU217" s="249" t="s">
        <v>90</v>
      </c>
      <c r="AV217" s="13" t="s">
        <v>162</v>
      </c>
      <c r="AW217" s="13" t="s">
        <v>38</v>
      </c>
      <c r="AX217" s="13" t="s">
        <v>90</v>
      </c>
      <c r="AY217" s="249" t="s">
        <v>154</v>
      </c>
    </row>
    <row r="218" spans="1:65" s="2" customFormat="1" ht="37.8" customHeight="1">
      <c r="A218" s="37"/>
      <c r="B218" s="38"/>
      <c r="C218" s="210" t="s">
        <v>584</v>
      </c>
      <c r="D218" s="210" t="s">
        <v>155</v>
      </c>
      <c r="E218" s="211" t="s">
        <v>2269</v>
      </c>
      <c r="F218" s="212" t="s">
        <v>2270</v>
      </c>
      <c r="G218" s="213" t="s">
        <v>324</v>
      </c>
      <c r="H218" s="214">
        <v>13.104</v>
      </c>
      <c r="I218" s="215"/>
      <c r="J218" s="216">
        <f>ROUND(I218*H218,2)</f>
        <v>0</v>
      </c>
      <c r="K218" s="217"/>
      <c r="L218" s="43"/>
      <c r="M218" s="218" t="s">
        <v>1</v>
      </c>
      <c r="N218" s="219" t="s">
        <v>47</v>
      </c>
      <c r="O218" s="90"/>
      <c r="P218" s="220">
        <f>O218*H218</f>
        <v>0</v>
      </c>
      <c r="Q218" s="220">
        <v>1.9968</v>
      </c>
      <c r="R218" s="220">
        <f>Q218*H218</f>
        <v>26.166067199999997</v>
      </c>
      <c r="S218" s="220">
        <v>0</v>
      </c>
      <c r="T218" s="22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2" t="s">
        <v>153</v>
      </c>
      <c r="AT218" s="222" t="s">
        <v>155</v>
      </c>
      <c r="AU218" s="222" t="s">
        <v>90</v>
      </c>
      <c r="AY218" s="15" t="s">
        <v>154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5" t="s">
        <v>90</v>
      </c>
      <c r="BK218" s="223">
        <f>ROUND(I218*H218,2)</f>
        <v>0</v>
      </c>
      <c r="BL218" s="15" t="s">
        <v>153</v>
      </c>
      <c r="BM218" s="222" t="s">
        <v>2643</v>
      </c>
    </row>
    <row r="219" spans="1:51" s="13" customFormat="1" ht="12">
      <c r="A219" s="13"/>
      <c r="B219" s="239"/>
      <c r="C219" s="240"/>
      <c r="D219" s="224" t="s">
        <v>223</v>
      </c>
      <c r="E219" s="241" t="s">
        <v>588</v>
      </c>
      <c r="F219" s="242" t="s">
        <v>2644</v>
      </c>
      <c r="G219" s="240"/>
      <c r="H219" s="243">
        <v>5.904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223</v>
      </c>
      <c r="AU219" s="249" t="s">
        <v>90</v>
      </c>
      <c r="AV219" s="13" t="s">
        <v>162</v>
      </c>
      <c r="AW219" s="13" t="s">
        <v>38</v>
      </c>
      <c r="AX219" s="13" t="s">
        <v>82</v>
      </c>
      <c r="AY219" s="249" t="s">
        <v>154</v>
      </c>
    </row>
    <row r="220" spans="1:51" s="13" customFormat="1" ht="12">
      <c r="A220" s="13"/>
      <c r="B220" s="239"/>
      <c r="C220" s="240"/>
      <c r="D220" s="224" t="s">
        <v>223</v>
      </c>
      <c r="E220" s="241" t="s">
        <v>2645</v>
      </c>
      <c r="F220" s="242" t="s">
        <v>2646</v>
      </c>
      <c r="G220" s="240"/>
      <c r="H220" s="243">
        <v>7.2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223</v>
      </c>
      <c r="AU220" s="249" t="s">
        <v>90</v>
      </c>
      <c r="AV220" s="13" t="s">
        <v>162</v>
      </c>
      <c r="AW220" s="13" t="s">
        <v>38</v>
      </c>
      <c r="AX220" s="13" t="s">
        <v>82</v>
      </c>
      <c r="AY220" s="249" t="s">
        <v>154</v>
      </c>
    </row>
    <row r="221" spans="1:51" s="13" customFormat="1" ht="12">
      <c r="A221" s="13"/>
      <c r="B221" s="239"/>
      <c r="C221" s="240"/>
      <c r="D221" s="224" t="s">
        <v>223</v>
      </c>
      <c r="E221" s="241" t="s">
        <v>2647</v>
      </c>
      <c r="F221" s="242" t="s">
        <v>2648</v>
      </c>
      <c r="G221" s="240"/>
      <c r="H221" s="243">
        <v>13.104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223</v>
      </c>
      <c r="AU221" s="249" t="s">
        <v>90</v>
      </c>
      <c r="AV221" s="13" t="s">
        <v>162</v>
      </c>
      <c r="AW221" s="13" t="s">
        <v>38</v>
      </c>
      <c r="AX221" s="13" t="s">
        <v>90</v>
      </c>
      <c r="AY221" s="249" t="s">
        <v>154</v>
      </c>
    </row>
    <row r="222" spans="1:63" s="11" customFormat="1" ht="25.9" customHeight="1">
      <c r="A222" s="11"/>
      <c r="B222" s="196"/>
      <c r="C222" s="197"/>
      <c r="D222" s="198" t="s">
        <v>81</v>
      </c>
      <c r="E222" s="199" t="s">
        <v>181</v>
      </c>
      <c r="F222" s="199" t="s">
        <v>1083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SUM(P223:P228)</f>
        <v>0</v>
      </c>
      <c r="Q222" s="204"/>
      <c r="R222" s="205">
        <f>SUM(R223:R228)</f>
        <v>0.009366</v>
      </c>
      <c r="S222" s="204"/>
      <c r="T222" s="206">
        <f>SUM(T223:T228)</f>
        <v>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207" t="s">
        <v>153</v>
      </c>
      <c r="AT222" s="208" t="s">
        <v>81</v>
      </c>
      <c r="AU222" s="208" t="s">
        <v>82</v>
      </c>
      <c r="AY222" s="207" t="s">
        <v>154</v>
      </c>
      <c r="BK222" s="209">
        <f>SUM(BK223:BK228)</f>
        <v>0</v>
      </c>
    </row>
    <row r="223" spans="1:65" s="2" customFormat="1" ht="37.8" customHeight="1">
      <c r="A223" s="37"/>
      <c r="B223" s="38"/>
      <c r="C223" s="210" t="s">
        <v>590</v>
      </c>
      <c r="D223" s="210" t="s">
        <v>155</v>
      </c>
      <c r="E223" s="211" t="s">
        <v>2649</v>
      </c>
      <c r="F223" s="212" t="s">
        <v>2650</v>
      </c>
      <c r="G223" s="213" t="s">
        <v>220</v>
      </c>
      <c r="H223" s="214">
        <v>4.2</v>
      </c>
      <c r="I223" s="215"/>
      <c r="J223" s="216">
        <f>ROUND(I223*H223,2)</f>
        <v>0</v>
      </c>
      <c r="K223" s="217"/>
      <c r="L223" s="43"/>
      <c r="M223" s="218" t="s">
        <v>1</v>
      </c>
      <c r="N223" s="219" t="s">
        <v>47</v>
      </c>
      <c r="O223" s="90"/>
      <c r="P223" s="220">
        <f>O223*H223</f>
        <v>0</v>
      </c>
      <c r="Q223" s="220">
        <v>0.00102</v>
      </c>
      <c r="R223" s="220">
        <f>Q223*H223</f>
        <v>0.0042840000000000005</v>
      </c>
      <c r="S223" s="220">
        <v>0</v>
      </c>
      <c r="T223" s="22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2" t="s">
        <v>153</v>
      </c>
      <c r="AT223" s="222" t="s">
        <v>155</v>
      </c>
      <c r="AU223" s="222" t="s">
        <v>90</v>
      </c>
      <c r="AY223" s="15" t="s">
        <v>154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5" t="s">
        <v>90</v>
      </c>
      <c r="BK223" s="223">
        <f>ROUND(I223*H223,2)</f>
        <v>0</v>
      </c>
      <c r="BL223" s="15" t="s">
        <v>153</v>
      </c>
      <c r="BM223" s="222" t="s">
        <v>2651</v>
      </c>
    </row>
    <row r="224" spans="1:47" s="2" customFormat="1" ht="12">
      <c r="A224" s="37"/>
      <c r="B224" s="38"/>
      <c r="C224" s="39"/>
      <c r="D224" s="224" t="s">
        <v>160</v>
      </c>
      <c r="E224" s="39"/>
      <c r="F224" s="225" t="s">
        <v>2652</v>
      </c>
      <c r="G224" s="39"/>
      <c r="H224" s="39"/>
      <c r="I224" s="226"/>
      <c r="J224" s="39"/>
      <c r="K224" s="39"/>
      <c r="L224" s="43"/>
      <c r="M224" s="227"/>
      <c r="N224" s="228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160</v>
      </c>
      <c r="AU224" s="15" t="s">
        <v>90</v>
      </c>
    </row>
    <row r="225" spans="1:51" s="13" customFormat="1" ht="12">
      <c r="A225" s="13"/>
      <c r="B225" s="239"/>
      <c r="C225" s="240"/>
      <c r="D225" s="224" t="s">
        <v>223</v>
      </c>
      <c r="E225" s="241" t="s">
        <v>1906</v>
      </c>
      <c r="F225" s="242" t="s">
        <v>2653</v>
      </c>
      <c r="G225" s="240"/>
      <c r="H225" s="243">
        <v>4.2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223</v>
      </c>
      <c r="AU225" s="249" t="s">
        <v>90</v>
      </c>
      <c r="AV225" s="13" t="s">
        <v>162</v>
      </c>
      <c r="AW225" s="13" t="s">
        <v>38</v>
      </c>
      <c r="AX225" s="13" t="s">
        <v>90</v>
      </c>
      <c r="AY225" s="249" t="s">
        <v>154</v>
      </c>
    </row>
    <row r="226" spans="1:65" s="2" customFormat="1" ht="14.4" customHeight="1">
      <c r="A226" s="37"/>
      <c r="B226" s="38"/>
      <c r="C226" s="210" t="s">
        <v>595</v>
      </c>
      <c r="D226" s="210" t="s">
        <v>155</v>
      </c>
      <c r="E226" s="211" t="s">
        <v>2654</v>
      </c>
      <c r="F226" s="212" t="s">
        <v>2655</v>
      </c>
      <c r="G226" s="213" t="s">
        <v>220</v>
      </c>
      <c r="H226" s="214">
        <v>15.4</v>
      </c>
      <c r="I226" s="215"/>
      <c r="J226" s="216">
        <f>ROUND(I226*H226,2)</f>
        <v>0</v>
      </c>
      <c r="K226" s="217"/>
      <c r="L226" s="43"/>
      <c r="M226" s="218" t="s">
        <v>1</v>
      </c>
      <c r="N226" s="219" t="s">
        <v>47</v>
      </c>
      <c r="O226" s="90"/>
      <c r="P226" s="220">
        <f>O226*H226</f>
        <v>0</v>
      </c>
      <c r="Q226" s="220">
        <v>0.00033</v>
      </c>
      <c r="R226" s="220">
        <f>Q226*H226</f>
        <v>0.005082</v>
      </c>
      <c r="S226" s="220">
        <v>0</v>
      </c>
      <c r="T226" s="22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2" t="s">
        <v>153</v>
      </c>
      <c r="AT226" s="222" t="s">
        <v>155</v>
      </c>
      <c r="AU226" s="222" t="s">
        <v>90</v>
      </c>
      <c r="AY226" s="15" t="s">
        <v>154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5" t="s">
        <v>90</v>
      </c>
      <c r="BK226" s="223">
        <f>ROUND(I226*H226,2)</f>
        <v>0</v>
      </c>
      <c r="BL226" s="15" t="s">
        <v>153</v>
      </c>
      <c r="BM226" s="222" t="s">
        <v>2656</v>
      </c>
    </row>
    <row r="227" spans="1:47" s="2" customFormat="1" ht="12">
      <c r="A227" s="37"/>
      <c r="B227" s="38"/>
      <c r="C227" s="39"/>
      <c r="D227" s="224" t="s">
        <v>160</v>
      </c>
      <c r="E227" s="39"/>
      <c r="F227" s="225" t="s">
        <v>2657</v>
      </c>
      <c r="G227" s="39"/>
      <c r="H227" s="39"/>
      <c r="I227" s="226"/>
      <c r="J227" s="39"/>
      <c r="K227" s="39"/>
      <c r="L227" s="43"/>
      <c r="M227" s="227"/>
      <c r="N227" s="22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160</v>
      </c>
      <c r="AU227" s="15" t="s">
        <v>90</v>
      </c>
    </row>
    <row r="228" spans="1:51" s="13" customFormat="1" ht="12">
      <c r="A228" s="13"/>
      <c r="B228" s="239"/>
      <c r="C228" s="240"/>
      <c r="D228" s="224" t="s">
        <v>223</v>
      </c>
      <c r="E228" s="241" t="s">
        <v>597</v>
      </c>
      <c r="F228" s="242" t="s">
        <v>2658</v>
      </c>
      <c r="G228" s="240"/>
      <c r="H228" s="243">
        <v>15.4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223</v>
      </c>
      <c r="AU228" s="249" t="s">
        <v>90</v>
      </c>
      <c r="AV228" s="13" t="s">
        <v>162</v>
      </c>
      <c r="AW228" s="13" t="s">
        <v>38</v>
      </c>
      <c r="AX228" s="13" t="s">
        <v>90</v>
      </c>
      <c r="AY228" s="249" t="s">
        <v>154</v>
      </c>
    </row>
    <row r="229" spans="1:63" s="11" customFormat="1" ht="25.9" customHeight="1">
      <c r="A229" s="11"/>
      <c r="B229" s="196"/>
      <c r="C229" s="197"/>
      <c r="D229" s="198" t="s">
        <v>81</v>
      </c>
      <c r="E229" s="199" t="s">
        <v>1090</v>
      </c>
      <c r="F229" s="199" t="s">
        <v>1091</v>
      </c>
      <c r="G229" s="197"/>
      <c r="H229" s="197"/>
      <c r="I229" s="200"/>
      <c r="J229" s="201">
        <f>BK229</f>
        <v>0</v>
      </c>
      <c r="K229" s="197"/>
      <c r="L229" s="202"/>
      <c r="M229" s="203"/>
      <c r="N229" s="204"/>
      <c r="O229" s="204"/>
      <c r="P229" s="205">
        <f>SUM(P230:P249)</f>
        <v>0</v>
      </c>
      <c r="Q229" s="204"/>
      <c r="R229" s="205">
        <f>SUM(R230:R249)</f>
        <v>1.0594625999999998</v>
      </c>
      <c r="S229" s="204"/>
      <c r="T229" s="206">
        <f>SUM(T230:T249)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207" t="s">
        <v>153</v>
      </c>
      <c r="AT229" s="208" t="s">
        <v>81</v>
      </c>
      <c r="AU229" s="208" t="s">
        <v>82</v>
      </c>
      <c r="AY229" s="207" t="s">
        <v>154</v>
      </c>
      <c r="BK229" s="209">
        <f>SUM(BK230:BK249)</f>
        <v>0</v>
      </c>
    </row>
    <row r="230" spans="1:65" s="2" customFormat="1" ht="24.15" customHeight="1">
      <c r="A230" s="37"/>
      <c r="B230" s="38"/>
      <c r="C230" s="210" t="s">
        <v>599</v>
      </c>
      <c r="D230" s="210" t="s">
        <v>155</v>
      </c>
      <c r="E230" s="211" t="s">
        <v>1093</v>
      </c>
      <c r="F230" s="212" t="s">
        <v>1094</v>
      </c>
      <c r="G230" s="213" t="s">
        <v>220</v>
      </c>
      <c r="H230" s="214">
        <v>79</v>
      </c>
      <c r="I230" s="215"/>
      <c r="J230" s="216">
        <f>ROUND(I230*H230,2)</f>
        <v>0</v>
      </c>
      <c r="K230" s="217"/>
      <c r="L230" s="43"/>
      <c r="M230" s="218" t="s">
        <v>1</v>
      </c>
      <c r="N230" s="219" t="s">
        <v>47</v>
      </c>
      <c r="O230" s="90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2" t="s">
        <v>153</v>
      </c>
      <c r="AT230" s="222" t="s">
        <v>155</v>
      </c>
      <c r="AU230" s="222" t="s">
        <v>90</v>
      </c>
      <c r="AY230" s="15" t="s">
        <v>154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5" t="s">
        <v>90</v>
      </c>
      <c r="BK230" s="223">
        <f>ROUND(I230*H230,2)</f>
        <v>0</v>
      </c>
      <c r="BL230" s="15" t="s">
        <v>153</v>
      </c>
      <c r="BM230" s="222" t="s">
        <v>2659</v>
      </c>
    </row>
    <row r="231" spans="1:47" s="2" customFormat="1" ht="12">
      <c r="A231" s="37"/>
      <c r="B231" s="38"/>
      <c r="C231" s="39"/>
      <c r="D231" s="224" t="s">
        <v>160</v>
      </c>
      <c r="E231" s="39"/>
      <c r="F231" s="225" t="s">
        <v>1096</v>
      </c>
      <c r="G231" s="39"/>
      <c r="H231" s="39"/>
      <c r="I231" s="226"/>
      <c r="J231" s="39"/>
      <c r="K231" s="39"/>
      <c r="L231" s="43"/>
      <c r="M231" s="227"/>
      <c r="N231" s="22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160</v>
      </c>
      <c r="AU231" s="15" t="s">
        <v>90</v>
      </c>
    </row>
    <row r="232" spans="1:51" s="13" customFormat="1" ht="12">
      <c r="A232" s="13"/>
      <c r="B232" s="239"/>
      <c r="C232" s="240"/>
      <c r="D232" s="224" t="s">
        <v>223</v>
      </c>
      <c r="E232" s="241" t="s">
        <v>603</v>
      </c>
      <c r="F232" s="242" t="s">
        <v>2660</v>
      </c>
      <c r="G232" s="240"/>
      <c r="H232" s="243">
        <v>79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223</v>
      </c>
      <c r="AU232" s="249" t="s">
        <v>90</v>
      </c>
      <c r="AV232" s="13" t="s">
        <v>162</v>
      </c>
      <c r="AW232" s="13" t="s">
        <v>38</v>
      </c>
      <c r="AX232" s="13" t="s">
        <v>90</v>
      </c>
      <c r="AY232" s="249" t="s">
        <v>154</v>
      </c>
    </row>
    <row r="233" spans="1:65" s="2" customFormat="1" ht="14.4" customHeight="1">
      <c r="A233" s="37"/>
      <c r="B233" s="38"/>
      <c r="C233" s="255" t="s">
        <v>623</v>
      </c>
      <c r="D233" s="255" t="s">
        <v>253</v>
      </c>
      <c r="E233" s="256" t="s">
        <v>1098</v>
      </c>
      <c r="F233" s="257" t="s">
        <v>1099</v>
      </c>
      <c r="G233" s="258" t="s">
        <v>486</v>
      </c>
      <c r="H233" s="259">
        <v>0.024</v>
      </c>
      <c r="I233" s="260"/>
      <c r="J233" s="261">
        <f>ROUND(I233*H233,2)</f>
        <v>0</v>
      </c>
      <c r="K233" s="262"/>
      <c r="L233" s="263"/>
      <c r="M233" s="264" t="s">
        <v>1</v>
      </c>
      <c r="N233" s="265" t="s">
        <v>47</v>
      </c>
      <c r="O233" s="90"/>
      <c r="P233" s="220">
        <f>O233*H233</f>
        <v>0</v>
      </c>
      <c r="Q233" s="220">
        <v>1</v>
      </c>
      <c r="R233" s="220">
        <f>Q233*H233</f>
        <v>0.024</v>
      </c>
      <c r="S233" s="220">
        <v>0</v>
      </c>
      <c r="T233" s="22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2" t="s">
        <v>192</v>
      </c>
      <c r="AT233" s="222" t="s">
        <v>253</v>
      </c>
      <c r="AU233" s="222" t="s">
        <v>90</v>
      </c>
      <c r="AY233" s="15" t="s">
        <v>154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5" t="s">
        <v>90</v>
      </c>
      <c r="BK233" s="223">
        <f>ROUND(I233*H233,2)</f>
        <v>0</v>
      </c>
      <c r="BL233" s="15" t="s">
        <v>153</v>
      </c>
      <c r="BM233" s="222" t="s">
        <v>2661</v>
      </c>
    </row>
    <row r="234" spans="1:47" s="2" customFormat="1" ht="12">
      <c r="A234" s="37"/>
      <c r="B234" s="38"/>
      <c r="C234" s="39"/>
      <c r="D234" s="224" t="s">
        <v>160</v>
      </c>
      <c r="E234" s="39"/>
      <c r="F234" s="225" t="s">
        <v>1101</v>
      </c>
      <c r="G234" s="39"/>
      <c r="H234" s="39"/>
      <c r="I234" s="226"/>
      <c r="J234" s="39"/>
      <c r="K234" s="39"/>
      <c r="L234" s="43"/>
      <c r="M234" s="227"/>
      <c r="N234" s="22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5" t="s">
        <v>160</v>
      </c>
      <c r="AU234" s="15" t="s">
        <v>90</v>
      </c>
    </row>
    <row r="235" spans="1:51" s="13" customFormat="1" ht="12">
      <c r="A235" s="13"/>
      <c r="B235" s="239"/>
      <c r="C235" s="240"/>
      <c r="D235" s="224" t="s">
        <v>223</v>
      </c>
      <c r="E235" s="241" t="s">
        <v>628</v>
      </c>
      <c r="F235" s="242" t="s">
        <v>2662</v>
      </c>
      <c r="G235" s="240"/>
      <c r="H235" s="243">
        <v>0.024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223</v>
      </c>
      <c r="AU235" s="249" t="s">
        <v>90</v>
      </c>
      <c r="AV235" s="13" t="s">
        <v>162</v>
      </c>
      <c r="AW235" s="13" t="s">
        <v>38</v>
      </c>
      <c r="AX235" s="13" t="s">
        <v>90</v>
      </c>
      <c r="AY235" s="249" t="s">
        <v>154</v>
      </c>
    </row>
    <row r="236" spans="1:65" s="2" customFormat="1" ht="24.15" customHeight="1">
      <c r="A236" s="37"/>
      <c r="B236" s="38"/>
      <c r="C236" s="210" t="s">
        <v>630</v>
      </c>
      <c r="D236" s="210" t="s">
        <v>155</v>
      </c>
      <c r="E236" s="211" t="s">
        <v>1105</v>
      </c>
      <c r="F236" s="212" t="s">
        <v>1106</v>
      </c>
      <c r="G236" s="213" t="s">
        <v>220</v>
      </c>
      <c r="H236" s="214">
        <v>158</v>
      </c>
      <c r="I236" s="215"/>
      <c r="J236" s="216">
        <f>ROUND(I236*H236,2)</f>
        <v>0</v>
      </c>
      <c r="K236" s="217"/>
      <c r="L236" s="43"/>
      <c r="M236" s="218" t="s">
        <v>1</v>
      </c>
      <c r="N236" s="219" t="s">
        <v>47</v>
      </c>
      <c r="O236" s="90"/>
      <c r="P236" s="220">
        <f>O236*H236</f>
        <v>0</v>
      </c>
      <c r="Q236" s="220">
        <v>3E-05</v>
      </c>
      <c r="R236" s="220">
        <f>Q236*H236</f>
        <v>0.00474</v>
      </c>
      <c r="S236" s="220">
        <v>0</v>
      </c>
      <c r="T236" s="22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2" t="s">
        <v>153</v>
      </c>
      <c r="AT236" s="222" t="s">
        <v>155</v>
      </c>
      <c r="AU236" s="222" t="s">
        <v>90</v>
      </c>
      <c r="AY236" s="15" t="s">
        <v>154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5" t="s">
        <v>90</v>
      </c>
      <c r="BK236" s="223">
        <f>ROUND(I236*H236,2)</f>
        <v>0</v>
      </c>
      <c r="BL236" s="15" t="s">
        <v>153</v>
      </c>
      <c r="BM236" s="222" t="s">
        <v>2663</v>
      </c>
    </row>
    <row r="237" spans="1:47" s="2" customFormat="1" ht="12">
      <c r="A237" s="37"/>
      <c r="B237" s="38"/>
      <c r="C237" s="39"/>
      <c r="D237" s="224" t="s">
        <v>160</v>
      </c>
      <c r="E237" s="39"/>
      <c r="F237" s="225" t="s">
        <v>1096</v>
      </c>
      <c r="G237" s="39"/>
      <c r="H237" s="39"/>
      <c r="I237" s="226"/>
      <c r="J237" s="39"/>
      <c r="K237" s="39"/>
      <c r="L237" s="43"/>
      <c r="M237" s="227"/>
      <c r="N237" s="228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5" t="s">
        <v>160</v>
      </c>
      <c r="AU237" s="15" t="s">
        <v>90</v>
      </c>
    </row>
    <row r="238" spans="1:51" s="13" customFormat="1" ht="12">
      <c r="A238" s="13"/>
      <c r="B238" s="239"/>
      <c r="C238" s="240"/>
      <c r="D238" s="224" t="s">
        <v>223</v>
      </c>
      <c r="E238" s="241" t="s">
        <v>635</v>
      </c>
      <c r="F238" s="242" t="s">
        <v>2664</v>
      </c>
      <c r="G238" s="240"/>
      <c r="H238" s="243">
        <v>158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223</v>
      </c>
      <c r="AU238" s="249" t="s">
        <v>90</v>
      </c>
      <c r="AV238" s="13" t="s">
        <v>162</v>
      </c>
      <c r="AW238" s="13" t="s">
        <v>38</v>
      </c>
      <c r="AX238" s="13" t="s">
        <v>90</v>
      </c>
      <c r="AY238" s="249" t="s">
        <v>154</v>
      </c>
    </row>
    <row r="239" spans="1:65" s="2" customFormat="1" ht="14.4" customHeight="1">
      <c r="A239" s="37"/>
      <c r="B239" s="38"/>
      <c r="C239" s="255" t="s">
        <v>637</v>
      </c>
      <c r="D239" s="255" t="s">
        <v>253</v>
      </c>
      <c r="E239" s="256" t="s">
        <v>1111</v>
      </c>
      <c r="F239" s="257" t="s">
        <v>1112</v>
      </c>
      <c r="G239" s="258" t="s">
        <v>486</v>
      </c>
      <c r="H239" s="259">
        <v>0.237</v>
      </c>
      <c r="I239" s="260"/>
      <c r="J239" s="261">
        <f>ROUND(I239*H239,2)</f>
        <v>0</v>
      </c>
      <c r="K239" s="262"/>
      <c r="L239" s="263"/>
      <c r="M239" s="264" t="s">
        <v>1</v>
      </c>
      <c r="N239" s="265" t="s">
        <v>47</v>
      </c>
      <c r="O239" s="90"/>
      <c r="P239" s="220">
        <f>O239*H239</f>
        <v>0</v>
      </c>
      <c r="Q239" s="220">
        <v>1</v>
      </c>
      <c r="R239" s="220">
        <f>Q239*H239</f>
        <v>0.237</v>
      </c>
      <c r="S239" s="220">
        <v>0</v>
      </c>
      <c r="T239" s="22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2" t="s">
        <v>192</v>
      </c>
      <c r="AT239" s="222" t="s">
        <v>253</v>
      </c>
      <c r="AU239" s="222" t="s">
        <v>90</v>
      </c>
      <c r="AY239" s="15" t="s">
        <v>154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5" t="s">
        <v>90</v>
      </c>
      <c r="BK239" s="223">
        <f>ROUND(I239*H239,2)</f>
        <v>0</v>
      </c>
      <c r="BL239" s="15" t="s">
        <v>153</v>
      </c>
      <c r="BM239" s="222" t="s">
        <v>2665</v>
      </c>
    </row>
    <row r="240" spans="1:47" s="2" customFormat="1" ht="12">
      <c r="A240" s="37"/>
      <c r="B240" s="38"/>
      <c r="C240" s="39"/>
      <c r="D240" s="224" t="s">
        <v>160</v>
      </c>
      <c r="E240" s="39"/>
      <c r="F240" s="225" t="s">
        <v>1114</v>
      </c>
      <c r="G240" s="39"/>
      <c r="H240" s="39"/>
      <c r="I240" s="226"/>
      <c r="J240" s="39"/>
      <c r="K240" s="39"/>
      <c r="L240" s="43"/>
      <c r="M240" s="227"/>
      <c r="N240" s="228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5" t="s">
        <v>160</v>
      </c>
      <c r="AU240" s="15" t="s">
        <v>90</v>
      </c>
    </row>
    <row r="241" spans="1:51" s="13" customFormat="1" ht="12">
      <c r="A241" s="13"/>
      <c r="B241" s="239"/>
      <c r="C241" s="240"/>
      <c r="D241" s="224" t="s">
        <v>223</v>
      </c>
      <c r="E241" s="241" t="s">
        <v>641</v>
      </c>
      <c r="F241" s="242" t="s">
        <v>2666</v>
      </c>
      <c r="G241" s="240"/>
      <c r="H241" s="243">
        <v>0.237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223</v>
      </c>
      <c r="AU241" s="249" t="s">
        <v>90</v>
      </c>
      <c r="AV241" s="13" t="s">
        <v>162</v>
      </c>
      <c r="AW241" s="13" t="s">
        <v>38</v>
      </c>
      <c r="AX241" s="13" t="s">
        <v>90</v>
      </c>
      <c r="AY241" s="249" t="s">
        <v>154</v>
      </c>
    </row>
    <row r="242" spans="1:65" s="2" customFormat="1" ht="24.15" customHeight="1">
      <c r="A242" s="37"/>
      <c r="B242" s="38"/>
      <c r="C242" s="210" t="s">
        <v>643</v>
      </c>
      <c r="D242" s="210" t="s">
        <v>155</v>
      </c>
      <c r="E242" s="211" t="s">
        <v>1118</v>
      </c>
      <c r="F242" s="212" t="s">
        <v>1119</v>
      </c>
      <c r="G242" s="213" t="s">
        <v>220</v>
      </c>
      <c r="H242" s="214">
        <v>29.88</v>
      </c>
      <c r="I242" s="215"/>
      <c r="J242" s="216">
        <f>ROUND(I242*H242,2)</f>
        <v>0</v>
      </c>
      <c r="K242" s="217"/>
      <c r="L242" s="43"/>
      <c r="M242" s="218" t="s">
        <v>1</v>
      </c>
      <c r="N242" s="219" t="s">
        <v>47</v>
      </c>
      <c r="O242" s="90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2" t="s">
        <v>153</v>
      </c>
      <c r="AT242" s="222" t="s">
        <v>155</v>
      </c>
      <c r="AU242" s="222" t="s">
        <v>90</v>
      </c>
      <c r="AY242" s="15" t="s">
        <v>154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5" t="s">
        <v>90</v>
      </c>
      <c r="BK242" s="223">
        <f>ROUND(I242*H242,2)</f>
        <v>0</v>
      </c>
      <c r="BL242" s="15" t="s">
        <v>153</v>
      </c>
      <c r="BM242" s="222" t="s">
        <v>2667</v>
      </c>
    </row>
    <row r="243" spans="1:51" s="13" customFormat="1" ht="12">
      <c r="A243" s="13"/>
      <c r="B243" s="239"/>
      <c r="C243" s="240"/>
      <c r="D243" s="224" t="s">
        <v>223</v>
      </c>
      <c r="E243" s="241" t="s">
        <v>647</v>
      </c>
      <c r="F243" s="242" t="s">
        <v>2668</v>
      </c>
      <c r="G243" s="240"/>
      <c r="H243" s="243">
        <v>29.88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223</v>
      </c>
      <c r="AU243" s="249" t="s">
        <v>90</v>
      </c>
      <c r="AV243" s="13" t="s">
        <v>162</v>
      </c>
      <c r="AW243" s="13" t="s">
        <v>38</v>
      </c>
      <c r="AX243" s="13" t="s">
        <v>90</v>
      </c>
      <c r="AY243" s="249" t="s">
        <v>154</v>
      </c>
    </row>
    <row r="244" spans="1:65" s="2" customFormat="1" ht="14.4" customHeight="1">
      <c r="A244" s="37"/>
      <c r="B244" s="38"/>
      <c r="C244" s="255" t="s">
        <v>649</v>
      </c>
      <c r="D244" s="255" t="s">
        <v>253</v>
      </c>
      <c r="E244" s="256" t="s">
        <v>1125</v>
      </c>
      <c r="F244" s="257" t="s">
        <v>1126</v>
      </c>
      <c r="G244" s="258" t="s">
        <v>220</v>
      </c>
      <c r="H244" s="259">
        <v>34.362</v>
      </c>
      <c r="I244" s="260"/>
      <c r="J244" s="261">
        <f>ROUND(I244*H244,2)</f>
        <v>0</v>
      </c>
      <c r="K244" s="262"/>
      <c r="L244" s="263"/>
      <c r="M244" s="264" t="s">
        <v>1</v>
      </c>
      <c r="N244" s="265" t="s">
        <v>47</v>
      </c>
      <c r="O244" s="90"/>
      <c r="P244" s="220">
        <f>O244*H244</f>
        <v>0</v>
      </c>
      <c r="Q244" s="220">
        <v>0.0003</v>
      </c>
      <c r="R244" s="220">
        <f>Q244*H244</f>
        <v>0.0103086</v>
      </c>
      <c r="S244" s="220">
        <v>0</v>
      </c>
      <c r="T244" s="22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2" t="s">
        <v>192</v>
      </c>
      <c r="AT244" s="222" t="s">
        <v>253</v>
      </c>
      <c r="AU244" s="222" t="s">
        <v>90</v>
      </c>
      <c r="AY244" s="15" t="s">
        <v>154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5" t="s">
        <v>90</v>
      </c>
      <c r="BK244" s="223">
        <f>ROUND(I244*H244,2)</f>
        <v>0</v>
      </c>
      <c r="BL244" s="15" t="s">
        <v>153</v>
      </c>
      <c r="BM244" s="222" t="s">
        <v>2669</v>
      </c>
    </row>
    <row r="245" spans="1:51" s="13" customFormat="1" ht="12">
      <c r="A245" s="13"/>
      <c r="B245" s="239"/>
      <c r="C245" s="240"/>
      <c r="D245" s="224" t="s">
        <v>223</v>
      </c>
      <c r="E245" s="241" t="s">
        <v>653</v>
      </c>
      <c r="F245" s="242" t="s">
        <v>2670</v>
      </c>
      <c r="G245" s="240"/>
      <c r="H245" s="243">
        <v>34.362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223</v>
      </c>
      <c r="AU245" s="249" t="s">
        <v>90</v>
      </c>
      <c r="AV245" s="13" t="s">
        <v>162</v>
      </c>
      <c r="AW245" s="13" t="s">
        <v>38</v>
      </c>
      <c r="AX245" s="13" t="s">
        <v>90</v>
      </c>
      <c r="AY245" s="249" t="s">
        <v>154</v>
      </c>
    </row>
    <row r="246" spans="1:65" s="2" customFormat="1" ht="14.4" customHeight="1">
      <c r="A246" s="37"/>
      <c r="B246" s="38"/>
      <c r="C246" s="210" t="s">
        <v>655</v>
      </c>
      <c r="D246" s="210" t="s">
        <v>155</v>
      </c>
      <c r="E246" s="211" t="s">
        <v>2671</v>
      </c>
      <c r="F246" s="212" t="s">
        <v>2672</v>
      </c>
      <c r="G246" s="213" t="s">
        <v>220</v>
      </c>
      <c r="H246" s="214">
        <v>147.12</v>
      </c>
      <c r="I246" s="215"/>
      <c r="J246" s="216">
        <f>ROUND(I246*H246,2)</f>
        <v>0</v>
      </c>
      <c r="K246" s="217"/>
      <c r="L246" s="43"/>
      <c r="M246" s="218" t="s">
        <v>1</v>
      </c>
      <c r="N246" s="219" t="s">
        <v>47</v>
      </c>
      <c r="O246" s="90"/>
      <c r="P246" s="220">
        <f>O246*H246</f>
        <v>0</v>
      </c>
      <c r="Q246" s="220">
        <v>0.00038</v>
      </c>
      <c r="R246" s="220">
        <f>Q246*H246</f>
        <v>0.05590560000000001</v>
      </c>
      <c r="S246" s="220">
        <v>0</v>
      </c>
      <c r="T246" s="22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2" t="s">
        <v>153</v>
      </c>
      <c r="AT246" s="222" t="s">
        <v>155</v>
      </c>
      <c r="AU246" s="222" t="s">
        <v>90</v>
      </c>
      <c r="AY246" s="15" t="s">
        <v>154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5" t="s">
        <v>90</v>
      </c>
      <c r="BK246" s="223">
        <f>ROUND(I246*H246,2)</f>
        <v>0</v>
      </c>
      <c r="BL246" s="15" t="s">
        <v>153</v>
      </c>
      <c r="BM246" s="222" t="s">
        <v>2673</v>
      </c>
    </row>
    <row r="247" spans="1:65" s="2" customFormat="1" ht="14.4" customHeight="1">
      <c r="A247" s="37"/>
      <c r="B247" s="38"/>
      <c r="C247" s="255" t="s">
        <v>684</v>
      </c>
      <c r="D247" s="255" t="s">
        <v>253</v>
      </c>
      <c r="E247" s="256" t="s">
        <v>2674</v>
      </c>
      <c r="F247" s="257" t="s">
        <v>2675</v>
      </c>
      <c r="G247" s="258" t="s">
        <v>220</v>
      </c>
      <c r="H247" s="259">
        <v>169.188</v>
      </c>
      <c r="I247" s="260"/>
      <c r="J247" s="261">
        <f>ROUND(I247*H247,2)</f>
        <v>0</v>
      </c>
      <c r="K247" s="262"/>
      <c r="L247" s="263"/>
      <c r="M247" s="264" t="s">
        <v>1</v>
      </c>
      <c r="N247" s="265" t="s">
        <v>47</v>
      </c>
      <c r="O247" s="90"/>
      <c r="P247" s="220">
        <f>O247*H247</f>
        <v>0</v>
      </c>
      <c r="Q247" s="220">
        <v>0.0043</v>
      </c>
      <c r="R247" s="220">
        <f>Q247*H247</f>
        <v>0.7275083999999999</v>
      </c>
      <c r="S247" s="220">
        <v>0</v>
      </c>
      <c r="T247" s="22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2" t="s">
        <v>192</v>
      </c>
      <c r="AT247" s="222" t="s">
        <v>253</v>
      </c>
      <c r="AU247" s="222" t="s">
        <v>90</v>
      </c>
      <c r="AY247" s="15" t="s">
        <v>154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5" t="s">
        <v>90</v>
      </c>
      <c r="BK247" s="223">
        <f>ROUND(I247*H247,2)</f>
        <v>0</v>
      </c>
      <c r="BL247" s="15" t="s">
        <v>153</v>
      </c>
      <c r="BM247" s="222" t="s">
        <v>2676</v>
      </c>
    </row>
    <row r="248" spans="1:47" s="2" customFormat="1" ht="12">
      <c r="A248" s="37"/>
      <c r="B248" s="38"/>
      <c r="C248" s="39"/>
      <c r="D248" s="224" t="s">
        <v>160</v>
      </c>
      <c r="E248" s="39"/>
      <c r="F248" s="225" t="s">
        <v>2677</v>
      </c>
      <c r="G248" s="39"/>
      <c r="H248" s="39"/>
      <c r="I248" s="226"/>
      <c r="J248" s="39"/>
      <c r="K248" s="39"/>
      <c r="L248" s="43"/>
      <c r="M248" s="227"/>
      <c r="N248" s="228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5" t="s">
        <v>160</v>
      </c>
      <c r="AU248" s="15" t="s">
        <v>90</v>
      </c>
    </row>
    <row r="249" spans="1:51" s="13" customFormat="1" ht="12">
      <c r="A249" s="13"/>
      <c r="B249" s="239"/>
      <c r="C249" s="240"/>
      <c r="D249" s="224" t="s">
        <v>223</v>
      </c>
      <c r="E249" s="241" t="s">
        <v>2678</v>
      </c>
      <c r="F249" s="242" t="s">
        <v>2679</v>
      </c>
      <c r="G249" s="240"/>
      <c r="H249" s="243">
        <v>169.188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223</v>
      </c>
      <c r="AU249" s="249" t="s">
        <v>90</v>
      </c>
      <c r="AV249" s="13" t="s">
        <v>162</v>
      </c>
      <c r="AW249" s="13" t="s">
        <v>38</v>
      </c>
      <c r="AX249" s="13" t="s">
        <v>90</v>
      </c>
      <c r="AY249" s="249" t="s">
        <v>154</v>
      </c>
    </row>
    <row r="250" spans="1:63" s="11" customFormat="1" ht="25.9" customHeight="1">
      <c r="A250" s="11"/>
      <c r="B250" s="196"/>
      <c r="C250" s="197"/>
      <c r="D250" s="198" t="s">
        <v>81</v>
      </c>
      <c r="E250" s="199" t="s">
        <v>1160</v>
      </c>
      <c r="F250" s="199" t="s">
        <v>1161</v>
      </c>
      <c r="G250" s="197"/>
      <c r="H250" s="197"/>
      <c r="I250" s="200"/>
      <c r="J250" s="201">
        <f>BK250</f>
        <v>0</v>
      </c>
      <c r="K250" s="197"/>
      <c r="L250" s="202"/>
      <c r="M250" s="203"/>
      <c r="N250" s="204"/>
      <c r="O250" s="204"/>
      <c r="P250" s="205">
        <f>SUM(P251:P254)</f>
        <v>0</v>
      </c>
      <c r="Q250" s="204"/>
      <c r="R250" s="205">
        <f>SUM(R251:R254)</f>
        <v>0.0039688</v>
      </c>
      <c r="S250" s="204"/>
      <c r="T250" s="206">
        <f>SUM(T251:T254)</f>
        <v>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R250" s="207" t="s">
        <v>153</v>
      </c>
      <c r="AT250" s="208" t="s">
        <v>81</v>
      </c>
      <c r="AU250" s="208" t="s">
        <v>82</v>
      </c>
      <c r="AY250" s="207" t="s">
        <v>154</v>
      </c>
      <c r="BK250" s="209">
        <f>SUM(BK251:BK254)</f>
        <v>0</v>
      </c>
    </row>
    <row r="251" spans="1:65" s="2" customFormat="1" ht="24.15" customHeight="1">
      <c r="A251" s="37"/>
      <c r="B251" s="38"/>
      <c r="C251" s="210" t="s">
        <v>688</v>
      </c>
      <c r="D251" s="210" t="s">
        <v>155</v>
      </c>
      <c r="E251" s="211" t="s">
        <v>1170</v>
      </c>
      <c r="F251" s="212" t="s">
        <v>1171</v>
      </c>
      <c r="G251" s="213" t="s">
        <v>220</v>
      </c>
      <c r="H251" s="214">
        <v>9.68</v>
      </c>
      <c r="I251" s="215"/>
      <c r="J251" s="216">
        <f>ROUND(I251*H251,2)</f>
        <v>0</v>
      </c>
      <c r="K251" s="217"/>
      <c r="L251" s="43"/>
      <c r="M251" s="218" t="s">
        <v>1</v>
      </c>
      <c r="N251" s="219" t="s">
        <v>47</v>
      </c>
      <c r="O251" s="90"/>
      <c r="P251" s="220">
        <f>O251*H251</f>
        <v>0</v>
      </c>
      <c r="Q251" s="220">
        <v>0.00017</v>
      </c>
      <c r="R251" s="220">
        <f>Q251*H251</f>
        <v>0.0016456</v>
      </c>
      <c r="S251" s="220">
        <v>0</v>
      </c>
      <c r="T251" s="22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2" t="s">
        <v>153</v>
      </c>
      <c r="AT251" s="222" t="s">
        <v>155</v>
      </c>
      <c r="AU251" s="222" t="s">
        <v>90</v>
      </c>
      <c r="AY251" s="15" t="s">
        <v>154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5" t="s">
        <v>90</v>
      </c>
      <c r="BK251" s="223">
        <f>ROUND(I251*H251,2)</f>
        <v>0</v>
      </c>
      <c r="BL251" s="15" t="s">
        <v>153</v>
      </c>
      <c r="BM251" s="222" t="s">
        <v>2680</v>
      </c>
    </row>
    <row r="252" spans="1:51" s="13" customFormat="1" ht="12">
      <c r="A252" s="13"/>
      <c r="B252" s="239"/>
      <c r="C252" s="240"/>
      <c r="D252" s="224" t="s">
        <v>223</v>
      </c>
      <c r="E252" s="241" t="s">
        <v>692</v>
      </c>
      <c r="F252" s="242" t="s">
        <v>2681</v>
      </c>
      <c r="G252" s="240"/>
      <c r="H252" s="243">
        <v>9.68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223</v>
      </c>
      <c r="AU252" s="249" t="s">
        <v>90</v>
      </c>
      <c r="AV252" s="13" t="s">
        <v>162</v>
      </c>
      <c r="AW252" s="13" t="s">
        <v>38</v>
      </c>
      <c r="AX252" s="13" t="s">
        <v>90</v>
      </c>
      <c r="AY252" s="249" t="s">
        <v>154</v>
      </c>
    </row>
    <row r="253" spans="1:65" s="2" customFormat="1" ht="24.15" customHeight="1">
      <c r="A253" s="37"/>
      <c r="B253" s="38"/>
      <c r="C253" s="210" t="s">
        <v>694</v>
      </c>
      <c r="D253" s="210" t="s">
        <v>155</v>
      </c>
      <c r="E253" s="211" t="s">
        <v>1176</v>
      </c>
      <c r="F253" s="212" t="s">
        <v>1177</v>
      </c>
      <c r="G253" s="213" t="s">
        <v>220</v>
      </c>
      <c r="H253" s="214">
        <v>9.68</v>
      </c>
      <c r="I253" s="215"/>
      <c r="J253" s="216">
        <f>ROUND(I253*H253,2)</f>
        <v>0</v>
      </c>
      <c r="K253" s="217"/>
      <c r="L253" s="43"/>
      <c r="M253" s="218" t="s">
        <v>1</v>
      </c>
      <c r="N253" s="219" t="s">
        <v>47</v>
      </c>
      <c r="O253" s="90"/>
      <c r="P253" s="220">
        <f>O253*H253</f>
        <v>0</v>
      </c>
      <c r="Q253" s="220">
        <v>0.00012</v>
      </c>
      <c r="R253" s="220">
        <f>Q253*H253</f>
        <v>0.0011616</v>
      </c>
      <c r="S253" s="220">
        <v>0</v>
      </c>
      <c r="T253" s="22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2" t="s">
        <v>153</v>
      </c>
      <c r="AT253" s="222" t="s">
        <v>155</v>
      </c>
      <c r="AU253" s="222" t="s">
        <v>90</v>
      </c>
      <c r="AY253" s="15" t="s">
        <v>154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5" t="s">
        <v>90</v>
      </c>
      <c r="BK253" s="223">
        <f>ROUND(I253*H253,2)</f>
        <v>0</v>
      </c>
      <c r="BL253" s="15" t="s">
        <v>153</v>
      </c>
      <c r="BM253" s="222" t="s">
        <v>2682</v>
      </c>
    </row>
    <row r="254" spans="1:65" s="2" customFormat="1" ht="24.15" customHeight="1">
      <c r="A254" s="37"/>
      <c r="B254" s="38"/>
      <c r="C254" s="210" t="s">
        <v>705</v>
      </c>
      <c r="D254" s="210" t="s">
        <v>155</v>
      </c>
      <c r="E254" s="211" t="s">
        <v>1182</v>
      </c>
      <c r="F254" s="212" t="s">
        <v>1183</v>
      </c>
      <c r="G254" s="213" t="s">
        <v>220</v>
      </c>
      <c r="H254" s="214">
        <v>9.68</v>
      </c>
      <c r="I254" s="215"/>
      <c r="J254" s="216">
        <f>ROUND(I254*H254,2)</f>
        <v>0</v>
      </c>
      <c r="K254" s="217"/>
      <c r="L254" s="43"/>
      <c r="M254" s="218" t="s">
        <v>1</v>
      </c>
      <c r="N254" s="219" t="s">
        <v>47</v>
      </c>
      <c r="O254" s="90"/>
      <c r="P254" s="220">
        <f>O254*H254</f>
        <v>0</v>
      </c>
      <c r="Q254" s="220">
        <v>0.00012</v>
      </c>
      <c r="R254" s="220">
        <f>Q254*H254</f>
        <v>0.0011616</v>
      </c>
      <c r="S254" s="220">
        <v>0</v>
      </c>
      <c r="T254" s="22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2" t="s">
        <v>153</v>
      </c>
      <c r="AT254" s="222" t="s">
        <v>155</v>
      </c>
      <c r="AU254" s="222" t="s">
        <v>90</v>
      </c>
      <c r="AY254" s="15" t="s">
        <v>154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5" t="s">
        <v>90</v>
      </c>
      <c r="BK254" s="223">
        <f>ROUND(I254*H254,2)</f>
        <v>0</v>
      </c>
      <c r="BL254" s="15" t="s">
        <v>153</v>
      </c>
      <c r="BM254" s="222" t="s">
        <v>2683</v>
      </c>
    </row>
    <row r="255" spans="1:63" s="11" customFormat="1" ht="25.9" customHeight="1">
      <c r="A255" s="11"/>
      <c r="B255" s="196"/>
      <c r="C255" s="197"/>
      <c r="D255" s="198" t="s">
        <v>81</v>
      </c>
      <c r="E255" s="199" t="s">
        <v>197</v>
      </c>
      <c r="F255" s="199" t="s">
        <v>1372</v>
      </c>
      <c r="G255" s="197"/>
      <c r="H255" s="197"/>
      <c r="I255" s="200"/>
      <c r="J255" s="201">
        <f>BK255</f>
        <v>0</v>
      </c>
      <c r="K255" s="197"/>
      <c r="L255" s="202"/>
      <c r="M255" s="203"/>
      <c r="N255" s="204"/>
      <c r="O255" s="204"/>
      <c r="P255" s="205">
        <f>SUM(P256:P263)</f>
        <v>0</v>
      </c>
      <c r="Q255" s="204"/>
      <c r="R255" s="205">
        <f>SUM(R256:R263)</f>
        <v>0.6586624</v>
      </c>
      <c r="S255" s="204"/>
      <c r="T255" s="206">
        <f>SUM(T256:T263)</f>
        <v>0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R255" s="207" t="s">
        <v>153</v>
      </c>
      <c r="AT255" s="208" t="s">
        <v>81</v>
      </c>
      <c r="AU255" s="208" t="s">
        <v>82</v>
      </c>
      <c r="AY255" s="207" t="s">
        <v>154</v>
      </c>
      <c r="BK255" s="209">
        <f>SUM(BK256:BK263)</f>
        <v>0</v>
      </c>
    </row>
    <row r="256" spans="1:65" s="2" customFormat="1" ht="24.15" customHeight="1">
      <c r="A256" s="37"/>
      <c r="B256" s="38"/>
      <c r="C256" s="210" t="s">
        <v>711</v>
      </c>
      <c r="D256" s="210" t="s">
        <v>155</v>
      </c>
      <c r="E256" s="211" t="s">
        <v>2684</v>
      </c>
      <c r="F256" s="212" t="s">
        <v>2685</v>
      </c>
      <c r="G256" s="213" t="s">
        <v>593</v>
      </c>
      <c r="H256" s="214">
        <v>1</v>
      </c>
      <c r="I256" s="215"/>
      <c r="J256" s="216">
        <f>ROUND(I256*H256,2)</f>
        <v>0</v>
      </c>
      <c r="K256" s="217"/>
      <c r="L256" s="43"/>
      <c r="M256" s="218" t="s">
        <v>1</v>
      </c>
      <c r="N256" s="219" t="s">
        <v>47</v>
      </c>
      <c r="O256" s="90"/>
      <c r="P256" s="220">
        <f>O256*H256</f>
        <v>0</v>
      </c>
      <c r="Q256" s="220">
        <v>0.08112</v>
      </c>
      <c r="R256" s="220">
        <f>Q256*H256</f>
        <v>0.08112</v>
      </c>
      <c r="S256" s="220">
        <v>0</v>
      </c>
      <c r="T256" s="22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2" t="s">
        <v>153</v>
      </c>
      <c r="AT256" s="222" t="s">
        <v>155</v>
      </c>
      <c r="AU256" s="222" t="s">
        <v>90</v>
      </c>
      <c r="AY256" s="15" t="s">
        <v>154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5" t="s">
        <v>90</v>
      </c>
      <c r="BK256" s="223">
        <f>ROUND(I256*H256,2)</f>
        <v>0</v>
      </c>
      <c r="BL256" s="15" t="s">
        <v>153</v>
      </c>
      <c r="BM256" s="222" t="s">
        <v>2686</v>
      </c>
    </row>
    <row r="257" spans="1:47" s="2" customFormat="1" ht="12">
      <c r="A257" s="37"/>
      <c r="B257" s="38"/>
      <c r="C257" s="39"/>
      <c r="D257" s="224" t="s">
        <v>160</v>
      </c>
      <c r="E257" s="39"/>
      <c r="F257" s="225" t="s">
        <v>2687</v>
      </c>
      <c r="G257" s="39"/>
      <c r="H257" s="39"/>
      <c r="I257" s="226"/>
      <c r="J257" s="39"/>
      <c r="K257" s="39"/>
      <c r="L257" s="43"/>
      <c r="M257" s="227"/>
      <c r="N257" s="228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160</v>
      </c>
      <c r="AU257" s="15" t="s">
        <v>90</v>
      </c>
    </row>
    <row r="258" spans="1:65" s="2" customFormat="1" ht="24.15" customHeight="1">
      <c r="A258" s="37"/>
      <c r="B258" s="38"/>
      <c r="C258" s="210" t="s">
        <v>717</v>
      </c>
      <c r="D258" s="210" t="s">
        <v>155</v>
      </c>
      <c r="E258" s="211" t="s">
        <v>2688</v>
      </c>
      <c r="F258" s="212" t="s">
        <v>2689</v>
      </c>
      <c r="G258" s="213" t="s">
        <v>593</v>
      </c>
      <c r="H258" s="214">
        <v>1</v>
      </c>
      <c r="I258" s="215"/>
      <c r="J258" s="216">
        <f>ROUND(I258*H258,2)</f>
        <v>0</v>
      </c>
      <c r="K258" s="217"/>
      <c r="L258" s="43"/>
      <c r="M258" s="218" t="s">
        <v>1</v>
      </c>
      <c r="N258" s="219" t="s">
        <v>47</v>
      </c>
      <c r="O258" s="90"/>
      <c r="P258" s="220">
        <f>O258*H258</f>
        <v>0</v>
      </c>
      <c r="Q258" s="220">
        <v>0.00649</v>
      </c>
      <c r="R258" s="220">
        <f>Q258*H258</f>
        <v>0.00649</v>
      </c>
      <c r="S258" s="220">
        <v>0</v>
      </c>
      <c r="T258" s="22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2" t="s">
        <v>153</v>
      </c>
      <c r="AT258" s="222" t="s">
        <v>155</v>
      </c>
      <c r="AU258" s="222" t="s">
        <v>90</v>
      </c>
      <c r="AY258" s="15" t="s">
        <v>154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5" t="s">
        <v>90</v>
      </c>
      <c r="BK258" s="223">
        <f>ROUND(I258*H258,2)</f>
        <v>0</v>
      </c>
      <c r="BL258" s="15" t="s">
        <v>153</v>
      </c>
      <c r="BM258" s="222" t="s">
        <v>2690</v>
      </c>
    </row>
    <row r="259" spans="1:47" s="2" customFormat="1" ht="12">
      <c r="A259" s="37"/>
      <c r="B259" s="38"/>
      <c r="C259" s="39"/>
      <c r="D259" s="224" t="s">
        <v>160</v>
      </c>
      <c r="E259" s="39"/>
      <c r="F259" s="225" t="s">
        <v>2691</v>
      </c>
      <c r="G259" s="39"/>
      <c r="H259" s="39"/>
      <c r="I259" s="226"/>
      <c r="J259" s="39"/>
      <c r="K259" s="39"/>
      <c r="L259" s="43"/>
      <c r="M259" s="227"/>
      <c r="N259" s="22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5" t="s">
        <v>160</v>
      </c>
      <c r="AU259" s="15" t="s">
        <v>90</v>
      </c>
    </row>
    <row r="260" spans="1:65" s="2" customFormat="1" ht="24.15" customHeight="1">
      <c r="A260" s="37"/>
      <c r="B260" s="38"/>
      <c r="C260" s="210" t="s">
        <v>724</v>
      </c>
      <c r="D260" s="210" t="s">
        <v>155</v>
      </c>
      <c r="E260" s="211" t="s">
        <v>1527</v>
      </c>
      <c r="F260" s="212" t="s">
        <v>1528</v>
      </c>
      <c r="G260" s="213" t="s">
        <v>253</v>
      </c>
      <c r="H260" s="214">
        <v>16.396</v>
      </c>
      <c r="I260" s="215"/>
      <c r="J260" s="216">
        <f>ROUND(I260*H260,2)</f>
        <v>0</v>
      </c>
      <c r="K260" s="217"/>
      <c r="L260" s="43"/>
      <c r="M260" s="218" t="s">
        <v>1</v>
      </c>
      <c r="N260" s="219" t="s">
        <v>47</v>
      </c>
      <c r="O260" s="90"/>
      <c r="P260" s="220">
        <f>O260*H260</f>
        <v>0</v>
      </c>
      <c r="Q260" s="220">
        <v>0.0269</v>
      </c>
      <c r="R260" s="220">
        <f>Q260*H260</f>
        <v>0.4410524</v>
      </c>
      <c r="S260" s="220">
        <v>0</v>
      </c>
      <c r="T260" s="22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2" t="s">
        <v>153</v>
      </c>
      <c r="AT260" s="222" t="s">
        <v>155</v>
      </c>
      <c r="AU260" s="222" t="s">
        <v>90</v>
      </c>
      <c r="AY260" s="15" t="s">
        <v>154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5" t="s">
        <v>90</v>
      </c>
      <c r="BK260" s="223">
        <f>ROUND(I260*H260,2)</f>
        <v>0</v>
      </c>
      <c r="BL260" s="15" t="s">
        <v>153</v>
      </c>
      <c r="BM260" s="222" t="s">
        <v>2692</v>
      </c>
    </row>
    <row r="261" spans="1:65" s="2" customFormat="1" ht="14.4" customHeight="1">
      <c r="A261" s="37"/>
      <c r="B261" s="38"/>
      <c r="C261" s="255" t="s">
        <v>730</v>
      </c>
      <c r="D261" s="255" t="s">
        <v>253</v>
      </c>
      <c r="E261" s="256" t="s">
        <v>1551</v>
      </c>
      <c r="F261" s="257" t="s">
        <v>1552</v>
      </c>
      <c r="G261" s="258" t="s">
        <v>486</v>
      </c>
      <c r="H261" s="259">
        <v>0.13</v>
      </c>
      <c r="I261" s="260"/>
      <c r="J261" s="261">
        <f>ROUND(I261*H261,2)</f>
        <v>0</v>
      </c>
      <c r="K261" s="262"/>
      <c r="L261" s="263"/>
      <c r="M261" s="264" t="s">
        <v>1</v>
      </c>
      <c r="N261" s="265" t="s">
        <v>47</v>
      </c>
      <c r="O261" s="90"/>
      <c r="P261" s="220">
        <f>O261*H261</f>
        <v>0</v>
      </c>
      <c r="Q261" s="220">
        <v>1</v>
      </c>
      <c r="R261" s="220">
        <f>Q261*H261</f>
        <v>0.13</v>
      </c>
      <c r="S261" s="220">
        <v>0</v>
      </c>
      <c r="T261" s="22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2" t="s">
        <v>192</v>
      </c>
      <c r="AT261" s="222" t="s">
        <v>253</v>
      </c>
      <c r="AU261" s="222" t="s">
        <v>90</v>
      </c>
      <c r="AY261" s="15" t="s">
        <v>154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5" t="s">
        <v>90</v>
      </c>
      <c r="BK261" s="223">
        <f>ROUND(I261*H261,2)</f>
        <v>0</v>
      </c>
      <c r="BL261" s="15" t="s">
        <v>153</v>
      </c>
      <c r="BM261" s="222" t="s">
        <v>2693</v>
      </c>
    </row>
    <row r="262" spans="1:47" s="2" customFormat="1" ht="12">
      <c r="A262" s="37"/>
      <c r="B262" s="38"/>
      <c r="C262" s="39"/>
      <c r="D262" s="224" t="s">
        <v>160</v>
      </c>
      <c r="E262" s="39"/>
      <c r="F262" s="225" t="s">
        <v>1554</v>
      </c>
      <c r="G262" s="39"/>
      <c r="H262" s="39"/>
      <c r="I262" s="226"/>
      <c r="J262" s="39"/>
      <c r="K262" s="39"/>
      <c r="L262" s="43"/>
      <c r="M262" s="227"/>
      <c r="N262" s="228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5" t="s">
        <v>160</v>
      </c>
      <c r="AU262" s="15" t="s">
        <v>90</v>
      </c>
    </row>
    <row r="263" spans="1:51" s="13" customFormat="1" ht="12">
      <c r="A263" s="13"/>
      <c r="B263" s="239"/>
      <c r="C263" s="240"/>
      <c r="D263" s="224" t="s">
        <v>223</v>
      </c>
      <c r="E263" s="241" t="s">
        <v>735</v>
      </c>
      <c r="F263" s="242" t="s">
        <v>2694</v>
      </c>
      <c r="G263" s="240"/>
      <c r="H263" s="243">
        <v>0.13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223</v>
      </c>
      <c r="AU263" s="249" t="s">
        <v>90</v>
      </c>
      <c r="AV263" s="13" t="s">
        <v>162</v>
      </c>
      <c r="AW263" s="13" t="s">
        <v>38</v>
      </c>
      <c r="AX263" s="13" t="s">
        <v>90</v>
      </c>
      <c r="AY263" s="249" t="s">
        <v>154</v>
      </c>
    </row>
    <row r="264" spans="1:63" s="11" customFormat="1" ht="25.9" customHeight="1">
      <c r="A264" s="11"/>
      <c r="B264" s="196"/>
      <c r="C264" s="197"/>
      <c r="D264" s="198" t="s">
        <v>81</v>
      </c>
      <c r="E264" s="199" t="s">
        <v>1092</v>
      </c>
      <c r="F264" s="199" t="s">
        <v>1652</v>
      </c>
      <c r="G264" s="197"/>
      <c r="H264" s="197"/>
      <c r="I264" s="200"/>
      <c r="J264" s="201">
        <f>BK264</f>
        <v>0</v>
      </c>
      <c r="K264" s="197"/>
      <c r="L264" s="202"/>
      <c r="M264" s="203"/>
      <c r="N264" s="204"/>
      <c r="O264" s="204"/>
      <c r="P264" s="205">
        <f>SUM(P265:P287)</f>
        <v>0</v>
      </c>
      <c r="Q264" s="204"/>
      <c r="R264" s="205">
        <f>SUM(R265:R287)</f>
        <v>4.23842408</v>
      </c>
      <c r="S264" s="204"/>
      <c r="T264" s="206">
        <f>SUM(T265:T287)</f>
        <v>87.8592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R264" s="207" t="s">
        <v>153</v>
      </c>
      <c r="AT264" s="208" t="s">
        <v>81</v>
      </c>
      <c r="AU264" s="208" t="s">
        <v>82</v>
      </c>
      <c r="AY264" s="207" t="s">
        <v>154</v>
      </c>
      <c r="BK264" s="209">
        <f>SUM(BK265:BK287)</f>
        <v>0</v>
      </c>
    </row>
    <row r="265" spans="1:65" s="2" customFormat="1" ht="24.15" customHeight="1">
      <c r="A265" s="37"/>
      <c r="B265" s="38"/>
      <c r="C265" s="210" t="s">
        <v>736</v>
      </c>
      <c r="D265" s="210" t="s">
        <v>155</v>
      </c>
      <c r="E265" s="211" t="s">
        <v>1664</v>
      </c>
      <c r="F265" s="212" t="s">
        <v>1665</v>
      </c>
      <c r="G265" s="213" t="s">
        <v>324</v>
      </c>
      <c r="H265" s="214">
        <v>1.848</v>
      </c>
      <c r="I265" s="215"/>
      <c r="J265" s="216">
        <f>ROUND(I265*H265,2)</f>
        <v>0</v>
      </c>
      <c r="K265" s="217"/>
      <c r="L265" s="43"/>
      <c r="M265" s="218" t="s">
        <v>1</v>
      </c>
      <c r="N265" s="219" t="s">
        <v>47</v>
      </c>
      <c r="O265" s="90"/>
      <c r="P265" s="220">
        <f>O265*H265</f>
        <v>0</v>
      </c>
      <c r="Q265" s="220">
        <v>0.12171</v>
      </c>
      <c r="R265" s="220">
        <f>Q265*H265</f>
        <v>0.22492008</v>
      </c>
      <c r="S265" s="220">
        <v>2.4</v>
      </c>
      <c r="T265" s="221">
        <f>S265*H265</f>
        <v>4.4352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2" t="s">
        <v>153</v>
      </c>
      <c r="AT265" s="222" t="s">
        <v>155</v>
      </c>
      <c r="AU265" s="222" t="s">
        <v>90</v>
      </c>
      <c r="AY265" s="15" t="s">
        <v>154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5" t="s">
        <v>90</v>
      </c>
      <c r="BK265" s="223">
        <f>ROUND(I265*H265,2)</f>
        <v>0</v>
      </c>
      <c r="BL265" s="15" t="s">
        <v>153</v>
      </c>
      <c r="BM265" s="222" t="s">
        <v>2695</v>
      </c>
    </row>
    <row r="266" spans="1:47" s="2" customFormat="1" ht="12">
      <c r="A266" s="37"/>
      <c r="B266" s="38"/>
      <c r="C266" s="39"/>
      <c r="D266" s="224" t="s">
        <v>160</v>
      </c>
      <c r="E266" s="39"/>
      <c r="F266" s="225" t="s">
        <v>2696</v>
      </c>
      <c r="G266" s="39"/>
      <c r="H266" s="39"/>
      <c r="I266" s="226"/>
      <c r="J266" s="39"/>
      <c r="K266" s="39"/>
      <c r="L266" s="43"/>
      <c r="M266" s="227"/>
      <c r="N266" s="228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5" t="s">
        <v>160</v>
      </c>
      <c r="AU266" s="15" t="s">
        <v>90</v>
      </c>
    </row>
    <row r="267" spans="1:51" s="13" customFormat="1" ht="12">
      <c r="A267" s="13"/>
      <c r="B267" s="239"/>
      <c r="C267" s="240"/>
      <c r="D267" s="224" t="s">
        <v>223</v>
      </c>
      <c r="E267" s="241" t="s">
        <v>2257</v>
      </c>
      <c r="F267" s="242" t="s">
        <v>2697</v>
      </c>
      <c r="G267" s="240"/>
      <c r="H267" s="243">
        <v>1.848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223</v>
      </c>
      <c r="AU267" s="249" t="s">
        <v>90</v>
      </c>
      <c r="AV267" s="13" t="s">
        <v>162</v>
      </c>
      <c r="AW267" s="13" t="s">
        <v>38</v>
      </c>
      <c r="AX267" s="13" t="s">
        <v>90</v>
      </c>
      <c r="AY267" s="249" t="s">
        <v>154</v>
      </c>
    </row>
    <row r="268" spans="1:65" s="2" customFormat="1" ht="24.15" customHeight="1">
      <c r="A268" s="37"/>
      <c r="B268" s="38"/>
      <c r="C268" s="210" t="s">
        <v>739</v>
      </c>
      <c r="D268" s="210" t="s">
        <v>155</v>
      </c>
      <c r="E268" s="211" t="s">
        <v>2698</v>
      </c>
      <c r="F268" s="212" t="s">
        <v>2699</v>
      </c>
      <c r="G268" s="213" t="s">
        <v>324</v>
      </c>
      <c r="H268" s="214">
        <v>33.44</v>
      </c>
      <c r="I268" s="215"/>
      <c r="J268" s="216">
        <f>ROUND(I268*H268,2)</f>
        <v>0</v>
      </c>
      <c r="K268" s="217"/>
      <c r="L268" s="43"/>
      <c r="M268" s="218" t="s">
        <v>1</v>
      </c>
      <c r="N268" s="219" t="s">
        <v>47</v>
      </c>
      <c r="O268" s="90"/>
      <c r="P268" s="220">
        <f>O268*H268</f>
        <v>0</v>
      </c>
      <c r="Q268" s="220">
        <v>0.12</v>
      </c>
      <c r="R268" s="220">
        <f>Q268*H268</f>
        <v>4.0127999999999995</v>
      </c>
      <c r="S268" s="220">
        <v>2.49</v>
      </c>
      <c r="T268" s="221">
        <f>S268*H268</f>
        <v>83.2656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2" t="s">
        <v>153</v>
      </c>
      <c r="AT268" s="222" t="s">
        <v>155</v>
      </c>
      <c r="AU268" s="222" t="s">
        <v>90</v>
      </c>
      <c r="AY268" s="15" t="s">
        <v>154</v>
      </c>
      <c r="BE268" s="223">
        <f>IF(N268="základní",J268,0)</f>
        <v>0</v>
      </c>
      <c r="BF268" s="223">
        <f>IF(N268="snížená",J268,0)</f>
        <v>0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5" t="s">
        <v>90</v>
      </c>
      <c r="BK268" s="223">
        <f>ROUND(I268*H268,2)</f>
        <v>0</v>
      </c>
      <c r="BL268" s="15" t="s">
        <v>153</v>
      </c>
      <c r="BM268" s="222" t="s">
        <v>2700</v>
      </c>
    </row>
    <row r="269" spans="1:51" s="13" customFormat="1" ht="12">
      <c r="A269" s="13"/>
      <c r="B269" s="239"/>
      <c r="C269" s="240"/>
      <c r="D269" s="224" t="s">
        <v>223</v>
      </c>
      <c r="E269" s="241" t="s">
        <v>743</v>
      </c>
      <c r="F269" s="242" t="s">
        <v>2701</v>
      </c>
      <c r="G269" s="240"/>
      <c r="H269" s="243">
        <v>33.44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223</v>
      </c>
      <c r="AU269" s="249" t="s">
        <v>90</v>
      </c>
      <c r="AV269" s="13" t="s">
        <v>162</v>
      </c>
      <c r="AW269" s="13" t="s">
        <v>38</v>
      </c>
      <c r="AX269" s="13" t="s">
        <v>90</v>
      </c>
      <c r="AY269" s="249" t="s">
        <v>154</v>
      </c>
    </row>
    <row r="270" spans="1:65" s="2" customFormat="1" ht="24.15" customHeight="1">
      <c r="A270" s="37"/>
      <c r="B270" s="38"/>
      <c r="C270" s="210" t="s">
        <v>745</v>
      </c>
      <c r="D270" s="210" t="s">
        <v>155</v>
      </c>
      <c r="E270" s="211" t="s">
        <v>2702</v>
      </c>
      <c r="F270" s="212" t="s">
        <v>2703</v>
      </c>
      <c r="G270" s="213" t="s">
        <v>253</v>
      </c>
      <c r="H270" s="214">
        <v>8.8</v>
      </c>
      <c r="I270" s="215"/>
      <c r="J270" s="216">
        <f>ROUND(I270*H270,2)</f>
        <v>0</v>
      </c>
      <c r="K270" s="217"/>
      <c r="L270" s="43"/>
      <c r="M270" s="218" t="s">
        <v>1</v>
      </c>
      <c r="N270" s="219" t="s">
        <v>47</v>
      </c>
      <c r="O270" s="90"/>
      <c r="P270" s="220">
        <f>O270*H270</f>
        <v>0</v>
      </c>
      <c r="Q270" s="220">
        <v>8E-05</v>
      </c>
      <c r="R270" s="220">
        <f>Q270*H270</f>
        <v>0.0007040000000000001</v>
      </c>
      <c r="S270" s="220">
        <v>0.018</v>
      </c>
      <c r="T270" s="221">
        <f>S270*H270</f>
        <v>0.1584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2" t="s">
        <v>153</v>
      </c>
      <c r="AT270" s="222" t="s">
        <v>155</v>
      </c>
      <c r="AU270" s="222" t="s">
        <v>90</v>
      </c>
      <c r="AY270" s="15" t="s">
        <v>154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5" t="s">
        <v>90</v>
      </c>
      <c r="BK270" s="223">
        <f>ROUND(I270*H270,2)</f>
        <v>0</v>
      </c>
      <c r="BL270" s="15" t="s">
        <v>153</v>
      </c>
      <c r="BM270" s="222" t="s">
        <v>2704</v>
      </c>
    </row>
    <row r="271" spans="1:51" s="13" customFormat="1" ht="12">
      <c r="A271" s="13"/>
      <c r="B271" s="239"/>
      <c r="C271" s="240"/>
      <c r="D271" s="224" t="s">
        <v>223</v>
      </c>
      <c r="E271" s="241" t="s">
        <v>748</v>
      </c>
      <c r="F271" s="242" t="s">
        <v>2705</v>
      </c>
      <c r="G271" s="240"/>
      <c r="H271" s="243">
        <v>8.8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223</v>
      </c>
      <c r="AU271" s="249" t="s">
        <v>90</v>
      </c>
      <c r="AV271" s="13" t="s">
        <v>162</v>
      </c>
      <c r="AW271" s="13" t="s">
        <v>38</v>
      </c>
      <c r="AX271" s="13" t="s">
        <v>90</v>
      </c>
      <c r="AY271" s="249" t="s">
        <v>154</v>
      </c>
    </row>
    <row r="272" spans="1:65" s="2" customFormat="1" ht="49.05" customHeight="1">
      <c r="A272" s="37"/>
      <c r="B272" s="38"/>
      <c r="C272" s="210" t="s">
        <v>752</v>
      </c>
      <c r="D272" s="210" t="s">
        <v>155</v>
      </c>
      <c r="E272" s="211" t="s">
        <v>1670</v>
      </c>
      <c r="F272" s="212" t="s">
        <v>1671</v>
      </c>
      <c r="G272" s="213" t="s">
        <v>486</v>
      </c>
      <c r="H272" s="214">
        <v>87.859</v>
      </c>
      <c r="I272" s="215"/>
      <c r="J272" s="216">
        <f>ROUND(I272*H272,2)</f>
        <v>0</v>
      </c>
      <c r="K272" s="217"/>
      <c r="L272" s="43"/>
      <c r="M272" s="218" t="s">
        <v>1</v>
      </c>
      <c r="N272" s="219" t="s">
        <v>47</v>
      </c>
      <c r="O272" s="90"/>
      <c r="P272" s="220">
        <f>O272*H272</f>
        <v>0</v>
      </c>
      <c r="Q272" s="220">
        <v>0</v>
      </c>
      <c r="R272" s="220">
        <f>Q272*H272</f>
        <v>0</v>
      </c>
      <c r="S272" s="220">
        <v>0</v>
      </c>
      <c r="T272" s="22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2" t="s">
        <v>153</v>
      </c>
      <c r="AT272" s="222" t="s">
        <v>155</v>
      </c>
      <c r="AU272" s="222" t="s">
        <v>90</v>
      </c>
      <c r="AY272" s="15" t="s">
        <v>154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5" t="s">
        <v>90</v>
      </c>
      <c r="BK272" s="223">
        <f>ROUND(I272*H272,2)</f>
        <v>0</v>
      </c>
      <c r="BL272" s="15" t="s">
        <v>153</v>
      </c>
      <c r="BM272" s="222" t="s">
        <v>2706</v>
      </c>
    </row>
    <row r="273" spans="1:65" s="2" customFormat="1" ht="49.05" customHeight="1">
      <c r="A273" s="37"/>
      <c r="B273" s="38"/>
      <c r="C273" s="210" t="s">
        <v>759</v>
      </c>
      <c r="D273" s="210" t="s">
        <v>155</v>
      </c>
      <c r="E273" s="211" t="s">
        <v>1676</v>
      </c>
      <c r="F273" s="212" t="s">
        <v>1677</v>
      </c>
      <c r="G273" s="213" t="s">
        <v>486</v>
      </c>
      <c r="H273" s="214">
        <v>87.859</v>
      </c>
      <c r="I273" s="215"/>
      <c r="J273" s="216">
        <f>ROUND(I273*H273,2)</f>
        <v>0</v>
      </c>
      <c r="K273" s="217"/>
      <c r="L273" s="43"/>
      <c r="M273" s="218" t="s">
        <v>1</v>
      </c>
      <c r="N273" s="219" t="s">
        <v>47</v>
      </c>
      <c r="O273" s="90"/>
      <c r="P273" s="220">
        <f>O273*H273</f>
        <v>0</v>
      </c>
      <c r="Q273" s="220">
        <v>0</v>
      </c>
      <c r="R273" s="220">
        <f>Q273*H273</f>
        <v>0</v>
      </c>
      <c r="S273" s="220">
        <v>0</v>
      </c>
      <c r="T273" s="22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2" t="s">
        <v>153</v>
      </c>
      <c r="AT273" s="222" t="s">
        <v>155</v>
      </c>
      <c r="AU273" s="222" t="s">
        <v>90</v>
      </c>
      <c r="AY273" s="15" t="s">
        <v>154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5" t="s">
        <v>90</v>
      </c>
      <c r="BK273" s="223">
        <f>ROUND(I273*H273,2)</f>
        <v>0</v>
      </c>
      <c r="BL273" s="15" t="s">
        <v>153</v>
      </c>
      <c r="BM273" s="222" t="s">
        <v>2707</v>
      </c>
    </row>
    <row r="274" spans="1:65" s="2" customFormat="1" ht="62.7" customHeight="1">
      <c r="A274" s="37"/>
      <c r="B274" s="38"/>
      <c r="C274" s="210" t="s">
        <v>763</v>
      </c>
      <c r="D274" s="210" t="s">
        <v>155</v>
      </c>
      <c r="E274" s="211" t="s">
        <v>1682</v>
      </c>
      <c r="F274" s="212" t="s">
        <v>1683</v>
      </c>
      <c r="G274" s="213" t="s">
        <v>486</v>
      </c>
      <c r="H274" s="214">
        <v>966.449</v>
      </c>
      <c r="I274" s="215"/>
      <c r="J274" s="216">
        <f>ROUND(I274*H274,2)</f>
        <v>0</v>
      </c>
      <c r="K274" s="217"/>
      <c r="L274" s="43"/>
      <c r="M274" s="218" t="s">
        <v>1</v>
      </c>
      <c r="N274" s="219" t="s">
        <v>47</v>
      </c>
      <c r="O274" s="90"/>
      <c r="P274" s="220">
        <f>O274*H274</f>
        <v>0</v>
      </c>
      <c r="Q274" s="220">
        <v>0</v>
      </c>
      <c r="R274" s="220">
        <f>Q274*H274</f>
        <v>0</v>
      </c>
      <c r="S274" s="220">
        <v>0</v>
      </c>
      <c r="T274" s="22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2" t="s">
        <v>153</v>
      </c>
      <c r="AT274" s="222" t="s">
        <v>155</v>
      </c>
      <c r="AU274" s="222" t="s">
        <v>90</v>
      </c>
      <c r="AY274" s="15" t="s">
        <v>154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5" t="s">
        <v>90</v>
      </c>
      <c r="BK274" s="223">
        <f>ROUND(I274*H274,2)</f>
        <v>0</v>
      </c>
      <c r="BL274" s="15" t="s">
        <v>153</v>
      </c>
      <c r="BM274" s="222" t="s">
        <v>2708</v>
      </c>
    </row>
    <row r="275" spans="1:51" s="13" customFormat="1" ht="12">
      <c r="A275" s="13"/>
      <c r="B275" s="239"/>
      <c r="C275" s="240"/>
      <c r="D275" s="224" t="s">
        <v>223</v>
      </c>
      <c r="E275" s="241" t="s">
        <v>2282</v>
      </c>
      <c r="F275" s="242" t="s">
        <v>2709</v>
      </c>
      <c r="G275" s="240"/>
      <c r="H275" s="243">
        <v>966.449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223</v>
      </c>
      <c r="AU275" s="249" t="s">
        <v>90</v>
      </c>
      <c r="AV275" s="13" t="s">
        <v>162</v>
      </c>
      <c r="AW275" s="13" t="s">
        <v>38</v>
      </c>
      <c r="AX275" s="13" t="s">
        <v>90</v>
      </c>
      <c r="AY275" s="249" t="s">
        <v>154</v>
      </c>
    </row>
    <row r="276" spans="1:65" s="2" customFormat="1" ht="24.15" customHeight="1">
      <c r="A276" s="37"/>
      <c r="B276" s="38"/>
      <c r="C276" s="210" t="s">
        <v>767</v>
      </c>
      <c r="D276" s="210" t="s">
        <v>155</v>
      </c>
      <c r="E276" s="211" t="s">
        <v>1688</v>
      </c>
      <c r="F276" s="212" t="s">
        <v>1689</v>
      </c>
      <c r="G276" s="213" t="s">
        <v>486</v>
      </c>
      <c r="H276" s="214">
        <v>87.859</v>
      </c>
      <c r="I276" s="215"/>
      <c r="J276" s="216">
        <f>ROUND(I276*H276,2)</f>
        <v>0</v>
      </c>
      <c r="K276" s="217"/>
      <c r="L276" s="43"/>
      <c r="M276" s="218" t="s">
        <v>1</v>
      </c>
      <c r="N276" s="219" t="s">
        <v>47</v>
      </c>
      <c r="O276" s="90"/>
      <c r="P276" s="220">
        <f>O276*H276</f>
        <v>0</v>
      </c>
      <c r="Q276" s="220">
        <v>0</v>
      </c>
      <c r="R276" s="220">
        <f>Q276*H276</f>
        <v>0</v>
      </c>
      <c r="S276" s="220">
        <v>0</v>
      </c>
      <c r="T276" s="22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2" t="s">
        <v>153</v>
      </c>
      <c r="AT276" s="222" t="s">
        <v>155</v>
      </c>
      <c r="AU276" s="222" t="s">
        <v>90</v>
      </c>
      <c r="AY276" s="15" t="s">
        <v>154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5" t="s">
        <v>90</v>
      </c>
      <c r="BK276" s="223">
        <f>ROUND(I276*H276,2)</f>
        <v>0</v>
      </c>
      <c r="BL276" s="15" t="s">
        <v>153</v>
      </c>
      <c r="BM276" s="222" t="s">
        <v>2710</v>
      </c>
    </row>
    <row r="277" spans="1:65" s="2" customFormat="1" ht="37.8" customHeight="1">
      <c r="A277" s="37"/>
      <c r="B277" s="38"/>
      <c r="C277" s="210" t="s">
        <v>772</v>
      </c>
      <c r="D277" s="210" t="s">
        <v>155</v>
      </c>
      <c r="E277" s="211" t="s">
        <v>1712</v>
      </c>
      <c r="F277" s="212" t="s">
        <v>1713</v>
      </c>
      <c r="G277" s="213" t="s">
        <v>486</v>
      </c>
      <c r="H277" s="214">
        <v>19.36</v>
      </c>
      <c r="I277" s="215"/>
      <c r="J277" s="216">
        <f>ROUND(I277*H277,2)</f>
        <v>0</v>
      </c>
      <c r="K277" s="217"/>
      <c r="L277" s="43"/>
      <c r="M277" s="218" t="s">
        <v>1</v>
      </c>
      <c r="N277" s="219" t="s">
        <v>47</v>
      </c>
      <c r="O277" s="90"/>
      <c r="P277" s="220">
        <f>O277*H277</f>
        <v>0</v>
      </c>
      <c r="Q277" s="220">
        <v>0</v>
      </c>
      <c r="R277" s="220">
        <f>Q277*H277</f>
        <v>0</v>
      </c>
      <c r="S277" s="220">
        <v>0</v>
      </c>
      <c r="T277" s="22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2" t="s">
        <v>153</v>
      </c>
      <c r="AT277" s="222" t="s">
        <v>155</v>
      </c>
      <c r="AU277" s="222" t="s">
        <v>90</v>
      </c>
      <c r="AY277" s="15" t="s">
        <v>154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5" t="s">
        <v>90</v>
      </c>
      <c r="BK277" s="223">
        <f>ROUND(I277*H277,2)</f>
        <v>0</v>
      </c>
      <c r="BL277" s="15" t="s">
        <v>153</v>
      </c>
      <c r="BM277" s="222" t="s">
        <v>2711</v>
      </c>
    </row>
    <row r="278" spans="1:51" s="13" customFormat="1" ht="12">
      <c r="A278" s="13"/>
      <c r="B278" s="239"/>
      <c r="C278" s="240"/>
      <c r="D278" s="224" t="s">
        <v>223</v>
      </c>
      <c r="E278" s="241" t="s">
        <v>2298</v>
      </c>
      <c r="F278" s="242" t="s">
        <v>2712</v>
      </c>
      <c r="G278" s="240"/>
      <c r="H278" s="243">
        <v>19.36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223</v>
      </c>
      <c r="AU278" s="249" t="s">
        <v>90</v>
      </c>
      <c r="AV278" s="13" t="s">
        <v>162</v>
      </c>
      <c r="AW278" s="13" t="s">
        <v>38</v>
      </c>
      <c r="AX278" s="13" t="s">
        <v>82</v>
      </c>
      <c r="AY278" s="249" t="s">
        <v>154</v>
      </c>
    </row>
    <row r="279" spans="1:51" s="13" customFormat="1" ht="12">
      <c r="A279" s="13"/>
      <c r="B279" s="239"/>
      <c r="C279" s="240"/>
      <c r="D279" s="224" t="s">
        <v>223</v>
      </c>
      <c r="E279" s="241" t="s">
        <v>2713</v>
      </c>
      <c r="F279" s="242" t="s">
        <v>2714</v>
      </c>
      <c r="G279" s="240"/>
      <c r="H279" s="243">
        <v>19.36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223</v>
      </c>
      <c r="AU279" s="249" t="s">
        <v>90</v>
      </c>
      <c r="AV279" s="13" t="s">
        <v>162</v>
      </c>
      <c r="AW279" s="13" t="s">
        <v>38</v>
      </c>
      <c r="AX279" s="13" t="s">
        <v>90</v>
      </c>
      <c r="AY279" s="249" t="s">
        <v>154</v>
      </c>
    </row>
    <row r="280" spans="1:65" s="2" customFormat="1" ht="37.8" customHeight="1">
      <c r="A280" s="37"/>
      <c r="B280" s="38"/>
      <c r="C280" s="210" t="s">
        <v>777</v>
      </c>
      <c r="D280" s="210" t="s">
        <v>155</v>
      </c>
      <c r="E280" s="211" t="s">
        <v>1694</v>
      </c>
      <c r="F280" s="212" t="s">
        <v>1695</v>
      </c>
      <c r="G280" s="213" t="s">
        <v>486</v>
      </c>
      <c r="H280" s="214">
        <v>4.435</v>
      </c>
      <c r="I280" s="215"/>
      <c r="J280" s="216">
        <f>ROUND(I280*H280,2)</f>
        <v>0</v>
      </c>
      <c r="K280" s="217"/>
      <c r="L280" s="43"/>
      <c r="M280" s="218" t="s">
        <v>1</v>
      </c>
      <c r="N280" s="219" t="s">
        <v>47</v>
      </c>
      <c r="O280" s="90"/>
      <c r="P280" s="220">
        <f>O280*H280</f>
        <v>0</v>
      </c>
      <c r="Q280" s="220">
        <v>0</v>
      </c>
      <c r="R280" s="220">
        <f>Q280*H280</f>
        <v>0</v>
      </c>
      <c r="S280" s="220">
        <v>0</v>
      </c>
      <c r="T280" s="22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2" t="s">
        <v>153</v>
      </c>
      <c r="AT280" s="222" t="s">
        <v>155</v>
      </c>
      <c r="AU280" s="222" t="s">
        <v>90</v>
      </c>
      <c r="AY280" s="15" t="s">
        <v>154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5" t="s">
        <v>90</v>
      </c>
      <c r="BK280" s="223">
        <f>ROUND(I280*H280,2)</f>
        <v>0</v>
      </c>
      <c r="BL280" s="15" t="s">
        <v>153</v>
      </c>
      <c r="BM280" s="222" t="s">
        <v>2715</v>
      </c>
    </row>
    <row r="281" spans="1:51" s="12" customFormat="1" ht="12">
      <c r="A281" s="12"/>
      <c r="B281" s="229"/>
      <c r="C281" s="230"/>
      <c r="D281" s="224" t="s">
        <v>223</v>
      </c>
      <c r="E281" s="231" t="s">
        <v>1</v>
      </c>
      <c r="F281" s="232" t="s">
        <v>2716</v>
      </c>
      <c r="G281" s="230"/>
      <c r="H281" s="231" t="s">
        <v>1</v>
      </c>
      <c r="I281" s="233"/>
      <c r="J281" s="230"/>
      <c r="K281" s="230"/>
      <c r="L281" s="234"/>
      <c r="M281" s="235"/>
      <c r="N281" s="236"/>
      <c r="O281" s="236"/>
      <c r="P281" s="236"/>
      <c r="Q281" s="236"/>
      <c r="R281" s="236"/>
      <c r="S281" s="236"/>
      <c r="T281" s="237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38" t="s">
        <v>223</v>
      </c>
      <c r="AU281" s="238" t="s">
        <v>90</v>
      </c>
      <c r="AV281" s="12" t="s">
        <v>90</v>
      </c>
      <c r="AW281" s="12" t="s">
        <v>38</v>
      </c>
      <c r="AX281" s="12" t="s">
        <v>82</v>
      </c>
      <c r="AY281" s="238" t="s">
        <v>154</v>
      </c>
    </row>
    <row r="282" spans="1:51" s="13" customFormat="1" ht="12">
      <c r="A282" s="13"/>
      <c r="B282" s="239"/>
      <c r="C282" s="240"/>
      <c r="D282" s="224" t="s">
        <v>223</v>
      </c>
      <c r="E282" s="241" t="s">
        <v>782</v>
      </c>
      <c r="F282" s="242" t="s">
        <v>2717</v>
      </c>
      <c r="G282" s="240"/>
      <c r="H282" s="243">
        <v>4.435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223</v>
      </c>
      <c r="AU282" s="249" t="s">
        <v>90</v>
      </c>
      <c r="AV282" s="13" t="s">
        <v>162</v>
      </c>
      <c r="AW282" s="13" t="s">
        <v>38</v>
      </c>
      <c r="AX282" s="13" t="s">
        <v>82</v>
      </c>
      <c r="AY282" s="249" t="s">
        <v>154</v>
      </c>
    </row>
    <row r="283" spans="1:51" s="13" customFormat="1" ht="12">
      <c r="A283" s="13"/>
      <c r="B283" s="239"/>
      <c r="C283" s="240"/>
      <c r="D283" s="224" t="s">
        <v>223</v>
      </c>
      <c r="E283" s="241" t="s">
        <v>784</v>
      </c>
      <c r="F283" s="242" t="s">
        <v>2718</v>
      </c>
      <c r="G283" s="240"/>
      <c r="H283" s="243">
        <v>4.435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223</v>
      </c>
      <c r="AU283" s="249" t="s">
        <v>90</v>
      </c>
      <c r="AV283" s="13" t="s">
        <v>162</v>
      </c>
      <c r="AW283" s="13" t="s">
        <v>38</v>
      </c>
      <c r="AX283" s="13" t="s">
        <v>90</v>
      </c>
      <c r="AY283" s="249" t="s">
        <v>154</v>
      </c>
    </row>
    <row r="284" spans="1:65" s="2" customFormat="1" ht="37.8" customHeight="1">
      <c r="A284" s="37"/>
      <c r="B284" s="38"/>
      <c r="C284" s="210" t="s">
        <v>792</v>
      </c>
      <c r="D284" s="210" t="s">
        <v>155</v>
      </c>
      <c r="E284" s="211" t="s">
        <v>1703</v>
      </c>
      <c r="F284" s="212" t="s">
        <v>1704</v>
      </c>
      <c r="G284" s="213" t="s">
        <v>486</v>
      </c>
      <c r="H284" s="214">
        <v>83.365</v>
      </c>
      <c r="I284" s="215"/>
      <c r="J284" s="216">
        <f>ROUND(I284*H284,2)</f>
        <v>0</v>
      </c>
      <c r="K284" s="217"/>
      <c r="L284" s="43"/>
      <c r="M284" s="218" t="s">
        <v>1</v>
      </c>
      <c r="N284" s="219" t="s">
        <v>47</v>
      </c>
      <c r="O284" s="90"/>
      <c r="P284" s="220">
        <f>O284*H284</f>
        <v>0</v>
      </c>
      <c r="Q284" s="220">
        <v>0</v>
      </c>
      <c r="R284" s="220">
        <f>Q284*H284</f>
        <v>0</v>
      </c>
      <c r="S284" s="220">
        <v>0</v>
      </c>
      <c r="T284" s="22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2" t="s">
        <v>153</v>
      </c>
      <c r="AT284" s="222" t="s">
        <v>155</v>
      </c>
      <c r="AU284" s="222" t="s">
        <v>90</v>
      </c>
      <c r="AY284" s="15" t="s">
        <v>154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5" t="s">
        <v>90</v>
      </c>
      <c r="BK284" s="223">
        <f>ROUND(I284*H284,2)</f>
        <v>0</v>
      </c>
      <c r="BL284" s="15" t="s">
        <v>153</v>
      </c>
      <c r="BM284" s="222" t="s">
        <v>2719</v>
      </c>
    </row>
    <row r="285" spans="1:51" s="12" customFormat="1" ht="12">
      <c r="A285" s="12"/>
      <c r="B285" s="229"/>
      <c r="C285" s="230"/>
      <c r="D285" s="224" t="s">
        <v>223</v>
      </c>
      <c r="E285" s="231" t="s">
        <v>1</v>
      </c>
      <c r="F285" s="232" t="s">
        <v>2720</v>
      </c>
      <c r="G285" s="230"/>
      <c r="H285" s="231" t="s">
        <v>1</v>
      </c>
      <c r="I285" s="233"/>
      <c r="J285" s="230"/>
      <c r="K285" s="230"/>
      <c r="L285" s="234"/>
      <c r="M285" s="235"/>
      <c r="N285" s="236"/>
      <c r="O285" s="236"/>
      <c r="P285" s="236"/>
      <c r="Q285" s="236"/>
      <c r="R285" s="236"/>
      <c r="S285" s="236"/>
      <c r="T285" s="237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T285" s="238" t="s">
        <v>223</v>
      </c>
      <c r="AU285" s="238" t="s">
        <v>90</v>
      </c>
      <c r="AV285" s="12" t="s">
        <v>90</v>
      </c>
      <c r="AW285" s="12" t="s">
        <v>38</v>
      </c>
      <c r="AX285" s="12" t="s">
        <v>82</v>
      </c>
      <c r="AY285" s="238" t="s">
        <v>154</v>
      </c>
    </row>
    <row r="286" spans="1:51" s="13" customFormat="1" ht="12">
      <c r="A286" s="13"/>
      <c r="B286" s="239"/>
      <c r="C286" s="240"/>
      <c r="D286" s="224" t="s">
        <v>223</v>
      </c>
      <c r="E286" s="241" t="s">
        <v>797</v>
      </c>
      <c r="F286" s="242" t="s">
        <v>2721</v>
      </c>
      <c r="G286" s="240"/>
      <c r="H286" s="243">
        <v>83.365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223</v>
      </c>
      <c r="AU286" s="249" t="s">
        <v>90</v>
      </c>
      <c r="AV286" s="13" t="s">
        <v>162</v>
      </c>
      <c r="AW286" s="13" t="s">
        <v>38</v>
      </c>
      <c r="AX286" s="13" t="s">
        <v>82</v>
      </c>
      <c r="AY286" s="249" t="s">
        <v>154</v>
      </c>
    </row>
    <row r="287" spans="1:51" s="13" customFormat="1" ht="12">
      <c r="A287" s="13"/>
      <c r="B287" s="239"/>
      <c r="C287" s="240"/>
      <c r="D287" s="224" t="s">
        <v>223</v>
      </c>
      <c r="E287" s="241" t="s">
        <v>2722</v>
      </c>
      <c r="F287" s="242" t="s">
        <v>2723</v>
      </c>
      <c r="G287" s="240"/>
      <c r="H287" s="243">
        <v>83.365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223</v>
      </c>
      <c r="AU287" s="249" t="s">
        <v>90</v>
      </c>
      <c r="AV287" s="13" t="s">
        <v>162</v>
      </c>
      <c r="AW287" s="13" t="s">
        <v>38</v>
      </c>
      <c r="AX287" s="13" t="s">
        <v>90</v>
      </c>
      <c r="AY287" s="249" t="s">
        <v>154</v>
      </c>
    </row>
    <row r="288" spans="1:63" s="11" customFormat="1" ht="25.9" customHeight="1">
      <c r="A288" s="11"/>
      <c r="B288" s="196"/>
      <c r="C288" s="197"/>
      <c r="D288" s="198" t="s">
        <v>81</v>
      </c>
      <c r="E288" s="199" t="s">
        <v>1721</v>
      </c>
      <c r="F288" s="199" t="s">
        <v>1722</v>
      </c>
      <c r="G288" s="197"/>
      <c r="H288" s="197"/>
      <c r="I288" s="200"/>
      <c r="J288" s="201">
        <f>BK288</f>
        <v>0</v>
      </c>
      <c r="K288" s="197"/>
      <c r="L288" s="202"/>
      <c r="M288" s="203"/>
      <c r="N288" s="204"/>
      <c r="O288" s="204"/>
      <c r="P288" s="205">
        <f>P289</f>
        <v>0</v>
      </c>
      <c r="Q288" s="204"/>
      <c r="R288" s="205">
        <f>R289</f>
        <v>0</v>
      </c>
      <c r="S288" s="204"/>
      <c r="T288" s="206">
        <f>T289</f>
        <v>0</v>
      </c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R288" s="207" t="s">
        <v>153</v>
      </c>
      <c r="AT288" s="208" t="s">
        <v>81</v>
      </c>
      <c r="AU288" s="208" t="s">
        <v>82</v>
      </c>
      <c r="AY288" s="207" t="s">
        <v>154</v>
      </c>
      <c r="BK288" s="209">
        <f>BK289</f>
        <v>0</v>
      </c>
    </row>
    <row r="289" spans="1:65" s="2" customFormat="1" ht="37.8" customHeight="1">
      <c r="A289" s="37"/>
      <c r="B289" s="38"/>
      <c r="C289" s="210" t="s">
        <v>799</v>
      </c>
      <c r="D289" s="210" t="s">
        <v>155</v>
      </c>
      <c r="E289" s="211" t="s">
        <v>2724</v>
      </c>
      <c r="F289" s="212" t="s">
        <v>2725</v>
      </c>
      <c r="G289" s="213" t="s">
        <v>486</v>
      </c>
      <c r="H289" s="214">
        <v>75.447</v>
      </c>
      <c r="I289" s="215"/>
      <c r="J289" s="216">
        <f>ROUND(I289*H289,2)</f>
        <v>0</v>
      </c>
      <c r="K289" s="217"/>
      <c r="L289" s="43"/>
      <c r="M289" s="250" t="s">
        <v>1</v>
      </c>
      <c r="N289" s="251" t="s">
        <v>47</v>
      </c>
      <c r="O289" s="252"/>
      <c r="P289" s="253">
        <f>O289*H289</f>
        <v>0</v>
      </c>
      <c r="Q289" s="253">
        <v>0</v>
      </c>
      <c r="R289" s="253">
        <f>Q289*H289</f>
        <v>0</v>
      </c>
      <c r="S289" s="253">
        <v>0</v>
      </c>
      <c r="T289" s="25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2" t="s">
        <v>153</v>
      </c>
      <c r="AT289" s="222" t="s">
        <v>155</v>
      </c>
      <c r="AU289" s="222" t="s">
        <v>90</v>
      </c>
      <c r="AY289" s="15" t="s">
        <v>154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5" t="s">
        <v>90</v>
      </c>
      <c r="BK289" s="223">
        <f>ROUND(I289*H289,2)</f>
        <v>0</v>
      </c>
      <c r="BL289" s="15" t="s">
        <v>153</v>
      </c>
      <c r="BM289" s="222" t="s">
        <v>2726</v>
      </c>
    </row>
    <row r="290" spans="1:31" s="2" customFormat="1" ht="6.95" customHeight="1">
      <c r="A290" s="37"/>
      <c r="B290" s="65"/>
      <c r="C290" s="66"/>
      <c r="D290" s="66"/>
      <c r="E290" s="66"/>
      <c r="F290" s="66"/>
      <c r="G290" s="66"/>
      <c r="H290" s="66"/>
      <c r="I290" s="66"/>
      <c r="J290" s="66"/>
      <c r="K290" s="66"/>
      <c r="L290" s="43"/>
      <c r="M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</sheetData>
  <sheetProtection password="CC35" sheet="1" objects="1" scenarios="1" formatColumns="0" formatRows="0" autoFilter="0"/>
  <autoFilter ref="C125:K28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92</v>
      </c>
    </row>
    <row r="4" spans="2:46" s="1" customFormat="1" ht="24.95" customHeight="1">
      <c r="B4" s="18"/>
      <c r="D4" s="137" t="s">
        <v>126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Bečva, Hranice - PPO města - oprava 01/2021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2727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20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40</v>
      </c>
      <c r="G12" s="37"/>
      <c r="H12" s="37"/>
      <c r="I12" s="139" t="s">
        <v>24</v>
      </c>
      <c r="J12" s="143" t="str">
        <f>'Rekapitulace stavby'!AN8</f>
        <v>5. 1. 2021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Povodí Moravy, s.p.</v>
      </c>
      <c r="F15" s="37"/>
      <c r="G15" s="37"/>
      <c r="H15" s="37"/>
      <c r="I15" s="139" t="s">
        <v>33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34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33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36</v>
      </c>
      <c r="E20" s="37"/>
      <c r="F20" s="37"/>
      <c r="G20" s="37"/>
      <c r="H20" s="37"/>
      <c r="I20" s="139" t="s">
        <v>31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Dopravoprojekt Brno a.s.</v>
      </c>
      <c r="F21" s="37"/>
      <c r="G21" s="37"/>
      <c r="H21" s="37"/>
      <c r="I21" s="139" t="s">
        <v>33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39</v>
      </c>
      <c r="E23" s="37"/>
      <c r="F23" s="37"/>
      <c r="G23" s="37"/>
      <c r="H23" s="37"/>
      <c r="I23" s="139" t="s">
        <v>31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33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41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42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44</v>
      </c>
      <c r="G32" s="37"/>
      <c r="H32" s="37"/>
      <c r="I32" s="151" t="s">
        <v>43</v>
      </c>
      <c r="J32" s="151" t="s">
        <v>45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46</v>
      </c>
      <c r="E33" s="139" t="s">
        <v>47</v>
      </c>
      <c r="F33" s="153">
        <f>ROUND((SUM(BE120:BE145)),2)</f>
        <v>0</v>
      </c>
      <c r="G33" s="37"/>
      <c r="H33" s="37"/>
      <c r="I33" s="154">
        <v>0.21</v>
      </c>
      <c r="J33" s="153">
        <f>ROUND(((SUM(BE120:BE145))*I33),2)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48</v>
      </c>
      <c r="F34" s="153">
        <f>ROUND((SUM(BF120:BF145)),2)</f>
        <v>0</v>
      </c>
      <c r="G34" s="37"/>
      <c r="H34" s="37"/>
      <c r="I34" s="154">
        <v>0.15</v>
      </c>
      <c r="J34" s="153">
        <f>ROUND(((SUM(BF120:BF145))*I34),2)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49</v>
      </c>
      <c r="F35" s="153">
        <f>ROUND((SUM(BG120:BG145)),2)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50</v>
      </c>
      <c r="F36" s="153">
        <f>ROUND((SUM(BH120:BH145)),2)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51</v>
      </c>
      <c r="F37" s="153">
        <f>ROUND((SUM(BI120:BI145)),2)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52</v>
      </c>
      <c r="E39" s="157"/>
      <c r="F39" s="157"/>
      <c r="G39" s="158" t="s">
        <v>53</v>
      </c>
      <c r="H39" s="159" t="s">
        <v>54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55</v>
      </c>
      <c r="E50" s="163"/>
      <c r="F50" s="163"/>
      <c r="G50" s="162" t="s">
        <v>56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7"/>
      <c r="B61" s="43"/>
      <c r="C61" s="37"/>
      <c r="D61" s="164" t="s">
        <v>57</v>
      </c>
      <c r="E61" s="165"/>
      <c r="F61" s="166" t="s">
        <v>58</v>
      </c>
      <c r="G61" s="164" t="s">
        <v>57</v>
      </c>
      <c r="H61" s="165"/>
      <c r="I61" s="165"/>
      <c r="J61" s="167" t="s">
        <v>58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7"/>
      <c r="B65" s="43"/>
      <c r="C65" s="37"/>
      <c r="D65" s="162" t="s">
        <v>59</v>
      </c>
      <c r="E65" s="168"/>
      <c r="F65" s="168"/>
      <c r="G65" s="162" t="s">
        <v>60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7"/>
      <c r="B76" s="43"/>
      <c r="C76" s="37"/>
      <c r="D76" s="164" t="s">
        <v>57</v>
      </c>
      <c r="E76" s="165"/>
      <c r="F76" s="166" t="s">
        <v>58</v>
      </c>
      <c r="G76" s="164" t="s">
        <v>57</v>
      </c>
      <c r="H76" s="165"/>
      <c r="I76" s="165"/>
      <c r="J76" s="167" t="s">
        <v>58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1" t="s">
        <v>129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0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Bečva, Hranice - PPO města - oprava 01/2021</v>
      </c>
      <c r="F85" s="30"/>
      <c r="G85" s="30"/>
      <c r="H85" s="30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0" t="s">
        <v>127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07.2 - Oprava opevnění bezejmenného potoka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0" t="s">
        <v>22</v>
      </c>
      <c r="D89" s="39"/>
      <c r="E89" s="39"/>
      <c r="F89" s="25" t="str">
        <f>F12</f>
        <v xml:space="preserve"> </v>
      </c>
      <c r="G89" s="39"/>
      <c r="H89" s="39"/>
      <c r="I89" s="30" t="s">
        <v>24</v>
      </c>
      <c r="J89" s="78" t="str">
        <f>IF(J12="","",J12)</f>
        <v>5. 1. 2021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0" t="s">
        <v>30</v>
      </c>
      <c r="D91" s="39"/>
      <c r="E91" s="39"/>
      <c r="F91" s="25" t="str">
        <f>E15</f>
        <v>Povodí Moravy, s.p.</v>
      </c>
      <c r="G91" s="39"/>
      <c r="H91" s="39"/>
      <c r="I91" s="30" t="s">
        <v>36</v>
      </c>
      <c r="J91" s="35" t="str">
        <f>E21</f>
        <v>Dopravoprojekt Brno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0" t="s">
        <v>34</v>
      </c>
      <c r="D92" s="39"/>
      <c r="E92" s="39"/>
      <c r="F92" s="25" t="str">
        <f>IF(E18="","",E18)</f>
        <v>Vyplň údaj</v>
      </c>
      <c r="G92" s="39"/>
      <c r="H92" s="39"/>
      <c r="I92" s="30" t="s">
        <v>39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130</v>
      </c>
      <c r="D94" s="175"/>
      <c r="E94" s="175"/>
      <c r="F94" s="175"/>
      <c r="G94" s="175"/>
      <c r="H94" s="175"/>
      <c r="I94" s="175"/>
      <c r="J94" s="176" t="s">
        <v>131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132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5" t="s">
        <v>92</v>
      </c>
    </row>
    <row r="97" spans="1:31" s="9" customFormat="1" ht="24.95" customHeight="1">
      <c r="A97" s="9"/>
      <c r="B97" s="178"/>
      <c r="C97" s="179"/>
      <c r="D97" s="180" t="s">
        <v>307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311</v>
      </c>
      <c r="E98" s="181"/>
      <c r="F98" s="181"/>
      <c r="G98" s="181"/>
      <c r="H98" s="181"/>
      <c r="I98" s="181"/>
      <c r="J98" s="182">
        <f>J128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1752</v>
      </c>
      <c r="E99" s="181"/>
      <c r="F99" s="181"/>
      <c r="G99" s="181"/>
      <c r="H99" s="181"/>
      <c r="I99" s="181"/>
      <c r="J99" s="182">
        <f>J135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320</v>
      </c>
      <c r="E100" s="181"/>
      <c r="F100" s="181"/>
      <c r="G100" s="181"/>
      <c r="H100" s="181"/>
      <c r="I100" s="181"/>
      <c r="J100" s="182">
        <f>J144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1" t="s">
        <v>138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0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Bečva, Hranice - PPO města - oprava 01/2021</v>
      </c>
      <c r="F110" s="30"/>
      <c r="G110" s="30"/>
      <c r="H110" s="30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0" t="s">
        <v>127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SO 07.2 - Oprava opevnění bezejmenného potoka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22</v>
      </c>
      <c r="D114" s="39"/>
      <c r="E114" s="39"/>
      <c r="F114" s="25" t="str">
        <f>F12</f>
        <v xml:space="preserve"> </v>
      </c>
      <c r="G114" s="39"/>
      <c r="H114" s="39"/>
      <c r="I114" s="30" t="s">
        <v>24</v>
      </c>
      <c r="J114" s="78" t="str">
        <f>IF(J12="","",J12)</f>
        <v>5. 1. 2021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5.65" customHeight="1">
      <c r="A116" s="37"/>
      <c r="B116" s="38"/>
      <c r="C116" s="30" t="s">
        <v>30</v>
      </c>
      <c r="D116" s="39"/>
      <c r="E116" s="39"/>
      <c r="F116" s="25" t="str">
        <f>E15</f>
        <v>Povodí Moravy, s.p.</v>
      </c>
      <c r="G116" s="39"/>
      <c r="H116" s="39"/>
      <c r="I116" s="30" t="s">
        <v>36</v>
      </c>
      <c r="J116" s="35" t="str">
        <f>E21</f>
        <v>Dopravoprojekt Brno a.s.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0" t="s">
        <v>34</v>
      </c>
      <c r="D117" s="39"/>
      <c r="E117" s="39"/>
      <c r="F117" s="25" t="str">
        <f>IF(E18="","",E18)</f>
        <v>Vyplň údaj</v>
      </c>
      <c r="G117" s="39"/>
      <c r="H117" s="39"/>
      <c r="I117" s="30" t="s">
        <v>39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0" customFormat="1" ht="29.25" customHeight="1">
      <c r="A119" s="184"/>
      <c r="B119" s="185"/>
      <c r="C119" s="186" t="s">
        <v>139</v>
      </c>
      <c r="D119" s="187" t="s">
        <v>67</v>
      </c>
      <c r="E119" s="187" t="s">
        <v>63</v>
      </c>
      <c r="F119" s="187" t="s">
        <v>64</v>
      </c>
      <c r="G119" s="187" t="s">
        <v>140</v>
      </c>
      <c r="H119" s="187" t="s">
        <v>141</v>
      </c>
      <c r="I119" s="187" t="s">
        <v>142</v>
      </c>
      <c r="J119" s="188" t="s">
        <v>131</v>
      </c>
      <c r="K119" s="189" t="s">
        <v>143</v>
      </c>
      <c r="L119" s="190"/>
      <c r="M119" s="99" t="s">
        <v>1</v>
      </c>
      <c r="N119" s="100" t="s">
        <v>46</v>
      </c>
      <c r="O119" s="100" t="s">
        <v>144</v>
      </c>
      <c r="P119" s="100" t="s">
        <v>145</v>
      </c>
      <c r="Q119" s="100" t="s">
        <v>146</v>
      </c>
      <c r="R119" s="100" t="s">
        <v>147</v>
      </c>
      <c r="S119" s="100" t="s">
        <v>148</v>
      </c>
      <c r="T119" s="101" t="s">
        <v>149</v>
      </c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63" s="2" customFormat="1" ht="22.8" customHeight="1">
      <c r="A120" s="37"/>
      <c r="B120" s="38"/>
      <c r="C120" s="106" t="s">
        <v>150</v>
      </c>
      <c r="D120" s="39"/>
      <c r="E120" s="39"/>
      <c r="F120" s="39"/>
      <c r="G120" s="39"/>
      <c r="H120" s="39"/>
      <c r="I120" s="39"/>
      <c r="J120" s="191">
        <f>BK120</f>
        <v>0</v>
      </c>
      <c r="K120" s="39"/>
      <c r="L120" s="43"/>
      <c r="M120" s="102"/>
      <c r="N120" s="192"/>
      <c r="O120" s="103"/>
      <c r="P120" s="193">
        <f>P121+P128+P135+P144</f>
        <v>0</v>
      </c>
      <c r="Q120" s="103"/>
      <c r="R120" s="193">
        <f>R121+R128+R135+R144</f>
        <v>253.37781</v>
      </c>
      <c r="S120" s="103"/>
      <c r="T120" s="194">
        <f>T121+T128+T135+T144</f>
        <v>218.4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5" t="s">
        <v>81</v>
      </c>
      <c r="AU120" s="15" t="s">
        <v>92</v>
      </c>
      <c r="BK120" s="195">
        <f>BK121+BK128+BK135+BK144</f>
        <v>0</v>
      </c>
    </row>
    <row r="121" spans="1:63" s="11" customFormat="1" ht="25.9" customHeight="1">
      <c r="A121" s="11"/>
      <c r="B121" s="196"/>
      <c r="C121" s="197"/>
      <c r="D121" s="198" t="s">
        <v>81</v>
      </c>
      <c r="E121" s="199" t="s">
        <v>90</v>
      </c>
      <c r="F121" s="199" t="s">
        <v>321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SUM(P122:P127)</f>
        <v>0</v>
      </c>
      <c r="Q121" s="204"/>
      <c r="R121" s="205">
        <f>SUM(R122:R127)</f>
        <v>0.59301</v>
      </c>
      <c r="S121" s="204"/>
      <c r="T121" s="206">
        <f>SUM(T122:T127)</f>
        <v>218.4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7" t="s">
        <v>153</v>
      </c>
      <c r="AT121" s="208" t="s">
        <v>81</v>
      </c>
      <c r="AU121" s="208" t="s">
        <v>82</v>
      </c>
      <c r="AY121" s="207" t="s">
        <v>154</v>
      </c>
      <c r="BK121" s="209">
        <f>SUM(BK122:BK127)</f>
        <v>0</v>
      </c>
    </row>
    <row r="122" spans="1:65" s="2" customFormat="1" ht="37.8" customHeight="1">
      <c r="A122" s="37"/>
      <c r="B122" s="38"/>
      <c r="C122" s="210" t="s">
        <v>90</v>
      </c>
      <c r="D122" s="210" t="s">
        <v>155</v>
      </c>
      <c r="E122" s="211" t="s">
        <v>2728</v>
      </c>
      <c r="F122" s="212" t="s">
        <v>2729</v>
      </c>
      <c r="G122" s="213" t="s">
        <v>324</v>
      </c>
      <c r="H122" s="214">
        <v>120</v>
      </c>
      <c r="I122" s="215"/>
      <c r="J122" s="216">
        <f>ROUND(I122*H122,2)</f>
        <v>0</v>
      </c>
      <c r="K122" s="217"/>
      <c r="L122" s="43"/>
      <c r="M122" s="218" t="s">
        <v>1</v>
      </c>
      <c r="N122" s="219" t="s">
        <v>47</v>
      </c>
      <c r="O122" s="90"/>
      <c r="P122" s="220">
        <f>O122*H122</f>
        <v>0</v>
      </c>
      <c r="Q122" s="220">
        <v>0</v>
      </c>
      <c r="R122" s="220">
        <f>Q122*H122</f>
        <v>0</v>
      </c>
      <c r="S122" s="220">
        <v>1.82</v>
      </c>
      <c r="T122" s="221">
        <f>S122*H122</f>
        <v>218.4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2" t="s">
        <v>153</v>
      </c>
      <c r="AT122" s="222" t="s">
        <v>155</v>
      </c>
      <c r="AU122" s="222" t="s">
        <v>90</v>
      </c>
      <c r="AY122" s="15" t="s">
        <v>154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5" t="s">
        <v>90</v>
      </c>
      <c r="BK122" s="223">
        <f>ROUND(I122*H122,2)</f>
        <v>0</v>
      </c>
      <c r="BL122" s="15" t="s">
        <v>153</v>
      </c>
      <c r="BM122" s="222" t="s">
        <v>2730</v>
      </c>
    </row>
    <row r="123" spans="1:47" s="2" customFormat="1" ht="12">
      <c r="A123" s="37"/>
      <c r="B123" s="38"/>
      <c r="C123" s="39"/>
      <c r="D123" s="224" t="s">
        <v>160</v>
      </c>
      <c r="E123" s="39"/>
      <c r="F123" s="225" t="s">
        <v>2731</v>
      </c>
      <c r="G123" s="39"/>
      <c r="H123" s="39"/>
      <c r="I123" s="226"/>
      <c r="J123" s="39"/>
      <c r="K123" s="39"/>
      <c r="L123" s="43"/>
      <c r="M123" s="227"/>
      <c r="N123" s="228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5" t="s">
        <v>160</v>
      </c>
      <c r="AU123" s="15" t="s">
        <v>90</v>
      </c>
    </row>
    <row r="124" spans="1:51" s="12" customFormat="1" ht="12">
      <c r="A124" s="12"/>
      <c r="B124" s="229"/>
      <c r="C124" s="230"/>
      <c r="D124" s="224" t="s">
        <v>223</v>
      </c>
      <c r="E124" s="231" t="s">
        <v>1</v>
      </c>
      <c r="F124" s="232" t="s">
        <v>2732</v>
      </c>
      <c r="G124" s="230"/>
      <c r="H124" s="231" t="s">
        <v>1</v>
      </c>
      <c r="I124" s="233"/>
      <c r="J124" s="230"/>
      <c r="K124" s="230"/>
      <c r="L124" s="234"/>
      <c r="M124" s="235"/>
      <c r="N124" s="236"/>
      <c r="O124" s="236"/>
      <c r="P124" s="236"/>
      <c r="Q124" s="236"/>
      <c r="R124" s="236"/>
      <c r="S124" s="236"/>
      <c r="T124" s="237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8" t="s">
        <v>223</v>
      </c>
      <c r="AU124" s="238" t="s">
        <v>90</v>
      </c>
      <c r="AV124" s="12" t="s">
        <v>90</v>
      </c>
      <c r="AW124" s="12" t="s">
        <v>38</v>
      </c>
      <c r="AX124" s="12" t="s">
        <v>82</v>
      </c>
      <c r="AY124" s="238" t="s">
        <v>154</v>
      </c>
    </row>
    <row r="125" spans="1:51" s="13" customFormat="1" ht="12">
      <c r="A125" s="13"/>
      <c r="B125" s="239"/>
      <c r="C125" s="240"/>
      <c r="D125" s="224" t="s">
        <v>223</v>
      </c>
      <c r="E125" s="241" t="s">
        <v>326</v>
      </c>
      <c r="F125" s="242" t="s">
        <v>2733</v>
      </c>
      <c r="G125" s="240"/>
      <c r="H125" s="243">
        <v>120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223</v>
      </c>
      <c r="AU125" s="249" t="s">
        <v>90</v>
      </c>
      <c r="AV125" s="13" t="s">
        <v>162</v>
      </c>
      <c r="AW125" s="13" t="s">
        <v>38</v>
      </c>
      <c r="AX125" s="13" t="s">
        <v>90</v>
      </c>
      <c r="AY125" s="249" t="s">
        <v>154</v>
      </c>
    </row>
    <row r="126" spans="1:65" s="2" customFormat="1" ht="14.4" customHeight="1">
      <c r="A126" s="37"/>
      <c r="B126" s="38"/>
      <c r="C126" s="210" t="s">
        <v>162</v>
      </c>
      <c r="D126" s="210" t="s">
        <v>155</v>
      </c>
      <c r="E126" s="211" t="s">
        <v>2734</v>
      </c>
      <c r="F126" s="212" t="s">
        <v>2735</v>
      </c>
      <c r="G126" s="213" t="s">
        <v>253</v>
      </c>
      <c r="H126" s="214">
        <v>33</v>
      </c>
      <c r="I126" s="215"/>
      <c r="J126" s="216">
        <f>ROUND(I126*H126,2)</f>
        <v>0</v>
      </c>
      <c r="K126" s="217"/>
      <c r="L126" s="43"/>
      <c r="M126" s="218" t="s">
        <v>1</v>
      </c>
      <c r="N126" s="219" t="s">
        <v>47</v>
      </c>
      <c r="O126" s="90"/>
      <c r="P126" s="220">
        <f>O126*H126</f>
        <v>0</v>
      </c>
      <c r="Q126" s="220">
        <v>0.01797</v>
      </c>
      <c r="R126" s="220">
        <f>Q126*H126</f>
        <v>0.59301</v>
      </c>
      <c r="S126" s="220">
        <v>0</v>
      </c>
      <c r="T126" s="22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2" t="s">
        <v>153</v>
      </c>
      <c r="AT126" s="222" t="s">
        <v>155</v>
      </c>
      <c r="AU126" s="222" t="s">
        <v>90</v>
      </c>
      <c r="AY126" s="15" t="s">
        <v>154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5" t="s">
        <v>90</v>
      </c>
      <c r="BK126" s="223">
        <f>ROUND(I126*H126,2)</f>
        <v>0</v>
      </c>
      <c r="BL126" s="15" t="s">
        <v>153</v>
      </c>
      <c r="BM126" s="222" t="s">
        <v>2736</v>
      </c>
    </row>
    <row r="127" spans="1:51" s="13" customFormat="1" ht="12">
      <c r="A127" s="13"/>
      <c r="B127" s="239"/>
      <c r="C127" s="240"/>
      <c r="D127" s="224" t="s">
        <v>223</v>
      </c>
      <c r="E127" s="241" t="s">
        <v>334</v>
      </c>
      <c r="F127" s="242" t="s">
        <v>551</v>
      </c>
      <c r="G127" s="240"/>
      <c r="H127" s="243">
        <v>33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223</v>
      </c>
      <c r="AU127" s="249" t="s">
        <v>90</v>
      </c>
      <c r="AV127" s="13" t="s">
        <v>162</v>
      </c>
      <c r="AW127" s="13" t="s">
        <v>38</v>
      </c>
      <c r="AX127" s="13" t="s">
        <v>90</v>
      </c>
      <c r="AY127" s="249" t="s">
        <v>154</v>
      </c>
    </row>
    <row r="128" spans="1:63" s="11" customFormat="1" ht="25.9" customHeight="1">
      <c r="A128" s="11"/>
      <c r="B128" s="196"/>
      <c r="C128" s="197"/>
      <c r="D128" s="198" t="s">
        <v>81</v>
      </c>
      <c r="E128" s="199" t="s">
        <v>153</v>
      </c>
      <c r="F128" s="199" t="s">
        <v>916</v>
      </c>
      <c r="G128" s="197"/>
      <c r="H128" s="197"/>
      <c r="I128" s="200"/>
      <c r="J128" s="201">
        <f>BK128</f>
        <v>0</v>
      </c>
      <c r="K128" s="197"/>
      <c r="L128" s="202"/>
      <c r="M128" s="203"/>
      <c r="N128" s="204"/>
      <c r="O128" s="204"/>
      <c r="P128" s="205">
        <f>SUM(P129:P134)</f>
        <v>0</v>
      </c>
      <c r="Q128" s="204"/>
      <c r="R128" s="205">
        <f>SUM(R129:R134)</f>
        <v>252.78480000000002</v>
      </c>
      <c r="S128" s="204"/>
      <c r="T128" s="206">
        <f>SUM(T129:T134)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7" t="s">
        <v>153</v>
      </c>
      <c r="AT128" s="208" t="s">
        <v>81</v>
      </c>
      <c r="AU128" s="208" t="s">
        <v>82</v>
      </c>
      <c r="AY128" s="207" t="s">
        <v>154</v>
      </c>
      <c r="BK128" s="209">
        <f>SUM(BK129:BK134)</f>
        <v>0</v>
      </c>
    </row>
    <row r="129" spans="1:65" s="2" customFormat="1" ht="24.15" customHeight="1">
      <c r="A129" s="37"/>
      <c r="B129" s="38"/>
      <c r="C129" s="210" t="s">
        <v>167</v>
      </c>
      <c r="D129" s="210" t="s">
        <v>155</v>
      </c>
      <c r="E129" s="211" t="s">
        <v>2737</v>
      </c>
      <c r="F129" s="212" t="s">
        <v>2738</v>
      </c>
      <c r="G129" s="213" t="s">
        <v>324</v>
      </c>
      <c r="H129" s="214">
        <v>53.12</v>
      </c>
      <c r="I129" s="215"/>
      <c r="J129" s="216">
        <f>ROUND(I129*H129,2)</f>
        <v>0</v>
      </c>
      <c r="K129" s="217"/>
      <c r="L129" s="43"/>
      <c r="M129" s="218" t="s">
        <v>1</v>
      </c>
      <c r="N129" s="219" t="s">
        <v>47</v>
      </c>
      <c r="O129" s="90"/>
      <c r="P129" s="220">
        <f>O129*H129</f>
        <v>0</v>
      </c>
      <c r="Q129" s="220">
        <v>1.7535</v>
      </c>
      <c r="R129" s="220">
        <f>Q129*H129</f>
        <v>93.14592</v>
      </c>
      <c r="S129" s="220">
        <v>0</v>
      </c>
      <c r="T129" s="22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2" t="s">
        <v>153</v>
      </c>
      <c r="AT129" s="222" t="s">
        <v>155</v>
      </c>
      <c r="AU129" s="222" t="s">
        <v>90</v>
      </c>
      <c r="AY129" s="15" t="s">
        <v>154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5" t="s">
        <v>90</v>
      </c>
      <c r="BK129" s="223">
        <f>ROUND(I129*H129,2)</f>
        <v>0</v>
      </c>
      <c r="BL129" s="15" t="s">
        <v>153</v>
      </c>
      <c r="BM129" s="222" t="s">
        <v>2739</v>
      </c>
    </row>
    <row r="130" spans="1:51" s="12" customFormat="1" ht="12">
      <c r="A130" s="12"/>
      <c r="B130" s="229"/>
      <c r="C130" s="230"/>
      <c r="D130" s="224" t="s">
        <v>223</v>
      </c>
      <c r="E130" s="231" t="s">
        <v>1</v>
      </c>
      <c r="F130" s="232" t="s">
        <v>2740</v>
      </c>
      <c r="G130" s="230"/>
      <c r="H130" s="231" t="s">
        <v>1</v>
      </c>
      <c r="I130" s="233"/>
      <c r="J130" s="230"/>
      <c r="K130" s="230"/>
      <c r="L130" s="234"/>
      <c r="M130" s="235"/>
      <c r="N130" s="236"/>
      <c r="O130" s="236"/>
      <c r="P130" s="236"/>
      <c r="Q130" s="236"/>
      <c r="R130" s="236"/>
      <c r="S130" s="236"/>
      <c r="T130" s="237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8" t="s">
        <v>223</v>
      </c>
      <c r="AU130" s="238" t="s">
        <v>90</v>
      </c>
      <c r="AV130" s="12" t="s">
        <v>90</v>
      </c>
      <c r="AW130" s="12" t="s">
        <v>38</v>
      </c>
      <c r="AX130" s="12" t="s">
        <v>82</v>
      </c>
      <c r="AY130" s="238" t="s">
        <v>154</v>
      </c>
    </row>
    <row r="131" spans="1:51" s="13" customFormat="1" ht="12">
      <c r="A131" s="13"/>
      <c r="B131" s="239"/>
      <c r="C131" s="240"/>
      <c r="D131" s="224" t="s">
        <v>223</v>
      </c>
      <c r="E131" s="241" t="s">
        <v>339</v>
      </c>
      <c r="F131" s="242" t="s">
        <v>2741</v>
      </c>
      <c r="G131" s="240"/>
      <c r="H131" s="243">
        <v>53.12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223</v>
      </c>
      <c r="AU131" s="249" t="s">
        <v>90</v>
      </c>
      <c r="AV131" s="13" t="s">
        <v>162</v>
      </c>
      <c r="AW131" s="13" t="s">
        <v>38</v>
      </c>
      <c r="AX131" s="13" t="s">
        <v>90</v>
      </c>
      <c r="AY131" s="249" t="s">
        <v>154</v>
      </c>
    </row>
    <row r="132" spans="1:65" s="2" customFormat="1" ht="49.05" customHeight="1">
      <c r="A132" s="37"/>
      <c r="B132" s="38"/>
      <c r="C132" s="210" t="s">
        <v>153</v>
      </c>
      <c r="D132" s="210" t="s">
        <v>155</v>
      </c>
      <c r="E132" s="211" t="s">
        <v>2274</v>
      </c>
      <c r="F132" s="212" t="s">
        <v>2275</v>
      </c>
      <c r="G132" s="213" t="s">
        <v>220</v>
      </c>
      <c r="H132" s="214">
        <v>265.6</v>
      </c>
      <c r="I132" s="215"/>
      <c r="J132" s="216">
        <f>ROUND(I132*H132,2)</f>
        <v>0</v>
      </c>
      <c r="K132" s="217"/>
      <c r="L132" s="43"/>
      <c r="M132" s="218" t="s">
        <v>1</v>
      </c>
      <c r="N132" s="219" t="s">
        <v>47</v>
      </c>
      <c r="O132" s="90"/>
      <c r="P132" s="220">
        <f>O132*H132</f>
        <v>0</v>
      </c>
      <c r="Q132" s="220">
        <v>0.60105</v>
      </c>
      <c r="R132" s="220">
        <f>Q132*H132</f>
        <v>159.63888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153</v>
      </c>
      <c r="AT132" s="222" t="s">
        <v>155</v>
      </c>
      <c r="AU132" s="222" t="s">
        <v>90</v>
      </c>
      <c r="AY132" s="15" t="s">
        <v>154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90</v>
      </c>
      <c r="BK132" s="223">
        <f>ROUND(I132*H132,2)</f>
        <v>0</v>
      </c>
      <c r="BL132" s="15" t="s">
        <v>153</v>
      </c>
      <c r="BM132" s="222" t="s">
        <v>2742</v>
      </c>
    </row>
    <row r="133" spans="1:51" s="12" customFormat="1" ht="12">
      <c r="A133" s="12"/>
      <c r="B133" s="229"/>
      <c r="C133" s="230"/>
      <c r="D133" s="224" t="s">
        <v>223</v>
      </c>
      <c r="E133" s="231" t="s">
        <v>1</v>
      </c>
      <c r="F133" s="232" t="s">
        <v>2743</v>
      </c>
      <c r="G133" s="230"/>
      <c r="H133" s="231" t="s">
        <v>1</v>
      </c>
      <c r="I133" s="233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8" t="s">
        <v>223</v>
      </c>
      <c r="AU133" s="238" t="s">
        <v>90</v>
      </c>
      <c r="AV133" s="12" t="s">
        <v>90</v>
      </c>
      <c r="AW133" s="12" t="s">
        <v>38</v>
      </c>
      <c r="AX133" s="12" t="s">
        <v>82</v>
      </c>
      <c r="AY133" s="238" t="s">
        <v>154</v>
      </c>
    </row>
    <row r="134" spans="1:51" s="13" customFormat="1" ht="12">
      <c r="A134" s="13"/>
      <c r="B134" s="239"/>
      <c r="C134" s="240"/>
      <c r="D134" s="224" t="s">
        <v>223</v>
      </c>
      <c r="E134" s="241" t="s">
        <v>345</v>
      </c>
      <c r="F134" s="242" t="s">
        <v>2744</v>
      </c>
      <c r="G134" s="240"/>
      <c r="H134" s="243">
        <v>265.6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223</v>
      </c>
      <c r="AU134" s="249" t="s">
        <v>90</v>
      </c>
      <c r="AV134" s="13" t="s">
        <v>162</v>
      </c>
      <c r="AW134" s="13" t="s">
        <v>38</v>
      </c>
      <c r="AX134" s="13" t="s">
        <v>90</v>
      </c>
      <c r="AY134" s="249" t="s">
        <v>154</v>
      </c>
    </row>
    <row r="135" spans="1:63" s="11" customFormat="1" ht="25.9" customHeight="1">
      <c r="A135" s="11"/>
      <c r="B135" s="196"/>
      <c r="C135" s="197"/>
      <c r="D135" s="198" t="s">
        <v>81</v>
      </c>
      <c r="E135" s="199" t="s">
        <v>1897</v>
      </c>
      <c r="F135" s="199" t="s">
        <v>1898</v>
      </c>
      <c r="G135" s="197"/>
      <c r="H135" s="197"/>
      <c r="I135" s="200"/>
      <c r="J135" s="201">
        <f>BK135</f>
        <v>0</v>
      </c>
      <c r="K135" s="197"/>
      <c r="L135" s="202"/>
      <c r="M135" s="203"/>
      <c r="N135" s="204"/>
      <c r="O135" s="204"/>
      <c r="P135" s="205">
        <f>SUM(P136:P143)</f>
        <v>0</v>
      </c>
      <c r="Q135" s="204"/>
      <c r="R135" s="205">
        <f>SUM(R136:R143)</f>
        <v>0</v>
      </c>
      <c r="S135" s="204"/>
      <c r="T135" s="206">
        <f>SUM(T136:T143)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7" t="s">
        <v>153</v>
      </c>
      <c r="AT135" s="208" t="s">
        <v>81</v>
      </c>
      <c r="AU135" s="208" t="s">
        <v>82</v>
      </c>
      <c r="AY135" s="207" t="s">
        <v>154</v>
      </c>
      <c r="BK135" s="209">
        <f>SUM(BK136:BK143)</f>
        <v>0</v>
      </c>
    </row>
    <row r="136" spans="1:65" s="2" customFormat="1" ht="24.15" customHeight="1">
      <c r="A136" s="37"/>
      <c r="B136" s="38"/>
      <c r="C136" s="210" t="s">
        <v>176</v>
      </c>
      <c r="D136" s="210" t="s">
        <v>155</v>
      </c>
      <c r="E136" s="211" t="s">
        <v>1899</v>
      </c>
      <c r="F136" s="212" t="s">
        <v>1900</v>
      </c>
      <c r="G136" s="213" t="s">
        <v>486</v>
      </c>
      <c r="H136" s="214">
        <v>300</v>
      </c>
      <c r="I136" s="215"/>
      <c r="J136" s="216">
        <f>ROUND(I136*H136,2)</f>
        <v>0</v>
      </c>
      <c r="K136" s="217"/>
      <c r="L136" s="43"/>
      <c r="M136" s="218" t="s">
        <v>1</v>
      </c>
      <c r="N136" s="219" t="s">
        <v>47</v>
      </c>
      <c r="O136" s="90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153</v>
      </c>
      <c r="AT136" s="222" t="s">
        <v>155</v>
      </c>
      <c r="AU136" s="222" t="s">
        <v>90</v>
      </c>
      <c r="AY136" s="15" t="s">
        <v>154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5" t="s">
        <v>90</v>
      </c>
      <c r="BK136" s="223">
        <f>ROUND(I136*H136,2)</f>
        <v>0</v>
      </c>
      <c r="BL136" s="15" t="s">
        <v>153</v>
      </c>
      <c r="BM136" s="222" t="s">
        <v>2745</v>
      </c>
    </row>
    <row r="137" spans="1:47" s="2" customFormat="1" ht="12">
      <c r="A137" s="37"/>
      <c r="B137" s="38"/>
      <c r="C137" s="39"/>
      <c r="D137" s="224" t="s">
        <v>160</v>
      </c>
      <c r="E137" s="39"/>
      <c r="F137" s="225" t="s">
        <v>2746</v>
      </c>
      <c r="G137" s="39"/>
      <c r="H137" s="39"/>
      <c r="I137" s="226"/>
      <c r="J137" s="39"/>
      <c r="K137" s="39"/>
      <c r="L137" s="43"/>
      <c r="M137" s="227"/>
      <c r="N137" s="22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160</v>
      </c>
      <c r="AU137" s="15" t="s">
        <v>90</v>
      </c>
    </row>
    <row r="138" spans="1:51" s="12" customFormat="1" ht="12">
      <c r="A138" s="12"/>
      <c r="B138" s="229"/>
      <c r="C138" s="230"/>
      <c r="D138" s="224" t="s">
        <v>223</v>
      </c>
      <c r="E138" s="231" t="s">
        <v>1</v>
      </c>
      <c r="F138" s="232" t="s">
        <v>2747</v>
      </c>
      <c r="G138" s="230"/>
      <c r="H138" s="231" t="s">
        <v>1</v>
      </c>
      <c r="I138" s="233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8" t="s">
        <v>223</v>
      </c>
      <c r="AU138" s="238" t="s">
        <v>90</v>
      </c>
      <c r="AV138" s="12" t="s">
        <v>90</v>
      </c>
      <c r="AW138" s="12" t="s">
        <v>38</v>
      </c>
      <c r="AX138" s="12" t="s">
        <v>82</v>
      </c>
      <c r="AY138" s="238" t="s">
        <v>154</v>
      </c>
    </row>
    <row r="139" spans="1:51" s="13" customFormat="1" ht="12">
      <c r="A139" s="13"/>
      <c r="B139" s="239"/>
      <c r="C139" s="240"/>
      <c r="D139" s="224" t="s">
        <v>223</v>
      </c>
      <c r="E139" s="241" t="s">
        <v>1776</v>
      </c>
      <c r="F139" s="242" t="s">
        <v>2748</v>
      </c>
      <c r="G139" s="240"/>
      <c r="H139" s="243">
        <v>300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223</v>
      </c>
      <c r="AU139" s="249" t="s">
        <v>90</v>
      </c>
      <c r="AV139" s="13" t="s">
        <v>162</v>
      </c>
      <c r="AW139" s="13" t="s">
        <v>38</v>
      </c>
      <c r="AX139" s="13" t="s">
        <v>90</v>
      </c>
      <c r="AY139" s="249" t="s">
        <v>154</v>
      </c>
    </row>
    <row r="140" spans="1:65" s="2" customFormat="1" ht="24.15" customHeight="1">
      <c r="A140" s="37"/>
      <c r="B140" s="38"/>
      <c r="C140" s="255" t="s">
        <v>181</v>
      </c>
      <c r="D140" s="255" t="s">
        <v>253</v>
      </c>
      <c r="E140" s="256" t="s">
        <v>2749</v>
      </c>
      <c r="F140" s="257" t="s">
        <v>2750</v>
      </c>
      <c r="G140" s="258" t="s">
        <v>486</v>
      </c>
      <c r="H140" s="259">
        <v>300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47</v>
      </c>
      <c r="O140" s="90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192</v>
      </c>
      <c r="AT140" s="222" t="s">
        <v>253</v>
      </c>
      <c r="AU140" s="222" t="s">
        <v>90</v>
      </c>
      <c r="AY140" s="15" t="s">
        <v>154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5" t="s">
        <v>90</v>
      </c>
      <c r="BK140" s="223">
        <f>ROUND(I140*H140,2)</f>
        <v>0</v>
      </c>
      <c r="BL140" s="15" t="s">
        <v>153</v>
      </c>
      <c r="BM140" s="222" t="s">
        <v>2751</v>
      </c>
    </row>
    <row r="141" spans="1:65" s="2" customFormat="1" ht="49.05" customHeight="1">
      <c r="A141" s="37"/>
      <c r="B141" s="38"/>
      <c r="C141" s="210" t="s">
        <v>185</v>
      </c>
      <c r="D141" s="210" t="s">
        <v>155</v>
      </c>
      <c r="E141" s="211" t="s">
        <v>1902</v>
      </c>
      <c r="F141" s="212" t="s">
        <v>2752</v>
      </c>
      <c r="G141" s="213" t="s">
        <v>486</v>
      </c>
      <c r="H141" s="214">
        <v>3300</v>
      </c>
      <c r="I141" s="215"/>
      <c r="J141" s="216">
        <f>ROUND(I141*H141,2)</f>
        <v>0</v>
      </c>
      <c r="K141" s="217"/>
      <c r="L141" s="43"/>
      <c r="M141" s="218" t="s">
        <v>1</v>
      </c>
      <c r="N141" s="219" t="s">
        <v>47</v>
      </c>
      <c r="O141" s="90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2" t="s">
        <v>153</v>
      </c>
      <c r="AT141" s="222" t="s">
        <v>155</v>
      </c>
      <c r="AU141" s="222" t="s">
        <v>90</v>
      </c>
      <c r="AY141" s="15" t="s">
        <v>154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5" t="s">
        <v>90</v>
      </c>
      <c r="BK141" s="223">
        <f>ROUND(I141*H141,2)</f>
        <v>0</v>
      </c>
      <c r="BL141" s="15" t="s">
        <v>153</v>
      </c>
      <c r="BM141" s="222" t="s">
        <v>2753</v>
      </c>
    </row>
    <row r="142" spans="1:51" s="12" customFormat="1" ht="12">
      <c r="A142" s="12"/>
      <c r="B142" s="229"/>
      <c r="C142" s="230"/>
      <c r="D142" s="224" t="s">
        <v>223</v>
      </c>
      <c r="E142" s="231" t="s">
        <v>1</v>
      </c>
      <c r="F142" s="232" t="s">
        <v>2754</v>
      </c>
      <c r="G142" s="230"/>
      <c r="H142" s="231" t="s">
        <v>1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8" t="s">
        <v>223</v>
      </c>
      <c r="AU142" s="238" t="s">
        <v>90</v>
      </c>
      <c r="AV142" s="12" t="s">
        <v>90</v>
      </c>
      <c r="AW142" s="12" t="s">
        <v>38</v>
      </c>
      <c r="AX142" s="12" t="s">
        <v>82</v>
      </c>
      <c r="AY142" s="238" t="s">
        <v>154</v>
      </c>
    </row>
    <row r="143" spans="1:51" s="13" customFormat="1" ht="12">
      <c r="A143" s="13"/>
      <c r="B143" s="239"/>
      <c r="C143" s="240"/>
      <c r="D143" s="224" t="s">
        <v>223</v>
      </c>
      <c r="E143" s="241" t="s">
        <v>365</v>
      </c>
      <c r="F143" s="242" t="s">
        <v>2755</v>
      </c>
      <c r="G143" s="240"/>
      <c r="H143" s="243">
        <v>3300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223</v>
      </c>
      <c r="AU143" s="249" t="s">
        <v>90</v>
      </c>
      <c r="AV143" s="13" t="s">
        <v>162</v>
      </c>
      <c r="AW143" s="13" t="s">
        <v>38</v>
      </c>
      <c r="AX143" s="13" t="s">
        <v>90</v>
      </c>
      <c r="AY143" s="249" t="s">
        <v>154</v>
      </c>
    </row>
    <row r="144" spans="1:63" s="11" customFormat="1" ht="25.9" customHeight="1">
      <c r="A144" s="11"/>
      <c r="B144" s="196"/>
      <c r="C144" s="197"/>
      <c r="D144" s="198" t="s">
        <v>81</v>
      </c>
      <c r="E144" s="199" t="s">
        <v>1721</v>
      </c>
      <c r="F144" s="199" t="s">
        <v>1722</v>
      </c>
      <c r="G144" s="197"/>
      <c r="H144" s="197"/>
      <c r="I144" s="200"/>
      <c r="J144" s="20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0</v>
      </c>
      <c r="S144" s="204"/>
      <c r="T144" s="206">
        <f>T145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07" t="s">
        <v>153</v>
      </c>
      <c r="AT144" s="208" t="s">
        <v>81</v>
      </c>
      <c r="AU144" s="208" t="s">
        <v>82</v>
      </c>
      <c r="AY144" s="207" t="s">
        <v>154</v>
      </c>
      <c r="BK144" s="209">
        <f>BK145</f>
        <v>0</v>
      </c>
    </row>
    <row r="145" spans="1:65" s="2" customFormat="1" ht="24.15" customHeight="1">
      <c r="A145" s="37"/>
      <c r="B145" s="38"/>
      <c r="C145" s="210" t="s">
        <v>192</v>
      </c>
      <c r="D145" s="210" t="s">
        <v>155</v>
      </c>
      <c r="E145" s="211" t="s">
        <v>2756</v>
      </c>
      <c r="F145" s="212" t="s">
        <v>2757</v>
      </c>
      <c r="G145" s="213" t="s">
        <v>486</v>
      </c>
      <c r="H145" s="214">
        <v>253.378</v>
      </c>
      <c r="I145" s="215"/>
      <c r="J145" s="216">
        <f>ROUND(I145*H145,2)</f>
        <v>0</v>
      </c>
      <c r="K145" s="217"/>
      <c r="L145" s="43"/>
      <c r="M145" s="250" t="s">
        <v>1</v>
      </c>
      <c r="N145" s="251" t="s">
        <v>47</v>
      </c>
      <c r="O145" s="25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2" t="s">
        <v>153</v>
      </c>
      <c r="AT145" s="222" t="s">
        <v>155</v>
      </c>
      <c r="AU145" s="222" t="s">
        <v>90</v>
      </c>
      <c r="AY145" s="15" t="s">
        <v>154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5" t="s">
        <v>90</v>
      </c>
      <c r="BK145" s="223">
        <f>ROUND(I145*H145,2)</f>
        <v>0</v>
      </c>
      <c r="BL145" s="15" t="s">
        <v>153</v>
      </c>
      <c r="BM145" s="222" t="s">
        <v>2758</v>
      </c>
    </row>
    <row r="146" spans="1:31" s="2" customFormat="1" ht="6.95" customHeight="1">
      <c r="A146" s="37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43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password="CC35" sheet="1" objects="1" scenarios="1" formatColumns="0" formatRows="0" autoFilter="0"/>
  <autoFilter ref="C119:K14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Husák Petr</dc:creator>
  <cp:keywords/>
  <dc:description/>
  <cp:lastModifiedBy>Husák Petr</cp:lastModifiedBy>
  <dcterms:created xsi:type="dcterms:W3CDTF">2021-01-06T08:33:24Z</dcterms:created>
  <dcterms:modified xsi:type="dcterms:W3CDTF">2021-01-06T08:33:55Z</dcterms:modified>
  <cp:category/>
  <cp:version/>
  <cp:contentType/>
  <cp:contentStatus/>
</cp:coreProperties>
</file>